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tabRatio="706" firstSheet="1" activeTab="33"/>
  </bookViews>
  <sheets>
    <sheet name="Ação" sheetId="3" state="hidden" r:id="rId1"/>
    <sheet name="2000" sheetId="100" r:id="rId2"/>
    <sheet name="2008" sheetId="101" r:id="rId3"/>
    <sheet name="2190" sheetId="103" r:id="rId4"/>
    <sheet name="2192" sheetId="98" r:id="rId5"/>
    <sheet name="2194" sheetId="96" r:id="rId6"/>
    <sheet name="2213" sheetId="136" r:id="rId7"/>
    <sheet name="2168" sheetId="104" r:id="rId8"/>
    <sheet name="1695" sheetId="135" r:id="rId9"/>
    <sheet name="1696" sheetId="134" r:id="rId10"/>
    <sheet name="1697" sheetId="133" r:id="rId11"/>
    <sheet name="2169" sheetId="105" r:id="rId12"/>
    <sheet name="2170" sheetId="106" r:id="rId13"/>
    <sheet name="2171" sheetId="107" r:id="rId14"/>
    <sheet name="2173" sheetId="108" r:id="rId15"/>
    <sheet name="2174" sheetId="109" r:id="rId16"/>
    <sheet name="2175" sheetId="110" r:id="rId17"/>
    <sheet name="2176" sheetId="111" r:id="rId18"/>
    <sheet name="2177" sheetId="112" r:id="rId19"/>
    <sheet name="2178" sheetId="113" r:id="rId20"/>
    <sheet name="2179" sheetId="114" r:id="rId21"/>
    <sheet name="2180" sheetId="115" r:id="rId22"/>
    <sheet name="2182" sheetId="117" r:id="rId23"/>
    <sheet name="2191" sheetId="118" r:id="rId24"/>
    <sheet name="2187" sheetId="122" r:id="rId25"/>
    <sheet name="2188" sheetId="123" r:id="rId26"/>
    <sheet name="2750" sheetId="128" r:id="rId27"/>
    <sheet name="2223" sheetId="124" r:id="rId28"/>
    <sheet name="2224" sheetId="126" r:id="rId29"/>
    <sheet name="2189" sheetId="127" r:id="rId30"/>
    <sheet name="2184" sheetId="129" r:id="rId31"/>
    <sheet name="2185" sheetId="130" r:id="rId32"/>
    <sheet name="2186" sheetId="131" r:id="rId33"/>
    <sheet name="Relat. Sintético das Ações" sheetId="125" r:id="rId34"/>
    <sheet name="4002 Diogenes" sheetId="27" state="hidden" r:id="rId35"/>
    <sheet name="Ação - 4002 DIOGENES" sheetId="11" state="hidden" r:id="rId36"/>
    <sheet name="objetivo temático- EVERCINO" sheetId="13" state="hidden" r:id="rId37"/>
  </sheets>
  <externalReferences>
    <externalReference r:id="rId38"/>
    <externalReference r:id="rId39"/>
  </externalReferences>
  <definedNames>
    <definedName name="_xlnm.Print_Area" localSheetId="1">'2000'!$A$1:$G$15</definedName>
    <definedName name="_xlnm.Print_Area" localSheetId="2">'2008'!$A$1:$G$15</definedName>
    <definedName name="_xlnm.Print_Area" localSheetId="7">'2168'!$A$1:$G$15</definedName>
    <definedName name="_xlnm.Print_Area" localSheetId="11">'2169'!$A$1:$G$15</definedName>
    <definedName name="_xlnm.Print_Area" localSheetId="12">'2170'!$A$1:$G$15</definedName>
    <definedName name="_xlnm.Print_Area" localSheetId="13">'2171'!$A$1:$G$15</definedName>
    <definedName name="_xlnm.Print_Area" localSheetId="14">'2173'!$A$1:$G$15</definedName>
    <definedName name="_xlnm.Print_Area" localSheetId="15">'2174'!$A$1:$G$15</definedName>
    <definedName name="_xlnm.Print_Area" localSheetId="16">'2175'!$A$1:$G$15</definedName>
    <definedName name="_xlnm.Print_Area" localSheetId="17">'2176'!$A$1:$G$15</definedName>
    <definedName name="_xlnm.Print_Area" localSheetId="18">'2177'!$A$1:$G$15</definedName>
    <definedName name="_xlnm.Print_Area" localSheetId="19">'2178'!$A$1:$G$15</definedName>
    <definedName name="_xlnm.Print_Area" localSheetId="20">'2179'!$A$1:$G$15</definedName>
    <definedName name="_xlnm.Print_Area" localSheetId="21">'2180'!$A$1:$G$15</definedName>
    <definedName name="_xlnm.Print_Area" localSheetId="22">'2182'!$A$1:$G$15</definedName>
    <definedName name="_xlnm.Print_Area" localSheetId="30">'2184'!$A$1:$G$15</definedName>
    <definedName name="_xlnm.Print_Area" localSheetId="31">'2185'!$A$1:$G$15</definedName>
    <definedName name="_xlnm.Print_Area" localSheetId="32">'2186'!$A$1:$G$15</definedName>
    <definedName name="_xlnm.Print_Area" localSheetId="24">'2187'!$A$1:$G$15</definedName>
    <definedName name="_xlnm.Print_Area" localSheetId="25">'2188'!$A$1:$G$15</definedName>
    <definedName name="_xlnm.Print_Area" localSheetId="29">'2189'!$A$1:$G$15</definedName>
    <definedName name="_xlnm.Print_Area" localSheetId="3">'2190'!$A$1:$G$15</definedName>
    <definedName name="_xlnm.Print_Area" localSheetId="23">'2191'!$A$1:$G$15</definedName>
    <definedName name="_xlnm.Print_Area" localSheetId="4">'2192'!$A$1:$G$15</definedName>
    <definedName name="_xlnm.Print_Area" localSheetId="5">'2194'!$A$1:$G$15</definedName>
    <definedName name="_xlnm.Print_Area" localSheetId="27">'2223'!$A$1:$G$15</definedName>
    <definedName name="_xlnm.Print_Area" localSheetId="28">'2224'!$A$1:$G$15</definedName>
    <definedName name="_xlnm.Print_Area" localSheetId="26">'2750'!$A$1:$G$15</definedName>
    <definedName name="_xlnm.Print_Area" localSheetId="34">'4002 Diogenes'!$A$1:$H$100</definedName>
    <definedName name="_xlnm.Print_Area" localSheetId="35">'Ação - 4002 DIOGENES'!$A$1:$G$93</definedName>
    <definedName name="_xlnm.Print_Area" localSheetId="36">'objetivo temático- EVERCINO'!$A$1:$M$55</definedName>
    <definedName name="_xlnm.Print_Area" localSheetId="33">'Relat. Sintético das Ações'!$A$1:$N$153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113" l="1"/>
  <c r="L41" i="125" l="1"/>
  <c r="M41" i="125"/>
  <c r="N41" i="125" s="1"/>
  <c r="K41" i="125"/>
  <c r="J41" i="125"/>
  <c r="I41" i="125"/>
  <c r="H41" i="125"/>
  <c r="G41" i="125"/>
  <c r="F41" i="125"/>
  <c r="E41" i="125"/>
  <c r="D41" i="125"/>
  <c r="E16" i="136"/>
  <c r="D16" i="136"/>
  <c r="C16" i="136"/>
  <c r="G15" i="136"/>
  <c r="F12" i="136"/>
  <c r="G12" i="136" s="1"/>
  <c r="I19" i="125" l="1"/>
  <c r="H19" i="125"/>
  <c r="G19" i="125"/>
  <c r="F19" i="125"/>
  <c r="E19" i="125"/>
  <c r="I18" i="125"/>
  <c r="H18" i="125"/>
  <c r="G18" i="125"/>
  <c r="F18" i="125"/>
  <c r="E18" i="125"/>
  <c r="D19" i="125"/>
  <c r="D18" i="125"/>
  <c r="L19" i="125"/>
  <c r="L18" i="125"/>
  <c r="L17" i="125"/>
  <c r="I17" i="125"/>
  <c r="H17" i="125"/>
  <c r="G17" i="125"/>
  <c r="F17" i="125"/>
  <c r="E17" i="125"/>
  <c r="D17" i="125"/>
  <c r="D16" i="125"/>
  <c r="E16" i="125"/>
  <c r="E16" i="133"/>
  <c r="F12" i="133" s="1"/>
  <c r="G12" i="133" s="1"/>
  <c r="D16" i="133"/>
  <c r="C16" i="133"/>
  <c r="G15" i="133"/>
  <c r="E16" i="134"/>
  <c r="F12" i="134" s="1"/>
  <c r="G12" i="134" s="1"/>
  <c r="D16" i="134"/>
  <c r="C16" i="134"/>
  <c r="G15" i="134"/>
  <c r="E16" i="135"/>
  <c r="F12" i="135" s="1"/>
  <c r="G12" i="135" s="1"/>
  <c r="D16" i="135"/>
  <c r="C16" i="135"/>
  <c r="G15" i="135"/>
  <c r="K19" i="125" l="1"/>
  <c r="M19" i="125" s="1"/>
  <c r="N19" i="125" s="1"/>
  <c r="K17" i="125"/>
  <c r="M17" i="125" s="1"/>
  <c r="N17" i="125" s="1"/>
  <c r="J18" i="125"/>
  <c r="J19" i="125"/>
  <c r="K18" i="125"/>
  <c r="M18" i="125" s="1"/>
  <c r="N18" i="125" s="1"/>
  <c r="J17" i="125"/>
  <c r="I64" i="125" l="1"/>
  <c r="H64" i="125"/>
  <c r="G64" i="125"/>
  <c r="F64" i="125"/>
  <c r="E64" i="125"/>
  <c r="G16" i="125"/>
  <c r="G15" i="125"/>
  <c r="E16" i="129" l="1"/>
  <c r="H97" i="125" l="1"/>
  <c r="G40" i="125" l="1"/>
  <c r="G42" i="125"/>
  <c r="G56" i="125"/>
  <c r="L120" i="125" l="1"/>
  <c r="E120" i="125"/>
  <c r="F120" i="125"/>
  <c r="G120" i="125"/>
  <c r="H120" i="125"/>
  <c r="I120" i="125"/>
  <c r="D120" i="125"/>
  <c r="L119" i="125"/>
  <c r="E119" i="125"/>
  <c r="F119" i="125"/>
  <c r="G119" i="125"/>
  <c r="H119" i="125"/>
  <c r="I119" i="125"/>
  <c r="D119" i="125"/>
  <c r="L109" i="125"/>
  <c r="E109" i="125"/>
  <c r="E110" i="125" s="1"/>
  <c r="F109" i="125"/>
  <c r="F110" i="125" s="1"/>
  <c r="G109" i="125"/>
  <c r="G110" i="125" s="1"/>
  <c r="H109" i="125"/>
  <c r="H110" i="125" s="1"/>
  <c r="I109" i="125"/>
  <c r="I110" i="125" s="1"/>
  <c r="D109" i="125"/>
  <c r="D110" i="125" s="1"/>
  <c r="L98" i="125"/>
  <c r="E98" i="125"/>
  <c r="F98" i="125"/>
  <c r="G98" i="125"/>
  <c r="H98" i="125"/>
  <c r="I98" i="125"/>
  <c r="D98" i="125"/>
  <c r="L97" i="125"/>
  <c r="E97" i="125"/>
  <c r="F97" i="125"/>
  <c r="G97" i="125"/>
  <c r="I97" i="125"/>
  <c r="D97" i="125"/>
  <c r="L86" i="125"/>
  <c r="E86" i="125"/>
  <c r="E87" i="125" s="1"/>
  <c r="F86" i="125"/>
  <c r="F87" i="125" s="1"/>
  <c r="G86" i="125"/>
  <c r="G87" i="125" s="1"/>
  <c r="H86" i="125"/>
  <c r="H87" i="125" s="1"/>
  <c r="I86" i="125"/>
  <c r="I87" i="125" s="1"/>
  <c r="D86" i="125"/>
  <c r="D87" i="125" s="1"/>
  <c r="L76" i="125"/>
  <c r="E76" i="125"/>
  <c r="E77" i="125" s="1"/>
  <c r="F76" i="125"/>
  <c r="F77" i="125" s="1"/>
  <c r="G76" i="125"/>
  <c r="G77" i="125" s="1"/>
  <c r="H76" i="125"/>
  <c r="H77" i="125" s="1"/>
  <c r="I76" i="125"/>
  <c r="I77" i="125" s="1"/>
  <c r="D76" i="125"/>
  <c r="D77" i="125" s="1"/>
  <c r="L54" i="125"/>
  <c r="E54" i="125"/>
  <c r="F54" i="125"/>
  <c r="G54" i="125"/>
  <c r="H54" i="125"/>
  <c r="I54" i="125"/>
  <c r="D54" i="125"/>
  <c r="L53" i="125"/>
  <c r="E53" i="125"/>
  <c r="F53" i="125"/>
  <c r="G53" i="125"/>
  <c r="H53" i="125"/>
  <c r="I53" i="125"/>
  <c r="D53" i="125"/>
  <c r="L52" i="125"/>
  <c r="E52" i="125"/>
  <c r="F52" i="125"/>
  <c r="G52" i="125"/>
  <c r="H52" i="125"/>
  <c r="I52" i="125"/>
  <c r="D52" i="125"/>
  <c r="F30" i="125"/>
  <c r="F31" i="125" s="1"/>
  <c r="G30" i="125"/>
  <c r="G31" i="125" s="1"/>
  <c r="H30" i="125"/>
  <c r="H31" i="125" s="1"/>
  <c r="I30" i="125"/>
  <c r="I31" i="125" s="1"/>
  <c r="E30" i="125"/>
  <c r="E31" i="125" s="1"/>
  <c r="D30" i="125"/>
  <c r="D31" i="125" s="1"/>
  <c r="I121" i="125" l="1"/>
  <c r="E121" i="125"/>
  <c r="G121" i="125"/>
  <c r="H121" i="125"/>
  <c r="D121" i="125"/>
  <c r="F121" i="125"/>
  <c r="J110" i="125"/>
  <c r="H99" i="125"/>
  <c r="D99" i="125"/>
  <c r="F99" i="125"/>
  <c r="I99" i="125"/>
  <c r="E99" i="125"/>
  <c r="G99" i="125"/>
  <c r="J31" i="125"/>
  <c r="J30" i="125"/>
  <c r="E132" i="125"/>
  <c r="F132" i="125"/>
  <c r="G132" i="125"/>
  <c r="H132" i="125"/>
  <c r="I132" i="125"/>
  <c r="D132" i="125"/>
  <c r="L132" i="125"/>
  <c r="L131" i="125"/>
  <c r="E131" i="125"/>
  <c r="F131" i="125"/>
  <c r="G131" i="125"/>
  <c r="G133" i="125" s="1"/>
  <c r="H131" i="125"/>
  <c r="I131" i="125"/>
  <c r="I133" i="125" s="1"/>
  <c r="D131" i="125"/>
  <c r="L65" i="125"/>
  <c r="E65" i="125"/>
  <c r="F65" i="125"/>
  <c r="G65" i="125"/>
  <c r="H65" i="125"/>
  <c r="I65" i="125"/>
  <c r="D65" i="125"/>
  <c r="L64" i="125"/>
  <c r="D64" i="125"/>
  <c r="L63" i="125"/>
  <c r="E63" i="125"/>
  <c r="F63" i="125"/>
  <c r="G63" i="125"/>
  <c r="H63" i="125"/>
  <c r="I63" i="125"/>
  <c r="D63" i="125"/>
  <c r="L62" i="125"/>
  <c r="E62" i="125"/>
  <c r="F62" i="125"/>
  <c r="G62" i="125"/>
  <c r="H62" i="125"/>
  <c r="I62" i="125"/>
  <c r="D62" i="125"/>
  <c r="L61" i="125"/>
  <c r="E61" i="125"/>
  <c r="F61" i="125"/>
  <c r="G61" i="125"/>
  <c r="H61" i="125"/>
  <c r="I61" i="125"/>
  <c r="D61" i="125"/>
  <c r="L60" i="125"/>
  <c r="E60" i="125"/>
  <c r="F60" i="125"/>
  <c r="G60" i="125"/>
  <c r="H60" i="125"/>
  <c r="I60" i="125"/>
  <c r="D60" i="125"/>
  <c r="L59" i="125"/>
  <c r="E59" i="125"/>
  <c r="F59" i="125"/>
  <c r="G59" i="125"/>
  <c r="H59" i="125"/>
  <c r="I59" i="125"/>
  <c r="D59" i="125"/>
  <c r="L58" i="125"/>
  <c r="E58" i="125"/>
  <c r="F58" i="125"/>
  <c r="G58" i="125"/>
  <c r="H58" i="125"/>
  <c r="I58" i="125"/>
  <c r="D58" i="125"/>
  <c r="L57" i="125"/>
  <c r="E57" i="125"/>
  <c r="F57" i="125"/>
  <c r="G57" i="125"/>
  <c r="H57" i="125"/>
  <c r="I57" i="125"/>
  <c r="D57" i="125"/>
  <c r="L56" i="125"/>
  <c r="F56" i="125"/>
  <c r="H56" i="125"/>
  <c r="I56" i="125"/>
  <c r="E56" i="125"/>
  <c r="D56" i="125"/>
  <c r="L55" i="125"/>
  <c r="E55" i="125"/>
  <c r="F55" i="125"/>
  <c r="G55" i="125"/>
  <c r="H55" i="125"/>
  <c r="I55" i="125"/>
  <c r="D55" i="125"/>
  <c r="L40" i="125"/>
  <c r="I40" i="125"/>
  <c r="H40" i="125"/>
  <c r="F40" i="125"/>
  <c r="E40" i="125"/>
  <c r="D40" i="125"/>
  <c r="I42" i="125"/>
  <c r="H42" i="125"/>
  <c r="F42" i="125"/>
  <c r="E42" i="125"/>
  <c r="D42" i="125"/>
  <c r="L42" i="125"/>
  <c r="L30" i="125"/>
  <c r="L16" i="125"/>
  <c r="I16" i="125"/>
  <c r="H16" i="125"/>
  <c r="F16" i="125"/>
  <c r="G15" i="100"/>
  <c r="F133" i="125" l="1"/>
  <c r="E133" i="125"/>
  <c r="D133" i="125"/>
  <c r="H133" i="125"/>
  <c r="F43" i="125"/>
  <c r="G43" i="125"/>
  <c r="D43" i="125"/>
  <c r="H43" i="125"/>
  <c r="E43" i="125"/>
  <c r="I43" i="125"/>
  <c r="J132" i="125"/>
  <c r="J131" i="125"/>
  <c r="J42" i="125"/>
  <c r="K58" i="125"/>
  <c r="M58" i="125" s="1"/>
  <c r="J57" i="125"/>
  <c r="J97" i="125"/>
  <c r="K119" i="125"/>
  <c r="M119" i="125" s="1"/>
  <c r="J120" i="125"/>
  <c r="J61" i="125"/>
  <c r="K97" i="125"/>
  <c r="M97" i="125" s="1"/>
  <c r="K120" i="125"/>
  <c r="M120" i="125" s="1"/>
  <c r="G66" i="125"/>
  <c r="J54" i="125"/>
  <c r="J76" i="125"/>
  <c r="D66" i="125"/>
  <c r="H66" i="125"/>
  <c r="K53" i="125"/>
  <c r="M53" i="125" s="1"/>
  <c r="K98" i="125"/>
  <c r="M98" i="125" s="1"/>
  <c r="J109" i="125"/>
  <c r="K132" i="125"/>
  <c r="M132" i="125" s="1"/>
  <c r="E66" i="125"/>
  <c r="I66" i="125"/>
  <c r="K131" i="125"/>
  <c r="M131" i="125" s="1"/>
  <c r="F66" i="125"/>
  <c r="J53" i="125"/>
  <c r="J86" i="125"/>
  <c r="J98" i="125"/>
  <c r="J119" i="125"/>
  <c r="K54" i="125"/>
  <c r="M54" i="125" s="1"/>
  <c r="K76" i="125"/>
  <c r="M76" i="125" s="1"/>
  <c r="K86" i="125"/>
  <c r="M86" i="125" s="1"/>
  <c r="K109" i="125"/>
  <c r="M109" i="125" s="1"/>
  <c r="J52" i="125"/>
  <c r="K52" i="125"/>
  <c r="M52" i="125" s="1"/>
  <c r="J59" i="125"/>
  <c r="K59" i="125"/>
  <c r="M59" i="125" s="1"/>
  <c r="J63" i="125"/>
  <c r="K63" i="125"/>
  <c r="M63" i="125" s="1"/>
  <c r="J55" i="125"/>
  <c r="J65" i="125"/>
  <c r="K65" i="125"/>
  <c r="M65" i="125" s="1"/>
  <c r="K60" i="125"/>
  <c r="M60" i="125" s="1"/>
  <c r="J58" i="125"/>
  <c r="J56" i="125"/>
  <c r="K57" i="125"/>
  <c r="M57" i="125" s="1"/>
  <c r="K55" i="125"/>
  <c r="M55" i="125" s="1"/>
  <c r="K56" i="125"/>
  <c r="M56" i="125" s="1"/>
  <c r="J60" i="125"/>
  <c r="K61" i="125"/>
  <c r="M61" i="125" s="1"/>
  <c r="J62" i="125"/>
  <c r="K62" i="125"/>
  <c r="M62" i="125" s="1"/>
  <c r="K64" i="125"/>
  <c r="M64" i="125" s="1"/>
  <c r="K40" i="125"/>
  <c r="M40" i="125" s="1"/>
  <c r="J40" i="125"/>
  <c r="J64" i="125"/>
  <c r="K42" i="125"/>
  <c r="M42" i="125" s="1"/>
  <c r="K30" i="125"/>
  <c r="M30" i="125" s="1"/>
  <c r="J16" i="125"/>
  <c r="F135" i="125" l="1"/>
  <c r="G135" i="125"/>
  <c r="J133" i="125"/>
  <c r="H135" i="125"/>
  <c r="H68" i="125"/>
  <c r="F68" i="125"/>
  <c r="G68" i="125"/>
  <c r="J66" i="125"/>
  <c r="L15" i="125" l="1"/>
  <c r="H15" i="125"/>
  <c r="H20" i="125" s="1"/>
  <c r="H143" i="125" s="1"/>
  <c r="I15" i="125" l="1"/>
  <c r="I20" i="125" s="1"/>
  <c r="I143" i="125" s="1"/>
  <c r="G20" i="125"/>
  <c r="G143" i="125" s="1"/>
  <c r="F15" i="125"/>
  <c r="F20" i="125" s="1"/>
  <c r="F143" i="125" s="1"/>
  <c r="E15" i="125"/>
  <c r="D15" i="125"/>
  <c r="D20" i="125" s="1"/>
  <c r="D143" i="125" s="1"/>
  <c r="E16" i="131"/>
  <c r="F12" i="131" s="1"/>
  <c r="D16" i="131"/>
  <c r="C16" i="131"/>
  <c r="G15" i="131"/>
  <c r="E16" i="130"/>
  <c r="F12" i="130" s="1"/>
  <c r="D16" i="130"/>
  <c r="C16" i="130"/>
  <c r="G15" i="130"/>
  <c r="F12" i="129"/>
  <c r="D16" i="129"/>
  <c r="C16" i="129"/>
  <c r="G15" i="129"/>
  <c r="E16" i="128"/>
  <c r="F12" i="128" s="1"/>
  <c r="D16" i="128"/>
  <c r="C16" i="128"/>
  <c r="G15" i="128"/>
  <c r="E16" i="127"/>
  <c r="F12" i="127" s="1"/>
  <c r="G12" i="127" s="1"/>
  <c r="D16" i="127"/>
  <c r="C16" i="127"/>
  <c r="G15" i="127"/>
  <c r="E16" i="126"/>
  <c r="F12" i="126" s="1"/>
  <c r="D16" i="126"/>
  <c r="C16" i="126"/>
  <c r="G15" i="126"/>
  <c r="E16" i="124"/>
  <c r="F12" i="124" s="1"/>
  <c r="D16" i="124"/>
  <c r="C16" i="124"/>
  <c r="G15" i="124"/>
  <c r="E16" i="123"/>
  <c r="F12" i="123" s="1"/>
  <c r="D16" i="123"/>
  <c r="C16" i="123"/>
  <c r="G15" i="123"/>
  <c r="E16" i="122"/>
  <c r="F12" i="122" s="1"/>
  <c r="D16" i="122"/>
  <c r="C16" i="122"/>
  <c r="G15" i="122"/>
  <c r="E16" i="118"/>
  <c r="F12" i="118" s="1"/>
  <c r="D16" i="118"/>
  <c r="C16" i="118"/>
  <c r="G15" i="118"/>
  <c r="E16" i="117"/>
  <c r="F12" i="117" s="1"/>
  <c r="D16" i="117"/>
  <c r="C16" i="117"/>
  <c r="G15" i="117"/>
  <c r="E16" i="115"/>
  <c r="F12" i="115" s="1"/>
  <c r="D16" i="115"/>
  <c r="C16" i="115"/>
  <c r="G15" i="115"/>
  <c r="E16" i="114"/>
  <c r="F12" i="114" s="1"/>
  <c r="D16" i="114"/>
  <c r="C16" i="114"/>
  <c r="G15" i="114"/>
  <c r="E16" i="113"/>
  <c r="F12" i="113" s="1"/>
  <c r="D16" i="113"/>
  <c r="C16" i="113"/>
  <c r="E16" i="112"/>
  <c r="F12" i="112" s="1"/>
  <c r="D16" i="112"/>
  <c r="C16" i="112"/>
  <c r="G15" i="112"/>
  <c r="E16" i="111"/>
  <c r="F12" i="111" s="1"/>
  <c r="D16" i="111"/>
  <c r="C16" i="111"/>
  <c r="G15" i="111"/>
  <c r="E16" i="110"/>
  <c r="F12" i="110" s="1"/>
  <c r="D16" i="110"/>
  <c r="C16" i="110"/>
  <c r="G15" i="110"/>
  <c r="E16" i="109"/>
  <c r="F12" i="109" s="1"/>
  <c r="D16" i="109"/>
  <c r="C16" i="109"/>
  <c r="G15" i="109"/>
  <c r="E16" i="108"/>
  <c r="F12" i="108" s="1"/>
  <c r="D16" i="108"/>
  <c r="C16" i="108"/>
  <c r="G15" i="108"/>
  <c r="E16" i="107"/>
  <c r="F12" i="107" s="1"/>
  <c r="D16" i="107"/>
  <c r="C16" i="107"/>
  <c r="G15" i="107"/>
  <c r="E16" i="106"/>
  <c r="F12" i="106" s="1"/>
  <c r="D16" i="106"/>
  <c r="C16" i="106"/>
  <c r="G15" i="106"/>
  <c r="E16" i="105"/>
  <c r="F12" i="105" s="1"/>
  <c r="D16" i="105"/>
  <c r="C16" i="105"/>
  <c r="G15" i="105"/>
  <c r="E16" i="104"/>
  <c r="F12" i="104" s="1"/>
  <c r="D16" i="104"/>
  <c r="C16" i="104"/>
  <c r="G15" i="104"/>
  <c r="E16" i="96"/>
  <c r="F12" i="96" s="1"/>
  <c r="D16" i="96"/>
  <c r="C16" i="96"/>
  <c r="G15" i="96"/>
  <c r="E16" i="98"/>
  <c r="F12" i="98" s="1"/>
  <c r="D16" i="98"/>
  <c r="C16" i="98"/>
  <c r="G15" i="98"/>
  <c r="E16" i="103"/>
  <c r="F12" i="103" s="1"/>
  <c r="D16" i="103"/>
  <c r="C16" i="103"/>
  <c r="G15" i="103"/>
  <c r="E16" i="101"/>
  <c r="F12" i="101" s="1"/>
  <c r="D16" i="101"/>
  <c r="C16" i="101"/>
  <c r="G15" i="101"/>
  <c r="E16" i="100"/>
  <c r="D16" i="100"/>
  <c r="C16" i="100"/>
  <c r="G146" i="125" l="1"/>
  <c r="K15" i="125"/>
  <c r="M15" i="125" s="1"/>
  <c r="E20" i="125"/>
  <c r="E143" i="125" s="1"/>
  <c r="G12" i="98"/>
  <c r="G12" i="96"/>
  <c r="G12" i="106"/>
  <c r="G12" i="108"/>
  <c r="G12" i="110"/>
  <c r="G12" i="112"/>
  <c r="G12" i="114"/>
  <c r="G12" i="118"/>
  <c r="G12" i="122"/>
  <c r="G12" i="124"/>
  <c r="G12" i="126"/>
  <c r="G12" i="103"/>
  <c r="G12" i="105"/>
  <c r="G12" i="107"/>
  <c r="G12" i="109"/>
  <c r="G12" i="111"/>
  <c r="G12" i="113"/>
  <c r="G12" i="115"/>
  <c r="G12" i="117"/>
  <c r="G12" i="123"/>
  <c r="G12" i="128"/>
  <c r="G12" i="129"/>
  <c r="G12" i="130"/>
  <c r="G12" i="131"/>
  <c r="G12" i="101"/>
  <c r="G12" i="104"/>
  <c r="F12" i="100"/>
  <c r="G12" i="100" s="1"/>
  <c r="K16" i="125"/>
  <c r="M16" i="125" s="1"/>
  <c r="J15" i="125"/>
  <c r="F116" i="13" l="1"/>
  <c r="F115" i="13"/>
  <c r="F114" i="13"/>
  <c r="F113" i="13"/>
  <c r="F112" i="13"/>
  <c r="F111" i="13"/>
  <c r="F110" i="13"/>
  <c r="F109" i="13"/>
  <c r="F108" i="13"/>
  <c r="F107" i="13"/>
  <c r="F106" i="13"/>
  <c r="G130" i="13" l="1"/>
  <c r="L17" i="13"/>
  <c r="K17" i="13"/>
  <c r="I17" i="13"/>
  <c r="H17" i="13"/>
  <c r="G17" i="13"/>
  <c r="F17" i="13"/>
  <c r="E17" i="13"/>
  <c r="D17" i="13"/>
  <c r="M16" i="13"/>
  <c r="M15" i="13"/>
  <c r="M14" i="13"/>
  <c r="M13" i="13"/>
  <c r="M12" i="13"/>
  <c r="M11" i="13"/>
  <c r="M17" i="13" s="1"/>
  <c r="J17" i="13" l="1"/>
  <c r="N131" i="125" l="1"/>
  <c r="N132" i="125"/>
  <c r="N63" i="125"/>
  <c r="N119" i="125"/>
  <c r="N86" i="125"/>
  <c r="N76" i="125"/>
  <c r="N54" i="125"/>
  <c r="N52" i="125"/>
  <c r="N109" i="125"/>
  <c r="N120" i="125"/>
  <c r="N98" i="125"/>
  <c r="N97" i="125"/>
  <c r="N53" i="125"/>
  <c r="N56" i="125"/>
  <c r="N58" i="125"/>
  <c r="N60" i="125"/>
  <c r="N59" i="125"/>
  <c r="N57" i="125"/>
  <c r="N55" i="125"/>
  <c r="N64" i="125"/>
  <c r="N40" i="125"/>
  <c r="N62" i="125"/>
  <c r="N61" i="125"/>
  <c r="N65" i="125"/>
  <c r="N30" i="125"/>
  <c r="N42" i="125"/>
  <c r="N16" i="125"/>
  <c r="N15" i="125"/>
  <c r="E95" i="27"/>
  <c r="B95" i="27"/>
  <c r="V71" i="27"/>
  <c r="E71" i="27"/>
  <c r="D71" i="27"/>
  <c r="C71" i="27"/>
  <c r="F66" i="27"/>
  <c r="F65" i="27"/>
  <c r="F64" i="27"/>
  <c r="F63" i="27"/>
  <c r="F62" i="27"/>
  <c r="F61" i="27"/>
  <c r="F60" i="27"/>
  <c r="F59" i="27"/>
  <c r="F58" i="27"/>
  <c r="F57" i="27"/>
  <c r="F56" i="27"/>
  <c r="F54" i="27"/>
  <c r="F50" i="27"/>
  <c r="D50" i="27"/>
  <c r="C50" i="27"/>
  <c r="B50" i="27"/>
  <c r="E49" i="27"/>
  <c r="E48" i="27"/>
  <c r="E47" i="27"/>
  <c r="E46" i="27"/>
  <c r="E45" i="27"/>
  <c r="E44" i="27"/>
  <c r="E43" i="27"/>
  <c r="E42" i="27"/>
  <c r="E41" i="27"/>
  <c r="E40" i="27"/>
  <c r="E39" i="27"/>
  <c r="E38" i="27"/>
  <c r="E37" i="27"/>
  <c r="E36" i="27"/>
  <c r="Q30" i="27"/>
  <c r="P30" i="27"/>
  <c r="O30" i="27"/>
  <c r="N30" i="27"/>
  <c r="H16" i="27"/>
  <c r="H12" i="27"/>
  <c r="C72" i="27" l="1"/>
  <c r="D72" i="27"/>
  <c r="E50" i="27"/>
  <c r="F71" i="27"/>
  <c r="E72" i="27"/>
  <c r="F72" i="27" l="1"/>
  <c r="D80" i="11"/>
  <c r="D83" i="11" s="1"/>
  <c r="B80" i="11"/>
  <c r="B83" i="11" s="1"/>
  <c r="C60" i="11"/>
  <c r="E60" i="11" s="1"/>
  <c r="E58" i="11"/>
  <c r="E57" i="11"/>
  <c r="E56" i="11"/>
  <c r="E55" i="11"/>
  <c r="E54" i="11"/>
  <c r="E53" i="11"/>
  <c r="E52" i="11"/>
  <c r="E51" i="11"/>
  <c r="E50" i="11"/>
  <c r="E49" i="11"/>
  <c r="E48" i="11"/>
  <c r="E47" i="11"/>
  <c r="E46" i="11"/>
  <c r="C42" i="11"/>
  <c r="B42" i="11"/>
  <c r="D39" i="11"/>
  <c r="D38" i="11"/>
  <c r="D37" i="11"/>
  <c r="D35" i="11"/>
  <c r="D34" i="11"/>
  <c r="D33" i="11"/>
  <c r="D31" i="11"/>
  <c r="D30" i="11"/>
  <c r="D29" i="11"/>
  <c r="D28" i="11"/>
  <c r="G16" i="11"/>
  <c r="G12" i="11"/>
  <c r="E25" i="3"/>
  <c r="E13" i="3"/>
  <c r="D42" i="11" l="1"/>
  <c r="C61" i="11"/>
  <c r="E61" i="11" s="1"/>
  <c r="F22" i="125" l="1"/>
  <c r="G22" i="125"/>
  <c r="J20" i="125"/>
  <c r="H22" i="125"/>
  <c r="F33" i="125"/>
  <c r="H33" i="125"/>
  <c r="G33" i="125"/>
  <c r="F45" i="125"/>
  <c r="G45" i="125"/>
  <c r="J43" i="125"/>
  <c r="H45" i="125" l="1"/>
  <c r="F79" i="125" l="1"/>
  <c r="G79" i="125"/>
  <c r="H79" i="125"/>
  <c r="J77" i="125"/>
  <c r="F89" i="125"/>
  <c r="F145" i="125" l="1"/>
  <c r="G89" i="125"/>
  <c r="J87" i="125"/>
  <c r="H89" i="125"/>
  <c r="G145" i="125" l="1"/>
  <c r="K143" i="125"/>
  <c r="H145" i="125"/>
  <c r="F101" i="125"/>
  <c r="G101" i="125"/>
  <c r="J99" i="125"/>
  <c r="H101" i="125" l="1"/>
  <c r="G112" i="125" l="1"/>
  <c r="H112" i="125"/>
  <c r="F112" i="125"/>
  <c r="G123" i="125" l="1"/>
  <c r="F123" i="125"/>
  <c r="J121" i="125"/>
  <c r="J143" i="125" s="1"/>
  <c r="H123" i="125" l="1"/>
</calcChain>
</file>

<file path=xl/sharedStrings.xml><?xml version="1.0" encoding="utf-8"?>
<sst xmlns="http://schemas.openxmlformats.org/spreadsheetml/2006/main" count="1777" uniqueCount="502">
  <si>
    <t>Nome da Ação:</t>
  </si>
  <si>
    <t>Produto</t>
  </si>
  <si>
    <t>Unid. Medida</t>
  </si>
  <si>
    <t>Meta Física Inicial</t>
  </si>
  <si>
    <t>Meta Física Executada</t>
  </si>
  <si>
    <t>% de Execução</t>
  </si>
  <si>
    <t>METAS ORÇAMENTÁRIO-FINANCEIRAS</t>
  </si>
  <si>
    <t>Orç. Inicial</t>
  </si>
  <si>
    <t>Autorizado</t>
  </si>
  <si>
    <t>Empenhado</t>
  </si>
  <si>
    <t>% Executada</t>
  </si>
  <si>
    <t>Unidade de Medida</t>
  </si>
  <si>
    <t>Índice Atual</t>
  </si>
  <si>
    <t>Índice Desejado</t>
  </si>
  <si>
    <t>Nº</t>
  </si>
  <si>
    <t>Título</t>
  </si>
  <si>
    <t>%</t>
  </si>
  <si>
    <t>Prevista</t>
  </si>
  <si>
    <t>Executada</t>
  </si>
  <si>
    <t>Polaridade</t>
  </si>
  <si>
    <t>Periodicidade</t>
  </si>
  <si>
    <t>1º QUADRISMESTRE 2014</t>
  </si>
  <si>
    <t>Assinatura do responsável do Objetivo</t>
  </si>
  <si>
    <t>Assinatura Assessor Técnico de Planejamento</t>
  </si>
  <si>
    <t>Assinatura Secretário/Presidente</t>
  </si>
  <si>
    <t>Código funcional da ação:</t>
  </si>
  <si>
    <t>MONITORAMENTO DE AÇÃO ORÇAMENTÁRIA   PPA 2014-2017</t>
  </si>
  <si>
    <t>AVALIAÇÃO DA EXECUÇÃO DAS AÇÕES:</t>
  </si>
  <si>
    <t>Assinatura do Responsável da Ação</t>
  </si>
  <si>
    <t>Objetivo</t>
  </si>
  <si>
    <t>Unidade Gestora</t>
  </si>
  <si>
    <t>Índice Apurado</t>
  </si>
  <si>
    <t>Liquidado</t>
  </si>
  <si>
    <t>3. Ação</t>
  </si>
  <si>
    <t>1. Unidade Gestora</t>
  </si>
  <si>
    <t>2. Programa</t>
  </si>
  <si>
    <t>3. Objetivo</t>
  </si>
  <si>
    <t>4. Ação</t>
  </si>
  <si>
    <t>6. Metas Físicas</t>
  </si>
  <si>
    <t>8 - Avaliação do Objetivo</t>
  </si>
  <si>
    <t>8.1 - Avaliação da variação dos indicadores em relação ao mesmo período do ano anterior e ao quadrimestre anterior</t>
  </si>
  <si>
    <t>8.2 - Avaliar a efetividade do conjunto das ações no alcance do objetivo</t>
  </si>
  <si>
    <t>4. Metas Físicas</t>
  </si>
  <si>
    <t>5. Metas Orçamentário-Financeiras</t>
  </si>
  <si>
    <t>Assinatura do responsável da Ação</t>
  </si>
  <si>
    <t>Total do Objetivo</t>
  </si>
  <si>
    <t>Meta física prevista</t>
  </si>
  <si>
    <t>Meta física  executada</t>
  </si>
  <si>
    <t>Unidade de medida</t>
  </si>
  <si>
    <t>6.2. Considerações de fatores de sucesso e fatores de insucesso da execução da ação</t>
  </si>
  <si>
    <t>Meta</t>
  </si>
  <si>
    <t>Resultado alcançado</t>
  </si>
  <si>
    <t>Considerações</t>
  </si>
  <si>
    <t>5. Metas Financeiras (R$)</t>
  </si>
  <si>
    <t>6. Avaliação da execução da ação</t>
  </si>
  <si>
    <t>6.1. Identificar as restrições da execução da ação</t>
  </si>
  <si>
    <t>8.2.2 - Analise das Metas</t>
  </si>
  <si>
    <t xml:space="preserve">4002 - Manutenção dos Serviços Administrativos Gerais </t>
  </si>
  <si>
    <t>Orç. Inicial - LOA</t>
  </si>
  <si>
    <t>Suplementação</t>
  </si>
  <si>
    <t>Redução</t>
  </si>
  <si>
    <t>8.2.3 - Avaliação da execução do objetivo  no quadrimestre</t>
  </si>
  <si>
    <t>6.3 - Avaliação da execução da ação</t>
  </si>
  <si>
    <t>6.3.2 - Avaliação da execução da ação</t>
  </si>
  <si>
    <t>2º QUADRIMESTRE 2016</t>
  </si>
  <si>
    <t>Unidade</t>
  </si>
  <si>
    <t>Anual</t>
  </si>
  <si>
    <t>Indicadores</t>
  </si>
  <si>
    <t>1º Quadrimestre 2014</t>
  </si>
  <si>
    <t>1º Quadrimestre 2015</t>
  </si>
  <si>
    <t>2º Quadrimestre 2014</t>
  </si>
  <si>
    <t>2º Quadrimestre 2015</t>
  </si>
  <si>
    <t>2º Quadrimestre 2016</t>
  </si>
  <si>
    <t>Indicador: 301 Território Controlado</t>
  </si>
  <si>
    <t xml:space="preserve">7. Apuração do Indicador </t>
  </si>
  <si>
    <t>Maior Melhor</t>
  </si>
  <si>
    <t>Quilômetro</t>
  </si>
  <si>
    <t>Indicador: 302 Nomenclatura regulamentada e implantada por quadra</t>
  </si>
  <si>
    <t xml:space="preserve">Unidade </t>
  </si>
  <si>
    <t>Indicador: 303 Leis revisadas e/ou regulamentadas</t>
  </si>
  <si>
    <t>Índice esperado para 2016</t>
  </si>
  <si>
    <t>5500 - Secretaria Municipal de Desenvolvimento Urbano e Habitação (SEDUH)</t>
  </si>
  <si>
    <t>0335 - Gestão e Manutenção de Secretaria de Desenvolvimento Urbano Sustentável</t>
  </si>
  <si>
    <t>Serviço Mantido</t>
  </si>
  <si>
    <t>6.3.1 -Despesas de Gestão Centralizada- Discricionária:</t>
  </si>
  <si>
    <t>Despesa</t>
  </si>
  <si>
    <t>Previsão anual (R$)</t>
  </si>
  <si>
    <t>Liquidado (R$)</t>
  </si>
  <si>
    <t>SSP NET</t>
  </si>
  <si>
    <t>Combustível</t>
  </si>
  <si>
    <t>Reprografia</t>
  </si>
  <si>
    <t>Serviços postais (Correios)</t>
  </si>
  <si>
    <t>Lava jato</t>
  </si>
  <si>
    <t>Locação prédio</t>
  </si>
  <si>
    <t>Locação de veículos</t>
  </si>
  <si>
    <t>Telefonia fixa 3218</t>
  </si>
  <si>
    <t>Telefone fixa 2111</t>
  </si>
  <si>
    <t xml:space="preserve">Telefone de dados móveis </t>
  </si>
  <si>
    <t>Manutenção ar (jk)</t>
  </si>
  <si>
    <t xml:space="preserve">Manutenção de elevador </t>
  </si>
  <si>
    <t xml:space="preserve">Obrigações tributárias e contributivas </t>
  </si>
  <si>
    <t xml:space="preserve">Material de consumo - limpeza e copa/expediente </t>
  </si>
  <si>
    <t xml:space="preserve">Total </t>
  </si>
  <si>
    <t>6.3.2 - Despesas de Gestão Descentralizada- SEDUH</t>
  </si>
  <si>
    <t>Previsão anual R$</t>
  </si>
  <si>
    <t>Liquidado R$</t>
  </si>
  <si>
    <t xml:space="preserve">Floricultura </t>
  </si>
  <si>
    <t xml:space="preserve">Carimbos </t>
  </si>
  <si>
    <t>Chaveiro</t>
  </si>
  <si>
    <t xml:space="preserve">Fornecimento de energia </t>
  </si>
  <si>
    <t xml:space="preserve">Agua mineral e gás </t>
  </si>
  <si>
    <t xml:space="preserve"> Gás </t>
  </si>
  <si>
    <t xml:space="preserve">Passagens </t>
  </si>
  <si>
    <t>Equipamentos de informatica e perifericos</t>
  </si>
  <si>
    <t xml:space="preserve">Manutenção de veiculos </t>
  </si>
  <si>
    <t xml:space="preserve">Serviços de tecnologia de informação </t>
  </si>
  <si>
    <t xml:space="preserve">Aquisição de equipamentos e materiais permanentes </t>
  </si>
  <si>
    <t xml:space="preserve">Outras despesas pessoa juridica </t>
  </si>
  <si>
    <t>Material de consumo</t>
  </si>
  <si>
    <t>Despesas de exercícios anteriores</t>
  </si>
  <si>
    <t>Total  das despesas de Gestão descentralizadas</t>
  </si>
  <si>
    <t xml:space="preserve">Total das despesas de Gestão Centralizadas e Descentralizadas </t>
  </si>
  <si>
    <t>Como se pode observar, as despesas de licitação e gestão centralizada........</t>
  </si>
  <si>
    <t>6.3.3 - Detalhamento das Reduções</t>
  </si>
  <si>
    <t xml:space="preserve">Detalhamento das Suplementação  </t>
  </si>
  <si>
    <t xml:space="preserve">Considerações </t>
  </si>
  <si>
    <t>Natureza de Despesa/Fonte</t>
  </si>
  <si>
    <t>Valor de Reduções R$</t>
  </si>
  <si>
    <t>Natureza de Despesa /Fonte</t>
  </si>
  <si>
    <t xml:space="preserve">Valor de Suplementações R$ </t>
  </si>
  <si>
    <t xml:space="preserve">Total Geral </t>
  </si>
  <si>
    <r>
      <rPr>
        <b/>
        <sz val="10"/>
        <color rgb="FF000000"/>
        <rFont val="Neo Sans"/>
      </rPr>
      <t>Propomos como recomendações corretivas, que a Superintendência aprecie a possibilidade da inclusão na Revisão do Plano Pluri Anual de 2017</t>
    </r>
    <r>
      <rPr>
        <sz val="10"/>
        <color rgb="FF000000"/>
        <rFont val="Neo Sans"/>
      </rPr>
      <t xml:space="preserve"> </t>
    </r>
    <r>
      <rPr>
        <sz val="10"/>
        <color rgb="FFFF0000"/>
        <rFont val="Neo Sans"/>
      </rPr>
      <t>os restos a pagar de exercício anteriores referentes aos seguintes processos: 2014021341 - Pagamento referente à locação de 01 (um) veículo tipo caminhão caçamba toco, com capacidade mínima de seis metros cúbicos de carga no valor de R$ 26.270,00 (Vinte e seis mil duzentos e setenta reais); 2014016571 Indenização por dano causado a Terceiro referente a levantamento topográfico de Perímetro no valor de R$ 38.500,00 (Trinta e oito mil e quinhentos reais) ; 2014055041 Indenização para reforma do prédio locado no período de 2005 a 2013 no valor de R$ 403.235,14 (Quatrocentos e três mil duzentos e trinta e cinco reais e quatorze centavos).   .</t>
    </r>
    <r>
      <rPr>
        <b/>
        <sz val="10"/>
        <color rgb="FFFF0000"/>
        <rFont val="Neo Sans"/>
      </rPr>
      <t>... e o que mais</t>
    </r>
    <r>
      <rPr>
        <sz val="10"/>
        <color rgb="FFFF0000"/>
        <rFont val="Neo Sans"/>
      </rPr>
      <t xml:space="preserve"> </t>
    </r>
  </si>
  <si>
    <t>Total</t>
  </si>
  <si>
    <t>TOTAL</t>
  </si>
  <si>
    <t>ATIVIDADES</t>
  </si>
  <si>
    <t>QUANTIDADE</t>
  </si>
  <si>
    <t>MAIO</t>
  </si>
  <si>
    <t>JUNHO</t>
  </si>
  <si>
    <t>JULHO</t>
  </si>
  <si>
    <t>AGOSTO</t>
  </si>
  <si>
    <t>Maio</t>
  </si>
  <si>
    <t>Junho</t>
  </si>
  <si>
    <t>Julho</t>
  </si>
  <si>
    <t>Agosto</t>
  </si>
  <si>
    <t>TIPO DE DOCUMENTO</t>
  </si>
  <si>
    <t>MAI</t>
  </si>
  <si>
    <t>JUN</t>
  </si>
  <si>
    <t>JUL</t>
  </si>
  <si>
    <t>AGO</t>
  </si>
  <si>
    <t>QUANTIDADE TOTAL</t>
  </si>
  <si>
    <t>DESPACHOS</t>
  </si>
  <si>
    <t>MEMORANDOS</t>
  </si>
  <si>
    <t>OUVIDORIA</t>
  </si>
  <si>
    <t>PARECERES</t>
  </si>
  <si>
    <t>OFÍCIOS</t>
  </si>
  <si>
    <t>PRORROGAÇÕES DE PRAZO</t>
  </si>
  <si>
    <t>AUTORIZAÇÕES PARA EVENTOS</t>
  </si>
  <si>
    <t>AUTORIZAÇÕES PARA MESAS E CADEIRAS</t>
  </si>
  <si>
    <t>ORDEM DE SERVIÇO</t>
  </si>
  <si>
    <t>CONTENCIOSO</t>
  </si>
  <si>
    <t>NOTIFICAÇÕES</t>
  </si>
  <si>
    <t>Liquidado ate o momento (R$)</t>
  </si>
  <si>
    <t>Liquidado no 2° Quadrimestre</t>
  </si>
  <si>
    <t>Pagamento de Julho/Agosto somente Liquidado/Estimado no valor de R$1.375,18.</t>
  </si>
  <si>
    <t>Fornecimento de Energia Elétrica</t>
  </si>
  <si>
    <t>A partir do mês de Junho o gerenciamento do referente processo passou a pertencer as Despesas Discricionárias.</t>
  </si>
  <si>
    <t>Pagamento de Agosto somente Liquidado/Estimado no valor de R$28.551,42.</t>
  </si>
  <si>
    <t>Aguardando pagamento de Agosto de R$3.625,00.</t>
  </si>
  <si>
    <t>Aguardando pagamento de Julho/Agosto de R$1.176,00.</t>
  </si>
  <si>
    <t xml:space="preserve">Processo empenhado. Aguardando nota fiscal para realizar liquidação. Após a junção das Pastas e a Realização das Reuniões de Revisão do Plano Diretor de Palmas, necessitou-se de uma demanda maior para a realização desta despesas.  </t>
  </si>
  <si>
    <t>Processo gerenciado pela gestão centralizada.</t>
  </si>
  <si>
    <t>Utilizando saldo restante do exercício anterior.</t>
  </si>
  <si>
    <t>Agua mineral</t>
  </si>
  <si>
    <t xml:space="preserve">Processos em andamento seguindo os trêmites legais. </t>
  </si>
  <si>
    <t xml:space="preserve">Gás </t>
  </si>
  <si>
    <t>Houve redução do valor total, por isso não ocorreu despesas.</t>
  </si>
  <si>
    <t>Não houve até o momento abertura de processos para tal objeto.</t>
  </si>
  <si>
    <t>Processo gerenciado pela gestão centralizada (Garagem Central).</t>
  </si>
  <si>
    <t>Processo em fase de licitação a aquisição de Ferramentas para os Setores de Topografia e Fiscalização no valor de R$ 98.322,90.</t>
  </si>
  <si>
    <t xml:space="preserve">Processo de Fornecimento de Marmitex para atender as Reuniões do Plano Diretor está aguardando Autorização para Emissão da Nota de Empenho no valor de R$ 7.684,60 </t>
  </si>
  <si>
    <t xml:space="preserve">Processos liquidados para Aquisição de Bobinas (R$ 1.339,20) E Aquisição de Certificado Digital (R$ 1.320,00). E para Aquisição de Camisetas (R$ 1.797,00), Estacas e Piquetes (R$ 6.360,00), e Material de Consumo (R$ 7.564,70) para atendimento do Plano Diretor, estão somente empenhados. </t>
  </si>
  <si>
    <t xml:space="preserve">Destino das Movimentações </t>
  </si>
  <si>
    <t>Natureza de Despesa / Fonte</t>
  </si>
  <si>
    <t>33.90.39 / 001000199</t>
  </si>
  <si>
    <t>33.90.39 / 001000105</t>
  </si>
  <si>
    <t>Movimentação destinada para pagamento de despesas com material da 6° Conferência das Cidades, com Material de Consumo e Material de Divulgação.</t>
  </si>
  <si>
    <t>33.90.92 / 001000199</t>
  </si>
  <si>
    <t>33.90.30 / 001000199</t>
  </si>
  <si>
    <t>Aquisição de Estacas e Piquetes para atender ao Setor de Topografia.</t>
  </si>
  <si>
    <t>Pagamentos de Taxas de Reprogramação, movimentação realizada para o Fundo Municipal de Habitação de Interesse Social.</t>
  </si>
  <si>
    <t>-</t>
  </si>
  <si>
    <t>33.90.39 / 001000106</t>
  </si>
  <si>
    <t>Pagamento do PROCESSO 2014010775 - Fecomécio, CIEEI, referente ao pagamento de empresa intermediária de estágiários, referente ao mês de Abril a Dezembro de 2016.</t>
  </si>
  <si>
    <t>44.90.51 / 001000103</t>
  </si>
  <si>
    <t>33.90.39 / 001000101</t>
  </si>
  <si>
    <t>33.90.30 / 001000101</t>
  </si>
  <si>
    <t xml:space="preserve">Despesas Discricionarias </t>
  </si>
  <si>
    <t xml:space="preserve">Manutenção do Ar Condicionado Central </t>
  </si>
  <si>
    <t>Reprogramação anual para o 2º quadrimestre (R$)</t>
  </si>
  <si>
    <t>Realização das despesas para atender as reuniões da Revisão do Plano Diretor, Material de consumo R$ 8.500,00, Floricultura R$ 5.760,00, Refeição R$7.684,60 , Camisetas R$ 1.972,50, totalizando R$ 23.917.10.</t>
  </si>
  <si>
    <t>Aquisição de Jornal (Processo não autorizado pela Procuradoria Municipal).</t>
  </si>
  <si>
    <t>s</t>
  </si>
  <si>
    <t>r</t>
  </si>
  <si>
    <t>Ordenamento Urbano</t>
  </si>
  <si>
    <t>FICHAS DE OBSERVAÇÕES</t>
  </si>
  <si>
    <t>PARECERES (Desdobro)</t>
  </si>
  <si>
    <t>PARECERES (Loteamento)</t>
  </si>
  <si>
    <t>PARECERES (Outros)</t>
  </si>
  <si>
    <t>PORTARIAS</t>
  </si>
  <si>
    <t>PROJETOS URBANÍSTICOS</t>
  </si>
  <si>
    <t xml:space="preserve"> USO DO SOLO -2016</t>
  </si>
  <si>
    <t xml:space="preserve">MAIO </t>
  </si>
  <si>
    <t xml:space="preserve">JUNHO </t>
  </si>
  <si>
    <t>CERTIDÃO DE USO DO SOLO</t>
  </si>
  <si>
    <t>IAFIM – Informação de Atividade Solicitada</t>
  </si>
  <si>
    <t>Fichas de observações (Alvará de funcionamento)</t>
  </si>
  <si>
    <t>Memorandos</t>
  </si>
  <si>
    <t>Fichas de observações (uso do solo)</t>
  </si>
  <si>
    <t>Ofícios</t>
  </si>
  <si>
    <t>Parecer quanto ao Uso do Solo</t>
  </si>
  <si>
    <t>GEOPROCESSAMENTO</t>
  </si>
  <si>
    <t>TOPOGRAFIA</t>
  </si>
  <si>
    <t>Levantamento topográfico</t>
  </si>
  <si>
    <t>ANALISE</t>
  </si>
  <si>
    <t>ANALISES REALIZADAS</t>
  </si>
  <si>
    <t>ALVARÁS DE CONTRUÇÃO EMITIDOS</t>
  </si>
  <si>
    <t>HABITE-SE EMITIDOS</t>
  </si>
  <si>
    <t>CCO</t>
  </si>
  <si>
    <t>QUANTIDADE DE ATENDIMENTO</t>
  </si>
  <si>
    <t>FISCALIZAÇÃO</t>
  </si>
  <si>
    <t>FICHAS DE OBSERVAÇÕES (Desdobro</t>
  </si>
  <si>
    <t xml:space="preserve"> PROCESSOS ENVIADOS PARA ASSESSORIA JURÍDICA</t>
  </si>
  <si>
    <t>0335 - Gestão e Manutenção de Secretaria de Desenvolvimento Urbano e Habitação</t>
  </si>
  <si>
    <t xml:space="preserve">No segundo quadrimestre, foram identificadas algumas dificuldades com relação aos Processos para a execução das Reuniões do Plano Diretor de Palmas, uma vez que as reuniões já começaram e a grande maioria dos processos referentes a esse plano encontram-se com despesas empenhadas. </t>
  </si>
  <si>
    <t>As atividades executadas pela Ação de Serviços Administrativos Gerais do Setor de Gestão e Finanças nesse quadrimestre podemos apontar como fator de sucesso a execução processos além do previsto, pois no primeiro quadrimestre os servidores do setor foram remanejados para outra secretaria.  A Liquidação do processo 2014055041 referente a Indenização para reforma do prédio locado no período de 2005 a 2013 no valor de R$ 403.235,14 (Quatrocentos e três mil duzentos e trinta e cinco reais e quatorze centavos).</t>
  </si>
  <si>
    <t>Demanda</t>
  </si>
  <si>
    <t>RAP</t>
  </si>
  <si>
    <t>Ofício</t>
  </si>
  <si>
    <t>Despacho</t>
  </si>
  <si>
    <t>Empenho</t>
  </si>
  <si>
    <t>Liquidação</t>
  </si>
  <si>
    <t>Solicitação de compras/Termo de referência</t>
  </si>
  <si>
    <t>Pagamento de Agosto somente Liquidado/Estimado no valor de R$5.423,00.</t>
  </si>
  <si>
    <t>Processo Gerenciado pela Despesas Discricionárias, seguindo os tramites legais.</t>
  </si>
  <si>
    <t>Processo Gerenciado pela Despesas Discricionárias, esta negativo em 292,49.</t>
  </si>
  <si>
    <t>Processo Gerenciado pela Despesas Discricionárias. Neste quadrimestre houve mudança da prestadora de serviço.</t>
  </si>
  <si>
    <t>Processo Gerenciado pela Despesas Discricionárias. Seguindo os tramites legais de pagamento.</t>
  </si>
  <si>
    <r>
      <t xml:space="preserve">Processo Gerenciado pela Despesas Discricionárias ultrapassou o gasto previsto para o quadrimetre em </t>
    </r>
    <r>
      <rPr>
        <sz val="10"/>
        <rFont val="Neo Sans"/>
      </rPr>
      <t>R$ 2.999,85 devido as reuniões do Plano Diretor.</t>
    </r>
  </si>
  <si>
    <t>Cau/Crea-TO</t>
  </si>
  <si>
    <t>Processo em andamento.</t>
  </si>
  <si>
    <t>Capacitação de servidores das Diretorias de  Urbanismo e Fiscalização</t>
  </si>
  <si>
    <t xml:space="preserve">Aguardando Propostas. </t>
  </si>
  <si>
    <t>Instalação de insulfilmes</t>
  </si>
  <si>
    <t>Em fase de Licitação.</t>
  </si>
  <si>
    <t>Aquisição de Bobinas para Ponto Eletrônico</t>
  </si>
  <si>
    <t>Aguardando Nota para Liquidação</t>
  </si>
  <si>
    <t>2014021341 - Pagamento referente à locação de 01 (um) veículo tipo caminhão caçamba toco, com capacidade mínima de seis metros cúbicos de carga no valor de R$ 26.270,00 (Vinte e seis mil duzentos e setenta reais); 2014016571 Indenização por dano causado a Terceiro referente a levantamento topográfico de Perímetro no valor de R$ 38.500,00 (Trinta e oito mil e quinhentos reais)</t>
  </si>
  <si>
    <t xml:space="preserve">Material de Consumo - Copo e Cozinha </t>
  </si>
  <si>
    <t>Movimentação realizada para abertura do processo de aquisição de Protetor Solar.</t>
  </si>
  <si>
    <t xml:space="preserve">Entre os meses de Abril a Junho houve um aumento nos valores devido a junção das pastas e por aquisições realizadas pelo setor de Tecnologia da Informação do Município de Palmas </t>
  </si>
  <si>
    <t>Processo Gerenciado pela Despesas Discricionárias, havendo uma demanda maior no mês de junho com pagamento realizado em julho devido o atraso no Pagamento por parte da Prefeitura Municipal.  Ultrapassou o gasto previsto para o quadrimestre em 612,00, devido a  demanda junto a Fiscalização no contencioso.</t>
  </si>
  <si>
    <t xml:space="preserve">Manutenção ar </t>
  </si>
  <si>
    <t>PARECERES (Desmembramento)</t>
  </si>
  <si>
    <t xml:space="preserve">Em termos gerais considera-se um bom andamento na execução das ações e atividades realizadas pelo Setor Financeiro entre os meses de Maio e Agosto de 2016, executando 29% das metas propostas para o quadrimestre. Além dos processos abertos e que estão em andamento, realizamos as Atividades abaixo relacionadas </t>
  </si>
  <si>
    <t xml:space="preserve">Não houve acréscimo de bens patrimoniais a Pasta no período relacionado do ano de 2016. E a entrega de materiais de expediente e consumo é realizada de acordo com a liberação por parte das Discricionárias.
Durante o segundo quadrimestre de 2016, foi ultrapassado o limite programado para despesas com material de consumo e de expediente, uma vez que as Reuniões do Plano Diretor acarrataram gastas além do programado, totalizando R$ 2.999,85 excedentes. No quadrimestre foram abertos 15 processos que ainda encontram-se em andamento, e mais 14 processos mantidos desde o começo do ano, totalizando 29 processos. </t>
  </si>
  <si>
    <t>33.90.39 / 001000103</t>
  </si>
  <si>
    <t>Pagamento de Fornecimento de Energia Eletrica a partir do mês de Junho/2016.</t>
  </si>
  <si>
    <t>33.90.30 / 001000103</t>
  </si>
  <si>
    <t>Pagamento de Fornecimento de Energia Eletricado mês de Junho/2016 em referencia ao mês de Maio/2016.</t>
  </si>
  <si>
    <t>33.90.39 / 001000105 - 5500</t>
  </si>
  <si>
    <t>33.90.39 / 001000105 - 6500</t>
  </si>
  <si>
    <t>Estrutura de Apoio para Entrega de Obras de Unidades Habitacionais.</t>
  </si>
  <si>
    <t>33.90.14 / 001000199</t>
  </si>
  <si>
    <t>Elaboração de Laudo Técnico de Condições Ambientais do Trabalho.</t>
  </si>
  <si>
    <t xml:space="preserve">33.90.33 / 001000108 </t>
  </si>
  <si>
    <t xml:space="preserve">Pagamento de Água Mineral e Gás de Cozinha da Extinta Secrcetaria de Habitação. </t>
  </si>
  <si>
    <t xml:space="preserve">Pagamento de excedente de Serviços Postais. </t>
  </si>
  <si>
    <t>No Item 5 deste Formulario nas Metas Financeiras no campo Reduções consta o valor de R$ 562.117,82, tal valor corresponde ao somatorio dos 02 (dois) quadrimestres do corrente ano presentes no QDD. No segundo quadrimestre o valor de reduções foi de R$ 518.871,18, destes somente  R$ 234.010,24 foram identificados através dos formulários presentes em nossa Pasta. Constando que o valor do primeiro quadrimestre foi de R$ 43.306,64. Solicitamos a Superintendencia que justifique o valor restante desse Quadrimestre R$ 284.860,68</t>
  </si>
  <si>
    <t>No Item 5 deste Formulario nas Metas Financeiras no campo Suplementação consta o valor de R$ 1.305,994,17, tal valor corresponde ao somatorio dos 02 (dois) quadrimestres do corrente ano presentes no QDD.    No segundo quadrimestre o valor de suplementações foi de R$ 954.481,11, destes somente  R$ 234.010,24 foram identificados através dos formulários presentes em nossa Pasta. Constando que o valor do primeiro quadrimestre foi de R$ 117.502,56. Solicitamos a Superintendencia que justifique o valor restante desse Quadrimestre R$ 720.470,61.</t>
  </si>
  <si>
    <r>
      <t>O valor total das suplementações do quadrimestre passado foi de R$ 117.502,56, quando somados das duas antigas secretarias e o valor de reduções do passado foi R$ 43.306,64, quando somados das duas antigas secretarias. Contudo o Quadro Demonstrativo da execução Orçamentária não separa os valores de redução e suplementação por quadrimestre. Todavia, se subtraído os valores declarados no monitoramento anterior o valores reais para esse quadrimestre será de suplementações R$</t>
    </r>
    <r>
      <rPr>
        <sz val="10"/>
        <color rgb="FFFF0000"/>
        <rFont val="Neo Sans"/>
      </rPr>
      <t xml:space="preserve"> </t>
    </r>
    <r>
      <rPr>
        <sz val="10"/>
        <color theme="1"/>
        <rFont val="Neo Sans"/>
      </rPr>
      <t xml:space="preserve">23.010,50e reduções R$  518.871,18. Destacando os maiores valores, como por exemplo: Pagamento de Servidor Cedido (pagamento do secretário) valor de R$ 168.608.55, Fornecimento de Energia Elétrica R$ 53.000,00, Material de Consumo e Expediente R$ 51.846,20.                                                                                                                                                    </t>
    </r>
    <r>
      <rPr>
        <b/>
        <sz val="10"/>
        <color theme="1"/>
        <rFont val="Neo Sans"/>
      </rPr>
      <t>Como solicitamos no quadrimestre anterior como recomendações corretivas, reiteramos a possibilidade da inclusão na Revisão do Plano Pluri Anual de 2017 os restos a pagar de exercicio anteriores referentes aos seguintes processos</t>
    </r>
    <r>
      <rPr>
        <sz val="10"/>
        <color theme="1"/>
        <rFont val="Neo Sans"/>
      </rPr>
      <t>: 2014021341 - Pagamento referente à locação de 01 (um) veículo tipo caminhão caçamba toco, com capacidade mínima de seis metros cúbicos de carga no valor de R$ 26.270,00 (Vinte e seis mil duzentos e setenta reais); 2014016571 Indenização por dano causado a Terceiro referente a levantamento topográfico de Perímetro no valor de R$ 38.500,00 (Trinta e oito mil e quinhentos reais), e informamos a realização do Pagamento referente a locação do antigo prédio pertencente a esta Pasta.</t>
    </r>
  </si>
  <si>
    <t xml:space="preserve"> TOTAL</t>
  </si>
  <si>
    <t>ação 5195</t>
  </si>
  <si>
    <t>Valores</t>
  </si>
  <si>
    <t>Capacitação</t>
  </si>
  <si>
    <t>Informática</t>
  </si>
  <si>
    <t>Licenças</t>
  </si>
  <si>
    <t>ação 4343</t>
  </si>
  <si>
    <t>Material expediente</t>
  </si>
  <si>
    <t>Móveis</t>
  </si>
  <si>
    <t>Apoio e Comunicação</t>
  </si>
  <si>
    <t>Consultorias</t>
  </si>
  <si>
    <t>MONITORAMENTO DE OBJETIVO -  PPA 2018-2021</t>
  </si>
  <si>
    <t>1º QUADRIMESTRE 2018</t>
  </si>
  <si>
    <t>MONITORAMENTO DE AÇÃO ORÇAMENTÁRIA   PPA 2018-2021</t>
  </si>
  <si>
    <t xml:space="preserve">5500000012 -  Promover </t>
  </si>
  <si>
    <t>0314 - Pla</t>
  </si>
  <si>
    <t>5500- Sec</t>
  </si>
  <si>
    <t xml:space="preserve">Descrição: </t>
  </si>
  <si>
    <t xml:space="preserve">Fórmula de cálculo:                                                                                                                                       </t>
  </si>
  <si>
    <t xml:space="preserve">Fórmula de cálculo: </t>
  </si>
  <si>
    <t>Indicador: 000 JJJJJJ</t>
  </si>
  <si>
    <r>
      <t>Fórmu</t>
    </r>
    <r>
      <rPr>
        <sz val="10"/>
        <rFont val="Neo Sans"/>
      </rPr>
      <t xml:space="preserve">la de cálculo: </t>
    </r>
  </si>
  <si>
    <t xml:space="preserve">Apuração do Período: </t>
  </si>
  <si>
    <t xml:space="preserve">Apuração do Período  </t>
  </si>
  <si>
    <t>1. Órgão</t>
  </si>
  <si>
    <t>2. Unidade Orçamentária</t>
  </si>
  <si>
    <t>4. Descrição</t>
  </si>
  <si>
    <t>5. Finalidade</t>
  </si>
  <si>
    <t>6. Forma de Implementação</t>
  </si>
  <si>
    <t>7. Metas Físicas</t>
  </si>
  <si>
    <t>8. Metas Orçamentário-Financeiras</t>
  </si>
  <si>
    <t xml:space="preserve">Direta </t>
  </si>
  <si>
    <t>Orçamento Inicial - LOA</t>
  </si>
  <si>
    <t>3. Programa</t>
  </si>
  <si>
    <t>2. Subfunção</t>
  </si>
  <si>
    <t>122 - Administração Geral</t>
  </si>
  <si>
    <t>MONITORAMENTO DE EXECUÇÃO ORÇAMENTÁRIA -  PPA 2018-2021</t>
  </si>
  <si>
    <t>Todas</t>
  </si>
  <si>
    <t>Todos</t>
  </si>
  <si>
    <t>Total Geral Executado pelo Órgão</t>
  </si>
  <si>
    <t>Empenho no Período</t>
  </si>
  <si>
    <t>Liquidado no Período</t>
  </si>
  <si>
    <t>Pago no Período</t>
  </si>
  <si>
    <t>Reserva no Período</t>
  </si>
  <si>
    <t>% Executado</t>
  </si>
  <si>
    <t>Saldo Orçamentário</t>
  </si>
  <si>
    <t>Saldo Orçament.</t>
  </si>
  <si>
    <t>Total do Programa</t>
  </si>
  <si>
    <t>31 - Secretaria Municipal de Assistência Social</t>
  </si>
  <si>
    <t>1133 - Gestão e Manutenção da Secretaria Municipal de Assistência Social</t>
  </si>
  <si>
    <t xml:space="preserve">Manutenção dos serviços administrativos </t>
  </si>
  <si>
    <t xml:space="preserve">Manutenção de recursos humanos </t>
  </si>
  <si>
    <t xml:space="preserve">242 - Assistência ao Portador de Deficiência </t>
  </si>
  <si>
    <t xml:space="preserve">1111 - Assistência Social Participativa </t>
  </si>
  <si>
    <t xml:space="preserve">Manutenção da política municipal da pessoa com deficiência </t>
  </si>
  <si>
    <t xml:space="preserve">243 - Assistência à Crianca e ao Adolescente </t>
  </si>
  <si>
    <t xml:space="preserve">Manutenção dos Conselhos Tutelares </t>
  </si>
  <si>
    <t xml:space="preserve">Manutenção do recursos humanos do Conselho Tutelar </t>
  </si>
  <si>
    <t xml:space="preserve">244 - Assistência Comunitária </t>
  </si>
  <si>
    <t xml:space="preserve">Manutenção dos serviços da proteção social básica </t>
  </si>
  <si>
    <t xml:space="preserve">Concessão de benefícios eventuais </t>
  </si>
  <si>
    <t xml:space="preserve">Aprimoramento dos serviços da proteção social básica </t>
  </si>
  <si>
    <t xml:space="preserve">Fostalec. do sist. muncipal de segur. alimentar e nutricional </t>
  </si>
  <si>
    <t xml:space="preserve">Manutenção dos serviços de proteção social especial </t>
  </si>
  <si>
    <t xml:space="preserve">Manutenção do serviço de medidas socioeducativa </t>
  </si>
  <si>
    <t xml:space="preserve">Gestão do IGD SUAS </t>
  </si>
  <si>
    <t xml:space="preserve">Manutenção do Conselho Municipal de Assistência Social </t>
  </si>
  <si>
    <t xml:space="preserve">Manut dos recursos humanos do serviços socioassistenciais </t>
  </si>
  <si>
    <t>Gestão do IGD PBF</t>
  </si>
  <si>
    <t xml:space="preserve">IGDPBF - CMAS </t>
  </si>
  <si>
    <t>Manut do prog de erradicação do trabalho infantil - AEPETI</t>
  </si>
  <si>
    <t xml:space="preserve">Manutenção do programa BPC na escola </t>
  </si>
  <si>
    <t xml:space="preserve">Manutenção da política municipal para as mulheres </t>
  </si>
  <si>
    <t xml:space="preserve">7 - Fundo Municipal do Trabalho </t>
  </si>
  <si>
    <t xml:space="preserve">Fortalecimento das relações de trabalho </t>
  </si>
  <si>
    <t xml:space="preserve">332 - Relações de Trabalho </t>
  </si>
  <si>
    <t xml:space="preserve">333 - empregabilidade </t>
  </si>
  <si>
    <t xml:space="preserve">Qualificação e capacitação profissional </t>
  </si>
  <si>
    <t xml:space="preserve">8 - Fundo Municipal de Fomennto a Economia Popular Solidad </t>
  </si>
  <si>
    <t xml:space="preserve">Manut da política de fomento à economia popular solidária </t>
  </si>
  <si>
    <t xml:space="preserve">Implement da política mun da economia popular solidária </t>
  </si>
  <si>
    <t xml:space="preserve">9 - ILPI Casa do Idoso </t>
  </si>
  <si>
    <t xml:space="preserve">241 - Assistência ao Idoso </t>
  </si>
  <si>
    <t xml:space="preserve">Manutenção da ILPI </t>
  </si>
  <si>
    <t xml:space="preserve">10 - Fundo dos Direitos da Criança e do Adolescente de Porto Nacional </t>
  </si>
  <si>
    <t xml:space="preserve">243 - Assistência a Crianca e ao Adolescente </t>
  </si>
  <si>
    <t xml:space="preserve">Manutenção da política mun da criança e da adolescência </t>
  </si>
  <si>
    <t xml:space="preserve">Implementação da política mun da criança e da adolescencia </t>
  </si>
  <si>
    <t xml:space="preserve">28 - Fundo Municipal da Pessoa Idoso de Porto Nacional </t>
  </si>
  <si>
    <t xml:space="preserve">Manutenção da política municipal da pessoa idosa </t>
  </si>
  <si>
    <t xml:space="preserve">Implementação da política municipal da pessoa idosa </t>
  </si>
  <si>
    <t>2000 - Manutenção dos serviços administrativos</t>
  </si>
  <si>
    <t>Realizar a gestão administrativa do desenvolvimento social do município, viabilizando diversos programas, projetos, serviços e benefícios no combate das desigualdades sociais, com políticas integradas, estimulando atividades produtivas, promovendo a inserção social, visando à melhoria de qualidade de vida da população em situação de exclusão social, sejam crianças e adolescente, idosos, portadores de deficiência, trabalhadores, grupos sociais em geral. Para tanto será necessário suprir despesas com aquisição de material de consumo, aquisição de material permanente,  contratação de serviços de terceiros pessoas fisicas e/ou jurídicas, realização de pequenas reformas, despesas comum de gestão, bem como outras despesas que se fizerem necessárias à gestão da assistência social no município.</t>
  </si>
  <si>
    <t>3107 - Fundo Municipal de Assistencia Social</t>
  </si>
  <si>
    <t>Manter administrativamente a secretaria municipal de assistência social</t>
  </si>
  <si>
    <t>Serviços mantidos</t>
  </si>
  <si>
    <t>Porcentagem</t>
  </si>
  <si>
    <t>3107 - Fundo  Municipal de Assistencia Social</t>
  </si>
  <si>
    <t xml:space="preserve">2008 - Manutenção de Recursos Humanos </t>
  </si>
  <si>
    <t>06 - Fundo Municipal de Assistencia Social</t>
  </si>
  <si>
    <t>Esta ação destina-se ao pagamento das despesas com pessoal ativo para os serviços administrativos da Secretaria Municipal de Assistência Social e os administrativos para os conselhos de direitos vinculados à pasta.</t>
  </si>
  <si>
    <t>Recebimento de proventos em pagamento pelo trabalho exercido por servidores.</t>
  </si>
  <si>
    <t>Servidor Mantido</t>
  </si>
  <si>
    <t>3107- Fundo Municipal de Assistencia Social</t>
  </si>
  <si>
    <t>2190 - Manutenção da Política Municipal da Pessoa com Deficiência</t>
  </si>
  <si>
    <t>Manutenção e gestão da participação democrática visando a realização de ações como o acompanhamento, monitoramento, avaliação e a fiscalização das políticas destinadas à pessoa com deficiência, por meio da articulação e diálogo com as demais instâncias de controle social e os gestores da administração pública direta e indireta. Necessário subsidiar as conferências municipais, as  despesas com aquisição de material de consumo, material permanente, aquisição de materiais diversos, aquisição de  gêneros alimenticios, aquisição de material gráﬁco,  contração  de serviços de terceiros pessoas fisicas e/ ou jurídicas,despesas comum de gestão, bem como outras despesas que se ﬁzerem necessárias à execução dos serviços.</t>
  </si>
  <si>
    <t>Manter condições dos serviços de acolhimento à pessoa idosa.</t>
  </si>
  <si>
    <t>Política mantida</t>
  </si>
  <si>
    <t>2192 - Manutenção dos Conselhos Tutelares</t>
  </si>
  <si>
    <t>Fomentar a Proteção Integral à criança e ao adolescente. Necessário subsidiar as  despesas com aquisição de material de consumo, material permanente, reformas, aquisição de materiais diversos, aquisição de  gêneros alimenticios, aquisição de material gráﬁco,  contração  de serviços de terceiros pessoas fisicas e/ ou jurídicas,despesas comum de gestão, bem como outras despesas que se ﬁzerem necessárias à execução dos serviços.</t>
  </si>
  <si>
    <t>Manter os conselhos tutelares.</t>
  </si>
  <si>
    <t>2194 - Manutenção do Recursos Humanos do Conselho Tutelar</t>
  </si>
  <si>
    <t>Esta ação desna-se ao pagamento das despesas com pessoal ativo dos Conselhos Tutelares.</t>
  </si>
  <si>
    <t>Proporcionar aos conselheiros tutelares o recebimento de seus proventos em pagamento pelo trabalho exercido nos Conselhos.</t>
  </si>
  <si>
    <t>Servidor mantido</t>
  </si>
  <si>
    <t>Serviço mantido</t>
  </si>
  <si>
    <t>Serviço aprimorado</t>
  </si>
  <si>
    <t>2168 - Manutenção dos Serviços da Proteção Social Básica</t>
  </si>
  <si>
    <t>Manutenção de todos os serviços da Proteção Social Básica - PSB tipificados. Sendo o Serviço de Proteção e Atendimento Integral à Família-PAIF; o Serviços de Convivência e Fortalecimento de Vínculos-SCFV; o Serviço de Proteção Social Básica no domicílio para pessoas com deficiência e idosas. Suprindo todas as despesas com aquisição de material de consumo, aquisição de material permanente, aquisição de gêneros alimentícios, aquisição de material gráfico, contratação de serviços de terceiros pessoas fisicas e/ou jurídicas, realização de pequenas reformas, despesas comum de gestão, bem como outras despesas que se fizerem necessárias à execução dos serviços.</t>
  </si>
  <si>
    <t>Subsidiar a execução das avidades desenvolvidas pela Proteção Social Básica, contribuindo para a sua melhoria.</t>
  </si>
  <si>
    <t>Esta ação desna-se a manutenção das despesas com os benecios do auxílio-natalidade, auxílio moradia, auxílio alimentação com concessão de cestas básicas, passagem terrestre, auxílio-funeral que são de direitos aqueles que estão em situação de vulnerabilidade social. Nesta ação serão realizadas: aquisição de material de consumo, aquisição de passagem, alimentação e parceria e/ou convênio com empresas funerárias no município.</t>
  </si>
  <si>
    <t>2169 - Concessão de Benefícios Eventuais</t>
  </si>
  <si>
    <t>Garantir que a distribuição dos benefícios seja feita de forma qualitava aos usuários que estão em situação de vulnerabilidade social e estão dentro dos critérios de concessão.</t>
  </si>
  <si>
    <t>Benefício garantido</t>
  </si>
  <si>
    <t>2170 - Aprimoramento dos serviços da Proteção Social Básica</t>
  </si>
  <si>
    <t>Está ação desna-se a suprir as despesas com construção, reestruturação, ampliação e modernização de estrutura física dos equipamentos da Proteção Social Básica - PBS, para tais, serão necessárias a contratação de pessoa física e/ou jurídica, aquisição de material e equipamento permanente, entre outras que se fizerem necessárias à execução da ação.</t>
  </si>
  <si>
    <t>Ampliar e aprimorar os espaços que oferecem serviços de assistência aos cidadãos.</t>
  </si>
  <si>
    <t>2171 - Fortalecimento do Sistema Municipal de Segurança Alimentar e Nutricional</t>
  </si>
  <si>
    <t>Manutenção das diversas avidades desenvolvidas e pernentes à segurança alimentar, sendo elas aquisição de material permanente, materiais de consumo, contratação de prestação de serviços jurídicos e físico, passagens, diárias, translado, alimentação, realização de conferências municipais, capacitações, pequenas reformas e outras despesas permanentes as atribuições do SISAN Municipal.</t>
  </si>
  <si>
    <t>Proporcionar em âmbito municipal a boa gestão da políca de atendimento referente a segurança alimentar.</t>
  </si>
  <si>
    <t>Sistema Fortalecido</t>
  </si>
  <si>
    <t>31- Secretaria Municipal de Assistência Social</t>
  </si>
  <si>
    <t>3107 - Fundo Municipal de Assistência Social</t>
  </si>
  <si>
    <t>2173 - Manutenção dos Serviços de Proteção Social Especial</t>
  </si>
  <si>
    <t>Manutenção de todos os serviços da Proteção Social Especial de Média e Alta Complexidade Tipificados. Sendo o Serviço de Proteção e Atendimento Especializado a Famílias e Indivíduos-PAEFI; o Serviço Especializado em Abordagem Social;  Serviço de Proteção Social Especial para Pessoas com Deficiência, Idosos (as) e suas Famílias; Serviço Especializado para Pessoas em Situação de Rua; Serviço de Acolhimento Institucional para Crianças e Adolescentes; e Serviço de Acolhimento Institucional para o Idoso. Suprindo todas as despesas com aquisição de material de consumo, aquisição de material permanente, aquisição de gêneros alimencios, aquisição de material gráfico, contratação de serviços de pessoas jurídicas e físicas, passagens, diárias, realização de pequenas reformas, despesas discricionárias, bem como outras despesas que se fizerem necessárias para aprimorar a execução dos serviços.</t>
  </si>
  <si>
    <t>Proporcionar avidades desenvolvidas pela Proteção Social Especial de Média e Alta Complexidade de forma a contribuir para a melhoria da qualidade de vida da população.</t>
  </si>
  <si>
    <t>2174 - Manutenção do Serviço de Medidas Socioeducativa</t>
  </si>
  <si>
    <t>Prover atenção socioassistencial e acompanhamento a adolescentes e jovens em cumprimento de medidas socioeducativas em meio aberto, determinadas judicialmente. Deve contribuir para o acesso a direitos e para a resignificação de valores na vida pessoal e social dos adolescentes e jovens. Para a oferta do serviço faz-se necessário a observância da responsabilização face ao ato infracional praticado, cujos direitos e obrigações devem ser assegurados de acordo com as legislações e normativas específicas para o cumprimento da medida, sendo que esse serviço necessita subsidiar as  despesas com aquisição de material de consumo, aquisição de materiais diversos, aquisição de  gêneros alimenticios, aquisição de material gráﬁco,  contração  de serviços de terceiros pessoas fisicas e/ ou jurídicas,despesas comum de gestão, bem como outras despesas que se ﬁzerem necessárias à execução dos serviços.</t>
  </si>
  <si>
    <t>Prover atenção socioassistencial e acompanhamento a adolescentes e jovens encaminhados pela Vara de Infância e Juventude ou, na ausência desta, pela Vara Civil correspondente ou Juiz Singular e acompanhamento do adolescente, contribuindo no trabalho de responsabilização do ato infracional praticado.</t>
  </si>
  <si>
    <t>2175 - Gestão do IGD SUAS</t>
  </si>
  <si>
    <t>Esta ação desna-se ao gerenciamento dos recursos repassados pelo Ministério de Desenvolvimento Social-MDS o qual mede a qualidade da gestão des centralizada do SUAS no âmbito dos municípios. Os recursos do IGDSUAS devem ser ulizados no fortalecimento do Conselho de Assistênc ia Social, no aprimoramento da gestão do SUAS, na estruturação de áreas essenciais como a Vigilância Socioassistencial, manutenção de estrutura física, dentre outros, conforme orientações do MDS. Serão realizadas ações como aquisição de material permanente, alimentação, capacitações, seminários, passagens, diárias, translado, reformas entre outros pontos conforme des c ritos no caderno de orientações do MDS.</t>
  </si>
  <si>
    <t>Garantir o aprimoramento da gestão do SUAS em âmbito municipal.</t>
  </si>
  <si>
    <t>Gestão realizada</t>
  </si>
  <si>
    <t>2176 - Manutenção do Conselho Municipal de Assistência Social</t>
  </si>
  <si>
    <t>Apoiar o controle social  como direito do cidadão e dever do estado, reconhecendo  e legitimando a assistência social como uma  política de seguridade social não contributiva, que provê os mínimos sociais, realizada através de um conjunto integrado de ações de iniciativa pública e da sociedade, para garantir o atendimento às necessidades básicas. Serão realizadas ações como aquisição de material permanente, alimentação, capacitações, seminários, passagens, diárias, translado, reformas entre outros pontos conforme des c ritos no caderno de orientações do MDS.</t>
  </si>
  <si>
    <t>Garantir o fortalecimento do controle social – cmas tendo em vista a contribuição da participação social no controle das políticas públicas, garantindo assim a ampla defesa e garantia dos direitos humanos.</t>
  </si>
  <si>
    <t>Conselho Mantido</t>
  </si>
  <si>
    <t>2177 - Manutenção dos Recursos Humanos  do Serviços  Socioassistenciais</t>
  </si>
  <si>
    <t xml:space="preserve">Esta ação destina-se a suprir as despesas com a remuneração do pessoal e encargos sociais ativos da Proteção Social Especial-PSE de Média e Alta Complexidade e da Proteção Social Básica. </t>
  </si>
  <si>
    <t>Proporcionar o pagamento dos proventos aos ser vidores que executam suas funções no âmbito da Proteção Social Espec ial-PSE de Média  Média e Alta Complexidade e da Proteção Social Básica.</t>
  </si>
  <si>
    <t>Esta ação destina-se ao gerenciamento dos recursos repassados pelo Ministério de Desenvolvimento Soc ial - MDS que mostra a qualidade da gestão local do Programa Bolsa Família - PBF e do Cadastro Único. Os recursos do Índice de Gestão Des centralizado - PBF devem ser ulizados no fortalecimento do Conselho de Assistência Social, no aprimoramento da gestão local, na aquisição de material permanente, alimentação, capacitações, seminários, passagens, diárias,translado, reformas entre outros pontos conforme des critérios no caderno de orientações do MDS.</t>
  </si>
  <si>
    <t>Garantir o aprimoramento da gestão do PBF em âmbito municipal.</t>
  </si>
  <si>
    <t>2178 - Gestão do IGD PBF</t>
  </si>
  <si>
    <t>2179 - IGDPBF- CMAS</t>
  </si>
  <si>
    <t>Manutenção das diversas avidades desenvolvidas e pertinentes ao CMAS, sendo elas aquisição de material permanente, materiais de consumo, contratação de prestação de serviços por pessoas jurídicas e pessoas físicas, passagens, diárias, translado, alimentação, realização de conferências municipais, capacitações,pequenas reformas, despesas discricionárias e outros pertinentes as atribuições do conselho.</t>
  </si>
  <si>
    <t>Proporcionar em âmbito municipal a boa gestão do controle soc ial da políca de assistência social.</t>
  </si>
  <si>
    <t>2180 - Manutenção do Programa de Erradicação do Trabalho Infantil - AEPETI</t>
  </si>
  <si>
    <t>Manutenção das ações estratégicas do PETI no desenvolvimento dos cinco eixos (Informação e Mobilização, Idenficação, Proteção Social, Defesa e Responsabilização, Monitoramento). Suprindo todas as despesas com aquisição de material de consumo, aquisição de material permanente, aquisição de buffet, aquisição de material gráfico, contração de serviços de pessoas jurídicas e físicas, com diárias, passagens aéreas e terrestres, locação de veículos, aquisição de combustíveis, bem como outras despesas que se fizerem necessárias para aprimorar a execução do programa.</t>
  </si>
  <si>
    <t>Contribuir gradativamente para a diminuição da ocorrência do trabalho infantil no município.</t>
  </si>
  <si>
    <t>Programa mantido</t>
  </si>
  <si>
    <t>2182 - Manutenção do Programa BPC NA ESCOLA</t>
  </si>
  <si>
    <t>Esta ação destina-se a gestão dos recursos disponíveis e necessárias para aplicação dos quesonários aos usuários e famílias beneficiárias do programa sendo elas deficientes. Nesta ação serão realizadas aquisição de materiais de consumo e expediente e contratação de serviços de terceiros.</t>
  </si>
  <si>
    <t>Realizar o acompanhamento e monitoramento do acesso e da permanência na escola das pessoas com deficiência, beneficiária do BPC até 18 anos por meio da articulação das políticas de educação, saúde, assistência e direitos humanos.</t>
  </si>
  <si>
    <t>3105 - Fundo Municipal dos Direitos da Criança e do Adolescente</t>
  </si>
  <si>
    <t>2184 - Implementação da Política Municipal da Criança e da Adolescencia</t>
  </si>
  <si>
    <t>Aprimorar as políticas municipal dos direitos da criança e do adolescente, definindo prioridades e controlando  as ações de execução, opinando na formulação de políticas sociais básicas de interesse da criança e adolescente. A ação possibilita o fortalecimento do Conselho Municipal dos Direitos da Criança e Adolescente, no aprimoramento da gestão local, na aquisição de material permanente, alimentação, capacitações, seminários, passagens, diárias,translado, reformas, construções entre outros pontos que implemente a política municipal da criança e da adolescencia.</t>
  </si>
  <si>
    <t>Aprimorar gestão da política de atendimento à criança e ao adolescente.</t>
  </si>
  <si>
    <t>Política implementada</t>
  </si>
  <si>
    <t>3106 - Fundo Municipal da Pessoa Idosa</t>
  </si>
  <si>
    <t>31 -Secretaria Municipal de Assistência Social</t>
  </si>
  <si>
    <t>2185 - Manutenção da Política Municipal da Pessoa Idosa</t>
  </si>
  <si>
    <t>Acompanhar todos os programas e projetos voltados para a política do idoso,   aproximando o poder publico municipal e dos órgãos de representação estadual e nacional estabelecendo, na medida do possível, interfaces que possam ajudar na construção de uma sociedade mais organizada e participativa. Nesta ação serão realizadas aquisição de materiais de consumo e expediente e contratação de serviços de terceiros.</t>
  </si>
  <si>
    <t>Proporcionar em âmbito municipal a boa gestão da política de atendimento à pessoa idosa.</t>
  </si>
  <si>
    <t>Política mantido</t>
  </si>
  <si>
    <t>2186 - Implementação da Política Municipal da Pessoa Idosa</t>
  </si>
  <si>
    <t>Aprimorar o acompanhamento de todos os programas e projetos voltados para a política do idoso,   aproximando o poder publico municipal e dos órgãos de representação estadual e nacional estabelecendo, na medida do possível, interfaces que possam ajudar na construção de uma sociedade mais organizada e participativa. A ação possibilita o fortalecimento do Conselho Municipal da Pessoa Idosa, no aprimoramento da gestão local, na aquisição de material permanente, alimentação, capacitações, seminários, passagens, diárias,translado, reformas, construções entre outros pontos que implemente a política municipal da pessoa idosa.</t>
  </si>
  <si>
    <t>Aprimorar gestão da política de atendimento à pessoa idosa.</t>
  </si>
  <si>
    <t>3103 - Fundo Municipal do Trabalho</t>
  </si>
  <si>
    <t>2187 - Fortalecimento das Relações de Trabalho</t>
  </si>
  <si>
    <t>Acompanhar todos os programas e projetos voltados para a política do trabalho,   aproximando o poder publico municipal e dos órgãos de representação estadual e nacional estabelecendo, na medida do possível, interfaces que possam ajudar na construção de uma sociedade mais organizada e participativa. Serão realizadas aquisição de material permanente, alimentação, capacitações, seminários, passagens, diárias,translado, reformas, construções entre outros pontos que fortaleça as relações de trabalho.</t>
  </si>
  <si>
    <t>Fomentar o comércio e dinamizar a economia no município.</t>
  </si>
  <si>
    <t>Relações fortalecidas</t>
  </si>
  <si>
    <t>2188 - Qualificação e Capacitação Profissional</t>
  </si>
  <si>
    <t>31 - Secretaria Municipal de Assistência Socia</t>
  </si>
  <si>
    <t>Acompanhar todos os programas e projetos voltados para a política do trabalho,   aproximando o poder publico municipal e dos órgãos de representação estadual e nacional estabelecendo, na medida do possível, interfaces que possam ajudar na construção de uma sociedade mais organizada e participativa.</t>
  </si>
  <si>
    <t>Qualificar a mão de obra aumentando a possibilidade de empregabilidade.</t>
  </si>
  <si>
    <t>Capacitações Implantadas</t>
  </si>
  <si>
    <t>2189 - Manutenção da ILPI</t>
  </si>
  <si>
    <t>3102 -  ILPI Casa do Idoso</t>
  </si>
  <si>
    <t>Manter o Acolhimento Institucional de Longa Permanência para Idosos com 60 anos ou mais, de ambos os sexos, independentes e/ou com diversos graus de dependência. A natureza do acolhimento deverá ser provisória e, excepcionalmente, de longa permanência quando esgotadas todas as possibilidades de autossustento e convívio com os familiares. É previsto para idosos que não dispõem de condições para permanecer com a família, com vivência de situações de violência e negligência, em situação de rua e de abandono, com vínculos familiares fragilizados ou rompidos. Necessário subsidiar as  despesas com aquisição de material de consumo, pequenas reformas, material permanente, aquisição de materiais diversos, aquisição de  gêneros alimenticios, aquisição de material gráﬁco,  contração  de serviços de terceiros pessoas fisicas e/ ou jurídicas,despesas comum de gestão, bem como outras despesas que se ﬁzerem necessárias à execução dos serviços.</t>
  </si>
  <si>
    <t>2191 - Manutenção da  Política Municipal para as Mulheres</t>
  </si>
  <si>
    <t>06 - Fundo Municipal de Assistência Social</t>
  </si>
  <si>
    <t>3101 - Fundo Municipal de Assistência Social</t>
  </si>
  <si>
    <t>Fomentar ações voltadas, principalmente, para a promoção social das mulheres e suas famílias, prevenção das situações de violência e pronto atendimento em casos de ameaça e violação de direitos. Necessário subsidiar as conferências municipais, as  despesas com aquisição de material de consumo, material permanente, reformas, aquisição de materiais diversos, aquisição de  gêneros alimenticios, aquisição de material gráﬁco,  contração  de serviços de terceiros pessoas fisicas e/ ou jurídicas,despesas comum de gestão, bem como outras despesas que se ﬁzerem necessárias à execução dos serviços.</t>
  </si>
  <si>
    <t>Estimular o controle social no que diz respeito à implementação do Plano Municipal de Políticas para as Mulheres.</t>
  </si>
  <si>
    <t>2223 - Manutenção da Política de Fomento à Economia Popular Solidária</t>
  </si>
  <si>
    <t>31 -Secretaria  Municipal de Assistência Social</t>
  </si>
  <si>
    <t>3104 - Fundo Municipal de Fomento à Economia Popular Solidária</t>
  </si>
  <si>
    <t>Manter os programas e projetos voltados para a política da economia solidária aproximando o poder publico municipal e dos órgãos de representação estadual e nacional estabelecendo, na medida do possível, interfaces que possam ajudar na construção de uma sociedade mais organizada e participativa. Nesta ação serão realizadas aquisição de materiais de consumo e expediente e contratação de serviços de terceiros.</t>
  </si>
  <si>
    <t>2224 - Implementação da Política Municipal da Economia Popular Solidária</t>
  </si>
  <si>
    <t>Implementação da Esconomia Popular Solidária, com espaço para instalação e ampliação da Economia Solidária. As etapas serão: adequação da estrutura física, contratação de serviços e equipe técnica, aquisição de equipamentos, materiais e acervos.</t>
  </si>
  <si>
    <t>Fomentar espaços para a realização de ações que promovam o desenvolvimento sócio- comunitário no município.</t>
  </si>
  <si>
    <t xml:space="preserve">31 - Secretaria Municipal de Assistência Social + Fundos </t>
  </si>
  <si>
    <t>Acompanhar todos os programas e projetos voltados para a política do trabalho dos Jovens e Adolescentes em liberdade assistida e ingresso do sistema socioeducativo; atender jovens com idade inferior a 16 anos em trabalho irregular; erradicação do trabalho infantil. Aproximar o poder publico municipal e dos órgãos de representação estadual e nacional estabelecendo, na medida do possível, interfaces que possam ajudar na construção de uma sociedade mais organizada e participativa.</t>
  </si>
  <si>
    <t>Inserção social, meio de educação, capacitação, emprego e renda.</t>
  </si>
  <si>
    <t>2750 -  Inserção dos Jovens e Adolescente no Mercado Profissional</t>
  </si>
  <si>
    <t>Quadrimestral 2020</t>
  </si>
  <si>
    <t xml:space="preserve"> Quadrimestral 2020</t>
  </si>
  <si>
    <t>1695-AÇÕES DE COMBATE A PANDEMIA DO NOVO CORONAVÍRUS-COVID 19 ACOLHIMENTO</t>
  </si>
  <si>
    <t>Promover a estruturação  da rede no ambito do SUAS, por meio do confinanciamento de ações assistenciais, visando ao enfrentamento de situação de emergência em decorrencia do COVID_, suprindo as despesas com aquisição de material de consumo , materiais e equipamentos permanentes , contratação de serviços de terceiros de pessoa física e Jurídica ,medidas de assistencia para acolhimento a pessoas com vulnerabilidade decorrente do fluxo migratorio por crise humanitária, agravada pela pandemia , locomoção das equipes e usuários do SUAS para acessoou prestação de serviços socioassistenciaise provimentos de itens necessários à comunicação remota entre usuários e equipes.</t>
  </si>
  <si>
    <t>Promover orientação, apoio,atendimento e proteção ás familias  e indivíduos .</t>
  </si>
  <si>
    <t>1696-Promover orientação, apoio,atendimento e proteção ás familias  e indivíduos .</t>
  </si>
  <si>
    <t>Promover a estruturação da rede SUAS por meio da aquisição de Equipamentos de Proteção Individual-EPI para os profissionais das unidades públicas e estatais de atendimento do SUAS(CRAS,CREAS,Centro de Convivência e Unidades de Acolhimento), visando o enfrentamento da COVID-19.Conforme Portaria MC nº 369 de 29 de abril de 2020.</t>
  </si>
  <si>
    <t>Aumentar a capacidade de resposta do SUAS no atendimento a famílias e indivíduos em situação de vulnerabilidade e risco social decorrente da COVID-19.Conforme Portaria  nº369 de 29 de Abril 2020.</t>
  </si>
  <si>
    <t>1697-AÇÕES DE COMBATE A PANDEMIA DO NOVO CORONAVÍRUS-COVID-2019-ALIMENTO</t>
  </si>
  <si>
    <t>Promover a estruturação da rede SUAS por meio da aquisição de alimentos, prioritariamente ricos em proteínas,para pessoas  idosas e pessoas co deficiência acolhidas no Serviço de Acolhimento Institucional e em atendimento no Serviço de Proteção Social Especial para pessoas com deficiência, idosas e suas famílias, visando o enfrentamento da COVID--19. Conforme a portaria MC nº 369 de 29 de abril de 2020.</t>
  </si>
  <si>
    <t>Aumentar a capacidade da resposta do Suas no atendimento a famílias e indivíduos em situação de vulnerabilidade  e risco social decorrente da COVI-2019.Conforme a portaria MC nº 369 de 29 de abril de</t>
  </si>
  <si>
    <t>AÇÕES DE COMBATE A PANDEMIA DO NOVO CORONAVÍRUS-COVID 19 ACOLHIMENTO</t>
  </si>
  <si>
    <t>AÇÕES DE COMBATE A PANDEMIA DO NOVO CORONAVÍRUS-COVID-2019-EPI</t>
  </si>
  <si>
    <t>AÇÕES DE COMBATE A PANDEMIA DO NOVO CORONAVÍRUS-COVID-2019-ALIMENTO</t>
  </si>
  <si>
    <t>2213-Manutenção dos Conselhos Municipais Vinculados à Secretaria Municipal da Assitência Social</t>
  </si>
  <si>
    <t>Manutenção dos Conselhos Municipais Vinculados à Secretaria Municipal da Assitência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</si>
</sst>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R$&quot;\ * #,##0.00_-;\-&quot;R$&quot;\ * #,##0.00_-;_-&quot;R$&quot;\ * &quot;-&quot;??_-;_-@_-"/>
    <numFmt numFmtId="164" formatCode="0.0"/>
    <numFmt numFmtId="165" formatCode="_(* #,##0.00_);_(* \(#,##0.00\);_(* &quot;-&quot;??_);_(@_)"/>
    <numFmt numFmtId="166" formatCode="&quot;R$&quot;\ #,##0.00"/>
  </numFmts>
  <fonts count="66">
    <font>
      <sz val="11"/>
      <color theme="1"/>
      <name val="Calibri"/>
      <family val="2"/>
      <scheme val="minor"/>
    </font>
    <font>
      <sz val="11"/>
      <color theme="1"/>
      <name val="Calibri"/>
      <family val="2"/>
      <scheme val="minor"/>
    </font>
    <font>
      <sz val="10"/>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b/>
      <sz val="10"/>
      <color theme="1"/>
      <name val="Calibri"/>
      <family val="2"/>
      <scheme val="minor"/>
    </font>
    <font>
      <b/>
      <sz val="11"/>
      <name val="Calibri"/>
      <family val="2"/>
      <scheme val="minor"/>
    </font>
    <font>
      <b/>
      <sz val="10"/>
      <name val="Calibri"/>
      <family val="2"/>
      <scheme val="minor"/>
    </font>
    <font>
      <sz val="10"/>
      <name val="Calibri"/>
      <family val="2"/>
      <scheme val="minor"/>
    </font>
    <font>
      <sz val="12"/>
      <color theme="1"/>
      <name val="Calibri"/>
      <family val="2"/>
      <scheme val="minor"/>
    </font>
    <font>
      <b/>
      <sz val="11"/>
      <color theme="1"/>
      <name val="Neo Sans"/>
    </font>
    <font>
      <sz val="11"/>
      <color theme="1"/>
      <name val="Neo Sans"/>
    </font>
    <font>
      <sz val="10"/>
      <color theme="1"/>
      <name val="Neo Sans"/>
    </font>
    <font>
      <b/>
      <sz val="10"/>
      <color theme="1"/>
      <name val="Neo Sans"/>
    </font>
    <font>
      <sz val="10"/>
      <name val="Neo Sans"/>
    </font>
    <font>
      <b/>
      <sz val="10"/>
      <name val="Neo Sans"/>
    </font>
    <font>
      <b/>
      <sz val="8"/>
      <color theme="1"/>
      <name val="Neo Sans"/>
    </font>
    <font>
      <sz val="8"/>
      <color theme="1"/>
      <name val="Neo Sans"/>
    </font>
    <font>
      <sz val="9"/>
      <color theme="1"/>
      <name val="Neo Sans"/>
    </font>
    <font>
      <b/>
      <sz val="11"/>
      <name val="Neo Sans"/>
    </font>
    <font>
      <sz val="11"/>
      <name val="Neo Sans"/>
    </font>
    <font>
      <b/>
      <sz val="10"/>
      <color rgb="FF000000"/>
      <name val="Neo Sans"/>
      <family val="2"/>
    </font>
    <font>
      <i/>
      <sz val="11"/>
      <color theme="1"/>
      <name val="Neo Sans"/>
    </font>
    <font>
      <b/>
      <sz val="10"/>
      <color rgb="FF000000"/>
      <name val="Neo Sans"/>
    </font>
    <font>
      <sz val="10"/>
      <color rgb="FF000000"/>
      <name val="Neon Sans"/>
    </font>
    <font>
      <b/>
      <sz val="10"/>
      <color rgb="FF000000"/>
      <name val="Calibri"/>
      <family val="2"/>
    </font>
    <font>
      <sz val="10"/>
      <color rgb="FFFF0000"/>
      <name val="Calibri"/>
      <family val="2"/>
      <charset val="1"/>
    </font>
    <font>
      <sz val="10"/>
      <color rgb="FFFF0000"/>
      <name val="Neo Sans"/>
    </font>
    <font>
      <b/>
      <sz val="10"/>
      <color rgb="FFFF0000"/>
      <name val="Neo Sans"/>
    </font>
    <font>
      <b/>
      <sz val="10"/>
      <color rgb="FF000000"/>
      <name val="Neon Sans"/>
    </font>
    <font>
      <b/>
      <sz val="10"/>
      <color theme="1"/>
      <name val="Neon Sans"/>
    </font>
    <font>
      <sz val="10"/>
      <color rgb="FF000000"/>
      <name val="Neo Sans"/>
    </font>
    <font>
      <sz val="10"/>
      <color theme="1"/>
      <name val="Neon sans"/>
    </font>
    <font>
      <sz val="11"/>
      <color rgb="FFFF0000"/>
      <name val="Neo Sans"/>
    </font>
    <font>
      <b/>
      <sz val="10"/>
      <color theme="1"/>
      <name val="Arial"/>
      <family val="2"/>
    </font>
    <font>
      <sz val="10"/>
      <color theme="1"/>
      <name val="Arial"/>
      <family val="2"/>
    </font>
    <font>
      <sz val="9"/>
      <name val="Neo Sans"/>
    </font>
    <font>
      <sz val="10"/>
      <color rgb="FF000000"/>
      <name val="NeOS SANS"/>
    </font>
    <font>
      <b/>
      <sz val="11"/>
      <color theme="1"/>
      <name val="Arial"/>
      <family val="2"/>
    </font>
    <font>
      <sz val="11"/>
      <color theme="1"/>
      <name val="Arial"/>
      <family val="2"/>
    </font>
    <font>
      <b/>
      <sz val="12"/>
      <color theme="1"/>
      <name val="Arial Narrow"/>
      <family val="2"/>
    </font>
    <font>
      <sz val="12"/>
      <color theme="1"/>
      <name val="Arial Narrow"/>
      <family val="2"/>
    </font>
    <font>
      <sz val="11"/>
      <color rgb="FF000000"/>
      <name val="Calibri"/>
      <family val="2"/>
    </font>
    <font>
      <b/>
      <sz val="12"/>
      <color theme="1"/>
      <name val="Neo Sans"/>
    </font>
    <font>
      <sz val="12"/>
      <color theme="1"/>
      <name val="Neo Sans"/>
    </font>
    <font>
      <sz val="12"/>
      <name val="Neo Sans"/>
    </font>
    <font>
      <sz val="12"/>
      <color rgb="FFFF0000"/>
      <name val="Neo Sans"/>
    </font>
    <font>
      <b/>
      <sz val="12"/>
      <name val="Neo Sans"/>
    </font>
    <font>
      <b/>
      <sz val="14"/>
      <color theme="1"/>
      <name val="Neo Sans"/>
    </font>
    <font>
      <b/>
      <sz val="18"/>
      <color theme="1"/>
      <name val="Neo Sans"/>
    </font>
    <font>
      <b/>
      <sz val="12"/>
      <color theme="0"/>
      <name val="Neo Sans"/>
    </font>
    <font>
      <b/>
      <sz val="12"/>
      <color indexed="9"/>
      <name val="Neo Sans"/>
    </font>
    <font>
      <b/>
      <sz val="16"/>
      <color theme="1"/>
      <name val="Arial"/>
      <family val="2"/>
    </font>
    <font>
      <sz val="12"/>
      <color theme="1"/>
      <name val="Arial"/>
      <family val="2"/>
    </font>
    <font>
      <b/>
      <sz val="14"/>
      <name val="Arial"/>
      <family val="2"/>
    </font>
    <font>
      <b/>
      <sz val="14"/>
      <color indexed="9"/>
      <name val="Arial"/>
      <family val="2"/>
    </font>
    <font>
      <b/>
      <sz val="18"/>
      <name val="Arial"/>
      <family val="2"/>
    </font>
    <font>
      <b/>
      <sz val="18"/>
      <color theme="1"/>
      <name val="Arial"/>
      <family val="2"/>
    </font>
    <font>
      <b/>
      <sz val="16"/>
      <name val="Arial"/>
      <family val="2"/>
    </font>
    <font>
      <b/>
      <sz val="16"/>
      <color theme="0"/>
      <name val="Arial"/>
      <family val="2"/>
    </font>
    <font>
      <b/>
      <sz val="22"/>
      <color theme="1"/>
      <name val="Mistral"/>
      <family val="4"/>
    </font>
    <font>
      <sz val="12"/>
      <name val="Arial"/>
      <family val="2"/>
    </font>
    <font>
      <b/>
      <sz val="12"/>
      <color indexed="9"/>
      <name val="Arial"/>
      <family val="2"/>
    </font>
    <font>
      <b/>
      <sz val="12"/>
      <name val="Arial"/>
      <family val="2"/>
    </font>
    <font>
      <b/>
      <sz val="12"/>
      <color theme="0"/>
      <name val="Arial"/>
      <family val="2"/>
    </font>
  </fonts>
  <fills count="2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rgb="FFE7E6E6"/>
        <bgColor rgb="FF000000"/>
      </patternFill>
    </fill>
    <fill>
      <patternFill patternType="solid">
        <fgColor theme="0" tint="-0.14999847407452621"/>
        <bgColor indexed="64"/>
      </patternFill>
    </fill>
    <fill>
      <patternFill patternType="solid">
        <fgColor rgb="FFFFFF00"/>
        <bgColor indexed="64"/>
      </patternFill>
    </fill>
    <fill>
      <patternFill patternType="solid">
        <fgColor rgb="FFF2F2F2"/>
        <bgColor indexed="64"/>
      </patternFill>
    </fill>
    <fill>
      <patternFill patternType="solid">
        <fgColor rgb="FFFFFFFF"/>
        <bgColor indexed="64"/>
      </patternFill>
    </fill>
    <fill>
      <patternFill patternType="solid">
        <fgColor rgb="FF92D050"/>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1"/>
        <bgColor indexed="64"/>
      </patternFill>
    </fill>
    <fill>
      <patternFill patternType="solid">
        <fgColor theme="2" tint="-9.9978637043366805E-2"/>
        <bgColor indexed="64"/>
      </patternFill>
    </fill>
    <fill>
      <patternFill patternType="solid">
        <fgColor theme="0" tint="-0.14999847407452621"/>
        <bgColor rgb="FF000000"/>
      </patternFill>
    </fill>
    <fill>
      <patternFill patternType="solid">
        <fgColor rgb="FF00206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3406FA"/>
        <bgColor indexed="64"/>
      </patternFill>
    </fill>
  </fills>
  <borders count="8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77111117893"/>
      </left>
      <right style="thin">
        <color theme="2" tint="-0.249977111117893"/>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2" tint="-0.249977111117893"/>
      </right>
      <top/>
      <bottom/>
      <diagonal/>
    </border>
    <border>
      <left style="thin">
        <color theme="2" tint="-0.249977111117893"/>
      </left>
      <right style="thin">
        <color indexed="64"/>
      </right>
      <top/>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top style="thin">
        <color theme="1" tint="0.499984740745262"/>
      </top>
      <bottom style="thin">
        <color theme="1" tint="0.499984740745262"/>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indexed="64"/>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right/>
      <top/>
      <bottom style="medium">
        <color rgb="FF000000"/>
      </bottom>
      <diagonal/>
    </border>
    <border>
      <left style="medium">
        <color rgb="FF000000"/>
      </left>
      <right style="medium">
        <color rgb="FF000000"/>
      </right>
      <top style="medium">
        <color indexed="64"/>
      </top>
      <bottom/>
      <diagonal/>
    </border>
    <border>
      <left/>
      <right style="medium">
        <color rgb="FF000000"/>
      </right>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theme="1" tint="0.499984740745262"/>
      </left>
      <right style="medium">
        <color indexed="64"/>
      </right>
      <top style="medium">
        <color indexed="64"/>
      </top>
      <bottom style="medium">
        <color indexed="64"/>
      </bottom>
      <diagonal/>
    </border>
    <border>
      <left style="thin">
        <color theme="1" tint="0.499984740745262"/>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theme="1" tint="0.499984740745262"/>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164" fontId="43" fillId="0" borderId="0" applyFont="0" applyBorder="0" applyProtection="0"/>
    <xf numFmtId="44" fontId="1" fillId="0" borderId="0" applyFont="0" applyFill="0" applyBorder="0" applyAlignment="0" applyProtection="0"/>
  </cellStyleXfs>
  <cellXfs count="801">
    <xf numFmtId="0" fontId="0" fillId="0" borderId="0" xfId="0"/>
    <xf numFmtId="0" fontId="3" fillId="0" borderId="0" xfId="0" applyFont="1" applyBorder="1" applyAlignment="1">
      <alignment horizontal="center" vertical="center"/>
    </xf>
    <xf numFmtId="0" fontId="3" fillId="0" borderId="0" xfId="0" applyFont="1" applyBorder="1" applyAlignment="1">
      <alignment horizontal="left" vertical="center"/>
    </xf>
    <xf numFmtId="4" fontId="9" fillId="0" borderId="6" xfId="0" applyNumberFormat="1" applyFont="1" applyFill="1" applyBorder="1" applyAlignment="1">
      <alignment horizontal="center" vertical="center"/>
    </xf>
    <xf numFmtId="0" fontId="3" fillId="0" borderId="6" xfId="0" applyFont="1" applyBorder="1" applyAlignment="1">
      <alignment horizontal="left" vertical="center"/>
    </xf>
    <xf numFmtId="0" fontId="2" fillId="0" borderId="6" xfId="0" applyFont="1" applyFill="1" applyBorder="1" applyAlignment="1">
      <alignment horizontal="center" vertical="center"/>
    </xf>
    <xf numFmtId="3" fontId="9" fillId="0" borderId="6" xfId="0" applyNumberFormat="1" applyFont="1" applyFill="1" applyBorder="1" applyAlignment="1">
      <alignment vertical="center"/>
    </xf>
    <xf numFmtId="164" fontId="9" fillId="0" borderId="6" xfId="0" applyNumberFormat="1" applyFont="1" applyBorder="1" applyAlignment="1">
      <alignment vertical="center"/>
    </xf>
    <xf numFmtId="0" fontId="6" fillId="0" borderId="6" xfId="0" applyFont="1" applyBorder="1" applyAlignment="1">
      <alignment horizontal="center" vertical="center"/>
    </xf>
    <xf numFmtId="0" fontId="8" fillId="0" borderId="6" xfId="0" applyFont="1" applyBorder="1" applyAlignment="1">
      <alignment horizontal="center" vertical="center"/>
    </xf>
    <xf numFmtId="4" fontId="2" fillId="0" borderId="6" xfId="1" applyNumberFormat="1" applyFont="1" applyBorder="1" applyAlignment="1">
      <alignment vertical="center"/>
    </xf>
    <xf numFmtId="4" fontId="9" fillId="0" borderId="6" xfId="1" applyNumberFormat="1" applyFont="1" applyBorder="1" applyAlignment="1">
      <alignment vertical="center"/>
    </xf>
    <xf numFmtId="0" fontId="6" fillId="2" borderId="6" xfId="0" applyFont="1" applyFill="1" applyBorder="1" applyAlignment="1">
      <alignment horizontal="center" vertical="center"/>
    </xf>
    <xf numFmtId="0" fontId="8" fillId="2" borderId="6" xfId="0" applyFont="1" applyFill="1" applyBorder="1" applyAlignment="1">
      <alignment horizontal="center" vertical="center"/>
    </xf>
    <xf numFmtId="0" fontId="6" fillId="4" borderId="6" xfId="0" applyFont="1" applyFill="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49" fontId="2" fillId="0" borderId="0" xfId="0" applyNumberFormat="1" applyFont="1" applyBorder="1" applyAlignment="1">
      <alignmen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7" fillId="0" borderId="6" xfId="0" applyFont="1" applyBorder="1" applyAlignment="1">
      <alignment vertical="center"/>
    </xf>
    <xf numFmtId="0" fontId="7" fillId="2" borderId="7" xfId="0" applyFont="1" applyFill="1" applyBorder="1" applyAlignment="1">
      <alignment vertical="center"/>
    </xf>
    <xf numFmtId="0" fontId="7" fillId="2" borderId="8" xfId="0" applyFont="1" applyFill="1" applyBorder="1" applyAlignment="1">
      <alignment vertical="center"/>
    </xf>
    <xf numFmtId="49" fontId="2" fillId="0" borderId="8" xfId="0" applyNumberFormat="1" applyFont="1" applyBorder="1" applyAlignment="1">
      <alignment vertical="center"/>
    </xf>
    <xf numFmtId="49" fontId="2" fillId="0" borderId="9" xfId="0" applyNumberFormat="1" applyFont="1" applyBorder="1" applyAlignment="1">
      <alignment vertical="center"/>
    </xf>
    <xf numFmtId="0" fontId="6" fillId="4" borderId="6" xfId="0" applyFont="1" applyFill="1" applyBorder="1" applyAlignment="1">
      <alignment horizontal="center" vertical="center"/>
    </xf>
    <xf numFmtId="0" fontId="4" fillId="0" borderId="0" xfId="0" applyFont="1" applyBorder="1" applyAlignment="1">
      <alignment horizontal="left" vertical="center"/>
    </xf>
    <xf numFmtId="0" fontId="2"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13" fillId="0" borderId="0" xfId="0" applyFont="1" applyBorder="1" applyAlignment="1">
      <alignment vertical="center"/>
    </xf>
    <xf numFmtId="0" fontId="14" fillId="0" borderId="0" xfId="0" applyFont="1" applyBorder="1" applyAlignment="1">
      <alignment vertical="center"/>
    </xf>
    <xf numFmtId="49" fontId="13" fillId="0" borderId="0" xfId="0" applyNumberFormat="1" applyFont="1" applyBorder="1" applyAlignment="1">
      <alignment vertical="center"/>
    </xf>
    <xf numFmtId="0" fontId="12" fillId="0" borderId="18" xfId="0" applyFont="1" applyBorder="1" applyAlignment="1">
      <alignment vertical="center"/>
    </xf>
    <xf numFmtId="0" fontId="13" fillId="0" borderId="19" xfId="0" applyFont="1" applyBorder="1" applyAlignment="1">
      <alignment vertical="center"/>
    </xf>
    <xf numFmtId="0" fontId="14" fillId="0" borderId="18" xfId="0" applyFont="1" applyBorder="1" applyAlignment="1">
      <alignment vertical="center"/>
    </xf>
    <xf numFmtId="0" fontId="13" fillId="0" borderId="10" xfId="0" applyFont="1" applyFill="1" applyBorder="1" applyAlignment="1">
      <alignment horizontal="center" vertical="center"/>
    </xf>
    <xf numFmtId="4" fontId="15" fillId="0" borderId="10" xfId="0" applyNumberFormat="1" applyFont="1" applyFill="1" applyBorder="1" applyAlignment="1">
      <alignment horizontal="center" vertical="center"/>
    </xf>
    <xf numFmtId="4" fontId="15" fillId="0" borderId="10" xfId="1" applyNumberFormat="1" applyFont="1" applyBorder="1" applyAlignment="1">
      <alignment vertical="center"/>
    </xf>
    <xf numFmtId="0" fontId="12" fillId="6" borderId="0" xfId="0" applyFont="1" applyFill="1"/>
    <xf numFmtId="0" fontId="12" fillId="0" borderId="0" xfId="0" applyFont="1"/>
    <xf numFmtId="0" fontId="12" fillId="0" borderId="18" xfId="0" applyFont="1" applyBorder="1"/>
    <xf numFmtId="0" fontId="12" fillId="0" borderId="0" xfId="0" applyFont="1" applyBorder="1"/>
    <xf numFmtId="0" fontId="13" fillId="0" borderId="0" xfId="0" applyFont="1" applyBorder="1"/>
    <xf numFmtId="0" fontId="13" fillId="0" borderId="19" xfId="0" applyFont="1" applyBorder="1"/>
    <xf numFmtId="0" fontId="12" fillId="0" borderId="19" xfId="0" applyFont="1" applyBorder="1"/>
    <xf numFmtId="0" fontId="12" fillId="0" borderId="0" xfId="0" applyFont="1" applyAlignment="1">
      <alignment horizontal="center"/>
    </xf>
    <xf numFmtId="0" fontId="14" fillId="5" borderId="22" xfId="0" applyFont="1" applyFill="1" applyBorder="1" applyAlignment="1">
      <alignment horizontal="center" vertical="center"/>
    </xf>
    <xf numFmtId="0" fontId="14" fillId="5" borderId="1" xfId="0" applyFont="1" applyFill="1" applyBorder="1" applyAlignment="1">
      <alignment horizontal="center"/>
    </xf>
    <xf numFmtId="0" fontId="16" fillId="5" borderId="1" xfId="0" applyFont="1" applyFill="1" applyBorder="1" applyAlignment="1">
      <alignment horizontal="center" vertical="center"/>
    </xf>
    <xf numFmtId="0" fontId="14" fillId="5" borderId="23" xfId="0" applyFont="1" applyFill="1" applyBorder="1" applyAlignment="1">
      <alignment horizontal="center" vertical="center"/>
    </xf>
    <xf numFmtId="2" fontId="12" fillId="0" borderId="0" xfId="0" applyNumberFormat="1" applyFont="1"/>
    <xf numFmtId="4" fontId="13" fillId="0" borderId="1" xfId="1" applyNumberFormat="1" applyFont="1" applyBorder="1" applyAlignment="1">
      <alignment vertical="center"/>
    </xf>
    <xf numFmtId="1" fontId="13" fillId="0" borderId="1" xfId="2" applyNumberFormat="1" applyFont="1" applyBorder="1" applyAlignment="1">
      <alignment vertical="center"/>
    </xf>
    <xf numFmtId="1" fontId="13" fillId="0" borderId="23" xfId="0" applyNumberFormat="1" applyFont="1" applyBorder="1" applyAlignment="1">
      <alignment horizontal="center" vertical="center"/>
    </xf>
    <xf numFmtId="4" fontId="14" fillId="5" borderId="1" xfId="0" applyNumberFormat="1" applyFont="1" applyFill="1" applyBorder="1" applyAlignment="1">
      <alignment vertical="center"/>
    </xf>
    <xf numFmtId="1" fontId="13" fillId="5" borderId="1" xfId="2" applyNumberFormat="1" applyFont="1" applyFill="1" applyBorder="1" applyAlignment="1">
      <alignment vertical="center"/>
    </xf>
    <xf numFmtId="0" fontId="13" fillId="0" borderId="10" xfId="0" applyFont="1" applyBorder="1" applyAlignment="1">
      <alignment horizontal="center" vertical="center"/>
    </xf>
    <xf numFmtId="0" fontId="14" fillId="0" borderId="10" xfId="0" applyFont="1" applyBorder="1" applyAlignment="1">
      <alignment vertical="center"/>
    </xf>
    <xf numFmtId="0" fontId="14" fillId="6" borderId="10"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10" xfId="0" applyFont="1" applyFill="1" applyBorder="1" applyAlignment="1">
      <alignment vertical="center"/>
    </xf>
    <xf numFmtId="0" fontId="16" fillId="6" borderId="10"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1" fillId="0" borderId="18" xfId="0" applyFont="1" applyBorder="1" applyAlignment="1">
      <alignment horizontal="center" vertical="center"/>
    </xf>
    <xf numFmtId="0" fontId="11" fillId="0" borderId="0" xfId="0" applyFont="1" applyBorder="1" applyAlignment="1">
      <alignment horizontal="center" vertical="center"/>
    </xf>
    <xf numFmtId="0" fontId="11" fillId="0" borderId="19" xfId="0" applyFont="1" applyBorder="1" applyAlignment="1">
      <alignment horizontal="center" vertical="center"/>
    </xf>
    <xf numFmtId="0" fontId="11" fillId="2" borderId="10" xfId="0" applyFont="1" applyFill="1" applyBorder="1" applyAlignment="1">
      <alignment horizontal="left" vertical="center"/>
    </xf>
    <xf numFmtId="0" fontId="20" fillId="6" borderId="10" xfId="0" applyFont="1" applyFill="1" applyBorder="1" applyAlignment="1">
      <alignment horizontal="center" vertical="center" wrapText="1"/>
    </xf>
    <xf numFmtId="1" fontId="13" fillId="5" borderId="23" xfId="0" applyNumberFormat="1" applyFont="1" applyFill="1" applyBorder="1" applyAlignment="1">
      <alignment horizontal="center" vertical="center"/>
    </xf>
    <xf numFmtId="0" fontId="11" fillId="0" borderId="0" xfId="0" applyFont="1" applyBorder="1" applyAlignment="1">
      <alignment horizontal="center" vertical="center"/>
    </xf>
    <xf numFmtId="165" fontId="15" fillId="0" borderId="10" xfId="1" applyFont="1" applyBorder="1" applyAlignment="1">
      <alignment horizontal="center" vertical="center"/>
    </xf>
    <xf numFmtId="2" fontId="15" fillId="3" borderId="1" xfId="0" applyNumberFormat="1" applyFont="1" applyFill="1" applyBorder="1" applyAlignment="1">
      <alignment vertical="center"/>
    </xf>
    <xf numFmtId="2" fontId="16" fillId="5" borderId="1" xfId="0" applyNumberFormat="1" applyFont="1" applyFill="1" applyBorder="1" applyAlignment="1">
      <alignment vertical="center"/>
    </xf>
    <xf numFmtId="0" fontId="24" fillId="7" borderId="11" xfId="0" applyFont="1" applyFill="1" applyBorder="1" applyAlignment="1">
      <alignment horizontal="center" vertical="center"/>
    </xf>
    <xf numFmtId="0" fontId="16" fillId="7" borderId="26" xfId="0" applyFont="1" applyFill="1" applyBorder="1" applyAlignment="1">
      <alignment horizontal="center" vertical="center"/>
    </xf>
    <xf numFmtId="2" fontId="13" fillId="0" borderId="1" xfId="2" applyNumberFormat="1" applyFont="1" applyBorder="1" applyAlignment="1">
      <alignment horizontal="right" vertical="center"/>
    </xf>
    <xf numFmtId="0" fontId="19" fillId="0" borderId="0" xfId="0" applyFont="1" applyBorder="1" applyAlignment="1">
      <alignment horizontal="center" vertical="top"/>
    </xf>
    <xf numFmtId="0" fontId="19" fillId="0" borderId="19" xfId="0" applyFont="1" applyBorder="1" applyAlignment="1">
      <alignment horizontal="center" vertical="top"/>
    </xf>
    <xf numFmtId="0" fontId="19" fillId="0" borderId="2" xfId="0" applyFont="1" applyBorder="1" applyAlignment="1">
      <alignment horizontal="center" vertical="top"/>
    </xf>
    <xf numFmtId="0" fontId="19" fillId="0" borderId="26" xfId="0" applyFont="1" applyBorder="1" applyAlignment="1">
      <alignment horizontal="center" vertical="top"/>
    </xf>
    <xf numFmtId="0" fontId="17" fillId="2" borderId="11" xfId="0" applyFont="1" applyFill="1" applyBorder="1" applyAlignment="1">
      <alignment vertical="top"/>
    </xf>
    <xf numFmtId="0" fontId="17" fillId="2" borderId="13" xfId="0" applyFont="1" applyFill="1" applyBorder="1" applyAlignment="1">
      <alignment vertical="top"/>
    </xf>
    <xf numFmtId="0" fontId="26" fillId="0" borderId="10" xfId="0" applyFont="1" applyBorder="1" applyAlignment="1">
      <alignment horizontal="justify" vertical="center"/>
    </xf>
    <xf numFmtId="0" fontId="26" fillId="0" borderId="10" xfId="0" applyFont="1" applyBorder="1" applyAlignment="1">
      <alignment horizontal="justify" vertical="center" wrapText="1"/>
    </xf>
    <xf numFmtId="0" fontId="16" fillId="8" borderId="11" xfId="0" applyFont="1" applyFill="1" applyBorder="1" applyAlignment="1">
      <alignment horizontal="justify" vertical="center"/>
    </xf>
    <xf numFmtId="2" fontId="27" fillId="0" borderId="10" xfId="0" applyNumberFormat="1" applyFont="1" applyBorder="1" applyAlignment="1">
      <alignment horizontal="justify" vertical="center"/>
    </xf>
    <xf numFmtId="49" fontId="15" fillId="0" borderId="10" xfId="0" applyNumberFormat="1" applyFont="1" applyFill="1" applyBorder="1" applyAlignment="1">
      <alignment horizontal="justify" vertical="center"/>
    </xf>
    <xf numFmtId="0" fontId="15" fillId="0" borderId="10" xfId="0" applyFont="1" applyBorder="1" applyAlignment="1">
      <alignment horizontal="justify" vertical="center"/>
    </xf>
    <xf numFmtId="4" fontId="15" fillId="0" borderId="10" xfId="1" applyNumberFormat="1" applyFont="1" applyBorder="1" applyAlignment="1">
      <alignment horizontal="right" vertical="center"/>
    </xf>
    <xf numFmtId="4" fontId="16" fillId="5" borderId="10" xfId="1" applyNumberFormat="1" applyFont="1" applyFill="1" applyBorder="1" applyAlignment="1">
      <alignment horizontal="right" vertical="center"/>
    </xf>
    <xf numFmtId="0" fontId="16" fillId="8" borderId="11" xfId="0" applyFont="1" applyFill="1" applyBorder="1" applyAlignment="1">
      <alignment horizontal="justify" vertical="center" wrapText="1"/>
    </xf>
    <xf numFmtId="4" fontId="13" fillId="3" borderId="10" xfId="1" applyNumberFormat="1" applyFont="1" applyFill="1" applyBorder="1" applyAlignment="1">
      <alignment horizontal="justify" vertical="center"/>
    </xf>
    <xf numFmtId="0" fontId="30" fillId="10" borderId="10" xfId="0" applyFont="1" applyFill="1" applyBorder="1" applyAlignment="1">
      <alignment horizontal="justify" vertical="center" wrapText="1"/>
    </xf>
    <xf numFmtId="0" fontId="30" fillId="10" borderId="10" xfId="0" applyFont="1" applyFill="1" applyBorder="1" applyAlignment="1">
      <alignment horizontal="center" vertical="center" wrapText="1"/>
    </xf>
    <xf numFmtId="0" fontId="32" fillId="11" borderId="27" xfId="0" applyFont="1" applyFill="1" applyBorder="1" applyAlignment="1">
      <alignment horizontal="justify" vertical="center" wrapText="1"/>
    </xf>
    <xf numFmtId="4" fontId="32" fillId="3" borderId="26" xfId="0" applyNumberFormat="1" applyFont="1" applyFill="1" applyBorder="1" applyAlignment="1">
      <alignment horizontal="right" vertical="center" wrapText="1"/>
    </xf>
    <xf numFmtId="4" fontId="32" fillId="3" borderId="27" xfId="0" applyNumberFormat="1" applyFont="1" applyFill="1" applyBorder="1" applyAlignment="1">
      <alignment horizontal="right" vertical="center" wrapText="1"/>
    </xf>
    <xf numFmtId="4" fontId="32" fillId="3" borderId="27" xfId="1" applyNumberFormat="1" applyFont="1" applyFill="1" applyBorder="1" applyAlignment="1">
      <alignment horizontal="center" vertical="center"/>
    </xf>
    <xf numFmtId="0" fontId="32" fillId="11" borderId="10" xfId="0" applyFont="1" applyFill="1" applyBorder="1" applyAlignment="1">
      <alignment horizontal="justify" vertical="center" wrapText="1"/>
    </xf>
    <xf numFmtId="4" fontId="32" fillId="3" borderId="13" xfId="0" applyNumberFormat="1" applyFont="1" applyFill="1" applyBorder="1" applyAlignment="1">
      <alignment horizontal="right" vertical="center" wrapText="1"/>
    </xf>
    <xf numFmtId="4" fontId="32" fillId="3" borderId="10" xfId="0" applyNumberFormat="1" applyFont="1" applyFill="1" applyBorder="1" applyAlignment="1">
      <alignment horizontal="right" vertical="center" wrapText="1"/>
    </xf>
    <xf numFmtId="4" fontId="32" fillId="3" borderId="10" xfId="1" applyNumberFormat="1" applyFont="1" applyFill="1" applyBorder="1" applyAlignment="1">
      <alignment horizontal="center" vertical="center" wrapText="1"/>
    </xf>
    <xf numFmtId="4" fontId="32" fillId="3" borderId="0" xfId="0" applyNumberFormat="1" applyFont="1" applyFill="1" applyAlignment="1">
      <alignment horizontal="right" vertical="center"/>
    </xf>
    <xf numFmtId="4" fontId="32" fillId="3" borderId="13" xfId="0" applyNumberFormat="1" applyFont="1" applyFill="1" applyBorder="1" applyAlignment="1">
      <alignment horizontal="right" vertical="center"/>
    </xf>
    <xf numFmtId="4" fontId="32" fillId="3" borderId="28" xfId="1" applyNumberFormat="1" applyFont="1" applyFill="1" applyBorder="1" applyAlignment="1">
      <alignment horizontal="center" vertical="center" wrapText="1"/>
    </xf>
    <xf numFmtId="4" fontId="32" fillId="3" borderId="17" xfId="0" applyNumberFormat="1" applyFont="1" applyFill="1" applyBorder="1" applyAlignment="1">
      <alignment horizontal="right" vertical="center" wrapText="1"/>
    </xf>
    <xf numFmtId="4" fontId="32" fillId="3" borderId="29" xfId="0" applyNumberFormat="1" applyFont="1" applyFill="1" applyBorder="1" applyAlignment="1">
      <alignment horizontal="right" vertical="center" wrapText="1"/>
    </xf>
    <xf numFmtId="4" fontId="32" fillId="3" borderId="29" xfId="1" applyNumberFormat="1" applyFont="1" applyFill="1" applyBorder="1" applyAlignment="1">
      <alignment horizontal="center" vertical="center" wrapText="1"/>
    </xf>
    <xf numFmtId="0" fontId="24" fillId="8" borderId="18" xfId="0" applyFont="1" applyFill="1" applyBorder="1" applyAlignment="1">
      <alignment horizontal="justify" vertical="center" wrapText="1"/>
    </xf>
    <xf numFmtId="4" fontId="24" fillId="8" borderId="29" xfId="0" applyNumberFormat="1" applyFont="1" applyFill="1" applyBorder="1" applyAlignment="1">
      <alignment horizontal="right" vertical="center" wrapText="1"/>
    </xf>
    <xf numFmtId="4" fontId="24" fillId="8" borderId="29" xfId="1" applyNumberFormat="1" applyFont="1" applyFill="1" applyBorder="1" applyAlignment="1">
      <alignment horizontal="center" vertical="center" wrapText="1"/>
    </xf>
    <xf numFmtId="0" fontId="30" fillId="10" borderId="11" xfId="0" applyFont="1" applyFill="1" applyBorder="1" applyAlignment="1">
      <alignment horizontal="center" vertical="center" wrapText="1"/>
    </xf>
    <xf numFmtId="4" fontId="32" fillId="3" borderId="11" xfId="1" applyNumberFormat="1" applyFont="1" applyFill="1" applyBorder="1" applyAlignment="1">
      <alignment horizontal="center" vertical="center" wrapText="1"/>
    </xf>
    <xf numFmtId="4" fontId="15" fillId="3" borderId="15" xfId="0" applyNumberFormat="1" applyFont="1" applyFill="1" applyBorder="1" applyAlignment="1">
      <alignment horizontal="right" vertical="center" wrapText="1"/>
    </xf>
    <xf numFmtId="0" fontId="32" fillId="3" borderId="10" xfId="0" applyFont="1" applyFill="1" applyBorder="1" applyAlignment="1">
      <alignment horizontal="center" vertical="center"/>
    </xf>
    <xf numFmtId="4" fontId="32" fillId="3" borderId="11" xfId="0" applyNumberFormat="1" applyFont="1" applyFill="1" applyBorder="1" applyAlignment="1">
      <alignment horizontal="right" vertical="center"/>
    </xf>
    <xf numFmtId="4" fontId="15" fillId="3" borderId="25" xfId="0" applyNumberFormat="1" applyFont="1" applyFill="1" applyBorder="1" applyAlignment="1">
      <alignment horizontal="right" vertical="center" wrapText="1"/>
    </xf>
    <xf numFmtId="0" fontId="32" fillId="3" borderId="10" xfId="0" applyFont="1" applyFill="1" applyBorder="1" applyAlignment="1">
      <alignment horizontal="justify" vertical="center"/>
    </xf>
    <xf numFmtId="4" fontId="15" fillId="3" borderId="10" xfId="0" applyNumberFormat="1" applyFont="1" applyFill="1" applyBorder="1" applyAlignment="1">
      <alignment horizontal="right" vertical="center" wrapText="1"/>
    </xf>
    <xf numFmtId="0" fontId="32" fillId="3" borderId="10" xfId="0" applyFont="1" applyFill="1" applyBorder="1" applyAlignment="1">
      <alignment horizontal="justify" vertical="center" wrapText="1"/>
    </xf>
    <xf numFmtId="0" fontId="24" fillId="8" borderId="10" xfId="0" applyFont="1" applyFill="1" applyBorder="1" applyAlignment="1">
      <alignment horizontal="center" vertical="center"/>
    </xf>
    <xf numFmtId="4" fontId="24" fillId="8" borderId="11" xfId="0" applyNumberFormat="1" applyFont="1" applyFill="1" applyBorder="1" applyAlignment="1">
      <alignment horizontal="right" vertical="center"/>
    </xf>
    <xf numFmtId="0" fontId="25" fillId="0" borderId="0" xfId="0" applyFont="1" applyAlignment="1">
      <alignment horizontal="justify" vertical="center" wrapText="1"/>
    </xf>
    <xf numFmtId="0" fontId="32" fillId="3" borderId="11" xfId="0" applyFont="1" applyFill="1" applyBorder="1" applyAlignment="1">
      <alignment horizontal="justify" vertical="center"/>
    </xf>
    <xf numFmtId="166" fontId="32" fillId="3" borderId="11" xfId="0" applyNumberFormat="1" applyFont="1" applyFill="1" applyBorder="1" applyAlignment="1">
      <alignment horizontal="justify" vertical="center"/>
    </xf>
    <xf numFmtId="4" fontId="24" fillId="8" borderId="10" xfId="0" applyNumberFormat="1" applyFont="1" applyFill="1" applyBorder="1" applyAlignment="1">
      <alignment horizontal="right" vertical="center"/>
    </xf>
    <xf numFmtId="0" fontId="18" fillId="0" borderId="0" xfId="0" applyFont="1" applyAlignment="1">
      <alignment vertical="center"/>
    </xf>
    <xf numFmtId="0" fontId="13" fillId="0" borderId="0" xfId="0" applyFont="1" applyAlignment="1">
      <alignment vertical="center"/>
    </xf>
    <xf numFmtId="0" fontId="13" fillId="6" borderId="0" xfId="0" applyFont="1" applyFill="1"/>
    <xf numFmtId="0" fontId="13" fillId="0" borderId="0" xfId="0" applyFont="1"/>
    <xf numFmtId="4" fontId="24" fillId="5" borderId="27" xfId="0" applyNumberFormat="1" applyFont="1" applyFill="1" applyBorder="1" applyAlignment="1">
      <alignment horizontal="right" vertical="center" wrapText="1"/>
    </xf>
    <xf numFmtId="4" fontId="24" fillId="5" borderId="25" xfId="1" applyNumberFormat="1" applyFont="1" applyFill="1" applyBorder="1" applyAlignment="1">
      <alignment horizontal="center" vertical="center" wrapText="1"/>
    </xf>
    <xf numFmtId="4" fontId="22" fillId="5" borderId="10" xfId="0" applyNumberFormat="1" applyFont="1" applyFill="1" applyBorder="1" applyAlignment="1">
      <alignment horizontal="right" vertical="center" wrapText="1"/>
    </xf>
    <xf numFmtId="4" fontId="22" fillId="5" borderId="11" xfId="1" applyNumberFormat="1" applyFont="1" applyFill="1" applyBorder="1" applyAlignment="1">
      <alignment horizontal="center" vertical="center" wrapText="1"/>
    </xf>
    <xf numFmtId="0" fontId="24" fillId="8" borderId="10"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7" fillId="2" borderId="10" xfId="0" applyFont="1" applyFill="1" applyBorder="1" applyAlignment="1">
      <alignment vertical="top"/>
    </xf>
    <xf numFmtId="0" fontId="12" fillId="0" borderId="19" xfId="0" applyFont="1" applyBorder="1" applyAlignment="1">
      <alignment vertical="center"/>
    </xf>
    <xf numFmtId="4" fontId="12" fillId="0" borderId="0" xfId="0" applyNumberFormat="1" applyFont="1" applyAlignment="1">
      <alignment vertical="center"/>
    </xf>
    <xf numFmtId="0" fontId="13" fillId="3" borderId="10" xfId="0" applyFont="1" applyFill="1" applyBorder="1" applyAlignment="1">
      <alignment horizontal="center" vertical="center"/>
    </xf>
    <xf numFmtId="4" fontId="13" fillId="3" borderId="10" xfId="1" applyNumberFormat="1" applyFont="1" applyFill="1" applyBorder="1" applyAlignment="1">
      <alignment horizontal="center" vertical="center"/>
    </xf>
    <xf numFmtId="0" fontId="32" fillId="11" borderId="10" xfId="0" applyFont="1" applyFill="1" applyBorder="1" applyAlignment="1">
      <alignment horizontal="left" vertical="center" wrapText="1"/>
    </xf>
    <xf numFmtId="4" fontId="13" fillId="3" borderId="28" xfId="1" applyNumberFormat="1" applyFont="1" applyFill="1" applyBorder="1" applyAlignment="1">
      <alignment horizontal="center" vertical="center" wrapText="1"/>
    </xf>
    <xf numFmtId="0" fontId="13" fillId="0" borderId="10" xfId="0" applyFont="1" applyBorder="1" applyAlignment="1">
      <alignment horizontal="center" vertical="center" wrapText="1"/>
    </xf>
    <xf numFmtId="4" fontId="15" fillId="3" borderId="10" xfId="0" applyNumberFormat="1" applyFont="1" applyFill="1" applyBorder="1" applyAlignment="1">
      <alignment horizontal="center" vertical="center" wrapText="1"/>
    </xf>
    <xf numFmtId="0" fontId="13" fillId="0" borderId="27" xfId="0" applyFont="1" applyBorder="1" applyAlignment="1">
      <alignment horizontal="center" vertical="center" wrapText="1"/>
    </xf>
    <xf numFmtId="4" fontId="32" fillId="3" borderId="10" xfId="0" applyNumberFormat="1" applyFont="1" applyFill="1" applyBorder="1" applyAlignment="1">
      <alignment horizontal="right" vertical="center"/>
    </xf>
    <xf numFmtId="166" fontId="32" fillId="3" borderId="13" xfId="0" applyNumberFormat="1" applyFont="1" applyFill="1" applyBorder="1" applyAlignment="1">
      <alignment horizontal="left" vertical="center" wrapText="1"/>
    </xf>
    <xf numFmtId="4" fontId="15" fillId="3" borderId="10" xfId="0" applyNumberFormat="1" applyFont="1" applyFill="1" applyBorder="1" applyAlignment="1">
      <alignment vertical="center" wrapText="1"/>
    </xf>
    <xf numFmtId="0" fontId="38" fillId="3" borderId="10" xfId="0" applyFont="1" applyFill="1" applyBorder="1" applyAlignment="1">
      <alignment horizontal="center" vertical="center"/>
    </xf>
    <xf numFmtId="4" fontId="32" fillId="3" borderId="11" xfId="0" applyNumberFormat="1" applyFont="1" applyFill="1" applyBorder="1" applyAlignment="1">
      <alignment horizontal="center" vertical="center"/>
    </xf>
    <xf numFmtId="0" fontId="38" fillId="3" borderId="10" xfId="0" applyFont="1" applyFill="1" applyBorder="1" applyAlignment="1">
      <alignment horizontal="center" vertical="center" wrapText="1"/>
    </xf>
    <xf numFmtId="0" fontId="14" fillId="0" borderId="11" xfId="0" applyFont="1" applyBorder="1" applyAlignment="1">
      <alignment vertical="center"/>
    </xf>
    <xf numFmtId="0" fontId="14" fillId="0" borderId="12" xfId="0" applyFont="1" applyBorder="1" applyAlignment="1">
      <alignment vertical="center"/>
    </xf>
    <xf numFmtId="0" fontId="14" fillId="0" borderId="13" xfId="0" applyFont="1" applyBorder="1" applyAlignment="1">
      <alignment vertical="center"/>
    </xf>
    <xf numFmtId="4" fontId="29" fillId="0" borderId="12" xfId="0" applyNumberFormat="1" applyFont="1" applyBorder="1" applyAlignment="1">
      <alignment vertical="center"/>
    </xf>
    <xf numFmtId="0" fontId="29" fillId="0" borderId="12" xfId="0" applyFont="1" applyBorder="1" applyAlignment="1">
      <alignment vertical="center"/>
    </xf>
    <xf numFmtId="0" fontId="32" fillId="3" borderId="13" xfId="0" applyFont="1" applyFill="1" applyBorder="1" applyAlignment="1">
      <alignment horizontal="left" vertical="center" wrapText="1"/>
    </xf>
    <xf numFmtId="4" fontId="15" fillId="3" borderId="27" xfId="0" applyNumberFormat="1" applyFont="1" applyFill="1" applyBorder="1" applyAlignment="1">
      <alignment horizontal="center" vertical="center" wrapText="1"/>
    </xf>
    <xf numFmtId="0" fontId="0" fillId="0" borderId="0" xfId="0"/>
    <xf numFmtId="0" fontId="42" fillId="0" borderId="35" xfId="0" applyFont="1" applyBorder="1" applyAlignment="1">
      <alignment horizontal="justify" vertical="center" wrapText="1"/>
    </xf>
    <xf numFmtId="3" fontId="42" fillId="0" borderId="41" xfId="0" applyNumberFormat="1" applyFont="1" applyBorder="1" applyAlignment="1">
      <alignment horizontal="center" vertical="center" wrapText="1"/>
    </xf>
    <xf numFmtId="0" fontId="42" fillId="0" borderId="10"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41" xfId="0" applyFont="1" applyBorder="1" applyAlignment="1">
      <alignment horizontal="center" vertical="center" wrapText="1"/>
    </xf>
    <xf numFmtId="0" fontId="35" fillId="0" borderId="40"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41" xfId="0" applyFont="1" applyBorder="1" applyAlignment="1">
      <alignment horizontal="center" vertical="center" wrapText="1"/>
    </xf>
    <xf numFmtId="0" fontId="35" fillId="0" borderId="32" xfId="0" applyFont="1" applyBorder="1" applyAlignment="1">
      <alignment vertical="center" wrapText="1"/>
    </xf>
    <xf numFmtId="3" fontId="36" fillId="0" borderId="40" xfId="0" applyNumberFormat="1" applyFont="1" applyBorder="1" applyAlignment="1">
      <alignment horizontal="center" vertical="center" wrapText="1"/>
    </xf>
    <xf numFmtId="0" fontId="35" fillId="0" borderId="10" xfId="0" applyFont="1" applyFill="1" applyBorder="1" applyAlignment="1">
      <alignment horizontal="center" vertical="center" wrapText="1"/>
    </xf>
    <xf numFmtId="0" fontId="0" fillId="0" borderId="10" xfId="0" applyBorder="1"/>
    <xf numFmtId="3" fontId="42" fillId="0" borderId="0" xfId="0" applyNumberFormat="1" applyFont="1" applyBorder="1" applyAlignment="1">
      <alignment horizontal="center" vertical="center" wrapText="1"/>
    </xf>
    <xf numFmtId="0" fontId="42" fillId="0" borderId="11" xfId="0" applyFont="1" applyBorder="1" applyAlignment="1">
      <alignment horizontal="center" vertical="center" wrapText="1"/>
    </xf>
    <xf numFmtId="0" fontId="42" fillId="0" borderId="46" xfId="0" applyFont="1" applyBorder="1" applyAlignment="1">
      <alignment horizontal="center" vertical="center" wrapText="1"/>
    </xf>
    <xf numFmtId="3" fontId="42" fillId="0" borderId="46" xfId="0" applyNumberFormat="1" applyFont="1" applyBorder="1" applyAlignment="1">
      <alignment horizontal="center" vertical="center" wrapText="1"/>
    </xf>
    <xf numFmtId="0" fontId="36" fillId="0" borderId="46" xfId="0" applyFont="1" applyBorder="1" applyAlignment="1">
      <alignment horizontal="center" vertical="center" wrapText="1"/>
    </xf>
    <xf numFmtId="0" fontId="0" fillId="0" borderId="27" xfId="0" applyBorder="1"/>
    <xf numFmtId="0" fontId="0" fillId="0" borderId="10" xfId="0" applyBorder="1" applyAlignment="1">
      <alignment horizontal="center"/>
    </xf>
    <xf numFmtId="0" fontId="0" fillId="0" borderId="10" xfId="0" applyBorder="1" applyAlignment="1">
      <alignment wrapText="1"/>
    </xf>
    <xf numFmtId="0" fontId="42" fillId="0" borderId="32" xfId="0" applyFont="1" applyBorder="1" applyAlignment="1">
      <alignment horizontal="justify" vertical="center" wrapText="1"/>
    </xf>
    <xf numFmtId="3" fontId="42" fillId="0" borderId="48" xfId="0" applyNumberFormat="1" applyFont="1" applyBorder="1" applyAlignment="1">
      <alignment horizontal="center" vertical="center" wrapText="1"/>
    </xf>
    <xf numFmtId="0" fontId="42" fillId="0" borderId="10" xfId="0" applyFont="1" applyBorder="1" applyAlignment="1">
      <alignment horizontal="justify" vertical="center" wrapText="1"/>
    </xf>
    <xf numFmtId="3" fontId="42" fillId="0" borderId="10" xfId="0" applyNumberFormat="1" applyFont="1" applyBorder="1" applyAlignment="1">
      <alignment horizontal="center" vertical="center" wrapText="1"/>
    </xf>
    <xf numFmtId="0" fontId="42" fillId="0" borderId="48" xfId="0" applyFont="1" applyBorder="1" applyAlignment="1">
      <alignment horizontal="center" vertical="center" wrapText="1"/>
    </xf>
    <xf numFmtId="0" fontId="42" fillId="0" borderId="0" xfId="0" applyFont="1" applyBorder="1" applyAlignment="1">
      <alignment horizontal="center" vertical="center" wrapText="1"/>
    </xf>
    <xf numFmtId="0" fontId="35" fillId="0" borderId="46" xfId="0" applyFont="1" applyBorder="1" applyAlignment="1">
      <alignment horizontal="center" vertical="center" wrapText="1"/>
    </xf>
    <xf numFmtId="0" fontId="36" fillId="0" borderId="0" xfId="0" applyFont="1" applyBorder="1" applyAlignment="1">
      <alignment vertical="center" wrapText="1"/>
    </xf>
    <xf numFmtId="3" fontId="0" fillId="0" borderId="10" xfId="0" applyNumberFormat="1" applyBorder="1"/>
    <xf numFmtId="0" fontId="36" fillId="0" borderId="37" xfId="0" applyFont="1" applyBorder="1" applyAlignment="1">
      <alignment vertical="center" wrapText="1"/>
    </xf>
    <xf numFmtId="0" fontId="36" fillId="0" borderId="38" xfId="0" applyFont="1" applyBorder="1" applyAlignment="1">
      <alignment vertical="center" wrapText="1"/>
    </xf>
    <xf numFmtId="0" fontId="36" fillId="0" borderId="45" xfId="0" applyFont="1" applyBorder="1" applyAlignment="1">
      <alignment vertical="center" wrapText="1"/>
    </xf>
    <xf numFmtId="0" fontId="36" fillId="0" borderId="36" xfId="0" applyFont="1" applyBorder="1" applyAlignment="1">
      <alignment vertical="center" wrapText="1"/>
    </xf>
    <xf numFmtId="4" fontId="13" fillId="3" borderId="10" xfId="0" applyNumberFormat="1" applyFont="1" applyFill="1" applyBorder="1" applyAlignment="1">
      <alignment horizontal="center" vertical="center"/>
    </xf>
    <xf numFmtId="165" fontId="13" fillId="3" borderId="10" xfId="1" applyFont="1" applyFill="1" applyBorder="1" applyAlignment="1">
      <alignment horizontal="center" vertical="center"/>
    </xf>
    <xf numFmtId="4" fontId="13" fillId="0" borderId="10" xfId="1" applyNumberFormat="1" applyFont="1" applyBorder="1" applyAlignment="1">
      <alignment vertical="center"/>
    </xf>
    <xf numFmtId="4" fontId="14" fillId="0" borderId="12" xfId="0" applyNumberFormat="1" applyFont="1" applyBorder="1" applyAlignment="1">
      <alignment vertical="center"/>
    </xf>
    <xf numFmtId="4" fontId="29" fillId="0" borderId="10" xfId="0" applyNumberFormat="1" applyFont="1" applyBorder="1" applyAlignment="1">
      <alignment vertical="center" wrapText="1"/>
    </xf>
    <xf numFmtId="0" fontId="3" fillId="14" borderId="10" xfId="0" applyFont="1" applyFill="1" applyBorder="1" applyAlignment="1">
      <alignment horizontal="center" vertical="center"/>
    </xf>
    <xf numFmtId="0" fontId="0" fillId="0" borderId="11" xfId="0" applyBorder="1" applyAlignment="1">
      <alignment vertical="center"/>
    </xf>
    <xf numFmtId="0" fontId="16" fillId="0" borderId="19" xfId="0" applyFont="1" applyFill="1" applyBorder="1" applyAlignment="1">
      <alignment vertical="top" wrapText="1"/>
    </xf>
    <xf numFmtId="0" fontId="0" fillId="0" borderId="11" xfId="0" applyBorder="1" applyAlignment="1">
      <alignment vertical="center" wrapText="1"/>
    </xf>
    <xf numFmtId="0" fontId="16" fillId="0" borderId="19" xfId="0" applyFont="1" applyFill="1" applyBorder="1" applyAlignment="1">
      <alignment horizontal="center" vertical="top" wrapText="1"/>
    </xf>
    <xf numFmtId="0" fontId="21" fillId="0" borderId="10" xfId="0" applyFont="1" applyBorder="1" applyAlignment="1">
      <alignment horizontal="center" vertical="top" wrapText="1"/>
    </xf>
    <xf numFmtId="0" fontId="34" fillId="0" borderId="0" xfId="0" applyFont="1" applyBorder="1" applyAlignment="1">
      <alignment horizontal="center" vertical="top" wrapText="1"/>
    </xf>
    <xf numFmtId="4" fontId="24" fillId="8" borderId="29" xfId="0" applyNumberFormat="1" applyFont="1" applyFill="1" applyBorder="1" applyAlignment="1">
      <alignment horizontal="center" vertical="center" wrapText="1"/>
    </xf>
    <xf numFmtId="4" fontId="13" fillId="3" borderId="11" xfId="1" applyNumberFormat="1" applyFont="1" applyFill="1" applyBorder="1" applyAlignment="1">
      <alignment horizontal="center" vertical="center" wrapText="1"/>
    </xf>
    <xf numFmtId="4" fontId="14" fillId="5" borderId="27" xfId="0" applyNumberFormat="1" applyFont="1" applyFill="1" applyBorder="1" applyAlignment="1">
      <alignment horizontal="right" vertical="center" wrapText="1"/>
    </xf>
    <xf numFmtId="4" fontId="14" fillId="5" borderId="25" xfId="1" applyNumberFormat="1" applyFont="1" applyFill="1" applyBorder="1" applyAlignment="1">
      <alignment horizontal="center" vertical="center" wrapText="1"/>
    </xf>
    <xf numFmtId="4" fontId="14" fillId="5" borderId="10" xfId="0" applyNumberFormat="1" applyFont="1" applyFill="1" applyBorder="1" applyAlignment="1">
      <alignment horizontal="right" vertical="center" wrapText="1"/>
    </xf>
    <xf numFmtId="4" fontId="14" fillId="5" borderId="29" xfId="0" applyNumberFormat="1" applyFont="1" applyFill="1" applyBorder="1" applyAlignment="1">
      <alignment horizontal="right" vertical="center" wrapText="1"/>
    </xf>
    <xf numFmtId="4" fontId="14" fillId="5" borderId="11" xfId="1" applyNumberFormat="1" applyFont="1" applyFill="1" applyBorder="1" applyAlignment="1">
      <alignment horizontal="center" vertical="center" wrapText="1"/>
    </xf>
    <xf numFmtId="4" fontId="13" fillId="3" borderId="10" xfId="0" applyNumberFormat="1" applyFont="1" applyFill="1" applyBorder="1" applyAlignment="1">
      <alignment vertical="center" wrapText="1"/>
    </xf>
    <xf numFmtId="4" fontId="13" fillId="3" borderId="10" xfId="0" applyNumberFormat="1" applyFont="1" applyFill="1" applyBorder="1" applyAlignment="1">
      <alignment horizontal="right" vertical="center"/>
    </xf>
    <xf numFmtId="0" fontId="28" fillId="8" borderId="13" xfId="0" applyFont="1" applyFill="1" applyBorder="1" applyAlignment="1">
      <alignment horizontal="justify" vertical="center"/>
    </xf>
    <xf numFmtId="0" fontId="24" fillId="3" borderId="0" xfId="0" applyFont="1" applyFill="1" applyBorder="1" applyAlignment="1">
      <alignment horizontal="left" vertical="center" wrapText="1"/>
    </xf>
    <xf numFmtId="4" fontId="14" fillId="8" borderId="11" xfId="0" applyNumberFormat="1" applyFont="1" applyFill="1" applyBorder="1" applyAlignment="1">
      <alignment horizontal="right" vertical="center"/>
    </xf>
    <xf numFmtId="2" fontId="13" fillId="0" borderId="23" xfId="0" applyNumberFormat="1" applyFont="1" applyBorder="1" applyAlignment="1">
      <alignment horizontal="center" vertical="center"/>
    </xf>
    <xf numFmtId="0" fontId="12" fillId="0" borderId="10" xfId="0" applyFont="1" applyBorder="1" applyAlignment="1">
      <alignment horizontal="center" vertical="center" wrapText="1"/>
    </xf>
    <xf numFmtId="2" fontId="12" fillId="0" borderId="10" xfId="0" applyNumberFormat="1" applyFont="1" applyBorder="1" applyAlignment="1">
      <alignment horizontal="right" vertical="center" wrapText="1"/>
    </xf>
    <xf numFmtId="0" fontId="12" fillId="2" borderId="0" xfId="0" applyFont="1" applyFill="1" applyAlignment="1">
      <alignment vertical="center"/>
    </xf>
    <xf numFmtId="0" fontId="16" fillId="8" borderId="10" xfId="0" applyFont="1" applyFill="1" applyBorder="1" applyAlignment="1">
      <alignment horizontal="center" vertical="center" wrapText="1"/>
    </xf>
    <xf numFmtId="0" fontId="11" fillId="2" borderId="10" xfId="0" applyFont="1" applyFill="1" applyBorder="1" applyAlignment="1">
      <alignment horizontal="left" vertical="center"/>
    </xf>
    <xf numFmtId="0" fontId="11" fillId="0" borderId="18" xfId="0" applyFont="1" applyBorder="1" applyAlignment="1">
      <alignment horizontal="center" vertical="center"/>
    </xf>
    <xf numFmtId="0" fontId="11" fillId="0" borderId="0" xfId="0" applyFont="1" applyBorder="1" applyAlignment="1">
      <alignment horizontal="center" vertical="center"/>
    </xf>
    <xf numFmtId="0" fontId="11" fillId="0" borderId="19" xfId="0" applyFont="1" applyBorder="1" applyAlignment="1">
      <alignment horizontal="center" vertical="center"/>
    </xf>
    <xf numFmtId="0" fontId="24" fillId="8" borderId="11" xfId="0" applyFont="1" applyFill="1" applyBorder="1" applyAlignment="1">
      <alignment horizontal="center" vertical="center" wrapText="1"/>
    </xf>
    <xf numFmtId="0" fontId="24" fillId="8" borderId="13" xfId="0" applyFont="1" applyFill="1" applyBorder="1" applyAlignment="1">
      <alignment horizontal="center" vertical="center" wrapText="1"/>
    </xf>
    <xf numFmtId="0" fontId="14" fillId="6" borderId="10" xfId="0" applyFont="1" applyFill="1" applyBorder="1" applyAlignment="1">
      <alignment horizontal="center" vertical="center"/>
    </xf>
    <xf numFmtId="0" fontId="13" fillId="0" borderId="10" xfId="0" applyFont="1" applyFill="1" applyBorder="1" applyAlignment="1">
      <alignment horizontal="center" vertical="center"/>
    </xf>
    <xf numFmtId="0" fontId="19" fillId="0" borderId="19" xfId="0" applyFont="1" applyBorder="1" applyAlignment="1">
      <alignment horizontal="center" vertical="top"/>
    </xf>
    <xf numFmtId="0" fontId="19" fillId="0" borderId="26" xfId="0" applyFont="1" applyBorder="1" applyAlignment="1">
      <alignment horizontal="center" vertical="top"/>
    </xf>
    <xf numFmtId="4" fontId="32" fillId="3" borderId="10" xfId="0" applyNumberFormat="1" applyFont="1" applyFill="1" applyBorder="1" applyAlignment="1">
      <alignment horizontal="center" vertical="center" wrapText="1"/>
    </xf>
    <xf numFmtId="0" fontId="24" fillId="8" borderId="13" xfId="0" applyFont="1" applyFill="1" applyBorder="1" applyAlignment="1">
      <alignment horizontal="left" vertical="center"/>
    </xf>
    <xf numFmtId="0" fontId="19" fillId="0" borderId="0" xfId="0" applyFont="1" applyBorder="1" applyAlignment="1">
      <alignment horizontal="center" vertical="top"/>
    </xf>
    <xf numFmtId="0" fontId="19" fillId="0" borderId="2" xfId="0" applyFont="1" applyBorder="1" applyAlignment="1">
      <alignment horizontal="center" vertical="top"/>
    </xf>
    <xf numFmtId="0" fontId="24" fillId="8" borderId="10" xfId="0" applyFont="1" applyFill="1" applyBorder="1" applyAlignment="1">
      <alignment horizontal="center" vertical="center" wrapText="1"/>
    </xf>
    <xf numFmtId="0" fontId="24" fillId="8" borderId="17" xfId="0" applyFont="1" applyFill="1" applyBorder="1" applyAlignment="1">
      <alignment horizontal="center" vertical="center" wrapText="1"/>
    </xf>
    <xf numFmtId="0" fontId="24" fillId="8" borderId="26" xfId="0" applyFont="1" applyFill="1" applyBorder="1" applyAlignment="1">
      <alignment horizontal="center" vertical="center" wrapText="1"/>
    </xf>
    <xf numFmtId="0" fontId="31" fillId="10" borderId="10" xfId="0" applyFont="1" applyFill="1" applyBorder="1" applyAlignment="1">
      <alignment horizontal="center" vertical="center" wrapText="1"/>
    </xf>
    <xf numFmtId="0" fontId="0" fillId="0" borderId="10" xfId="0" applyBorder="1" applyAlignment="1">
      <alignment horizontal="center" vertical="center"/>
    </xf>
    <xf numFmtId="0" fontId="12" fillId="0" borderId="11"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13" xfId="0" applyFont="1" applyBorder="1" applyAlignment="1">
      <alignment horizontal="justify" vertical="center" wrapText="1"/>
    </xf>
    <xf numFmtId="0" fontId="14" fillId="5" borderId="1" xfId="0" applyFont="1" applyFill="1" applyBorder="1" applyAlignment="1">
      <alignment horizontal="center" vertical="center"/>
    </xf>
    <xf numFmtId="0" fontId="0" fillId="0" borderId="13" xfId="0" applyBorder="1"/>
    <xf numFmtId="0" fontId="0" fillId="0" borderId="10" xfId="0" applyBorder="1" applyAlignment="1">
      <alignment horizontal="center" vertical="center"/>
    </xf>
    <xf numFmtId="0" fontId="36" fillId="0" borderId="10"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47" xfId="0" applyFont="1" applyBorder="1" applyAlignment="1">
      <alignment vertical="center" wrapText="1"/>
    </xf>
    <xf numFmtId="0" fontId="35" fillId="0" borderId="35" xfId="0" applyFont="1" applyBorder="1" applyAlignment="1">
      <alignment vertical="center" wrapText="1"/>
    </xf>
    <xf numFmtId="3" fontId="36" fillId="0" borderId="37" xfId="0" applyNumberFormat="1" applyFont="1" applyBorder="1" applyAlignment="1">
      <alignment horizontal="center" vertical="center" wrapText="1"/>
    </xf>
    <xf numFmtId="3" fontId="36" fillId="0" borderId="38" xfId="0" applyNumberFormat="1" applyFont="1" applyBorder="1" applyAlignment="1">
      <alignment horizontal="center" vertical="center" wrapText="1"/>
    </xf>
    <xf numFmtId="3" fontId="36" fillId="0" borderId="39" xfId="0" applyNumberFormat="1" applyFont="1" applyBorder="1" applyAlignment="1">
      <alignment horizontal="center" vertical="center" wrapText="1"/>
    </xf>
    <xf numFmtId="0" fontId="24" fillId="17" borderId="25" xfId="0" applyFont="1" applyFill="1" applyBorder="1" applyAlignment="1">
      <alignment horizontal="center" vertical="center"/>
    </xf>
    <xf numFmtId="0" fontId="16" fillId="8" borderId="27" xfId="0" applyFont="1" applyFill="1" applyBorder="1" applyAlignment="1">
      <alignment horizontal="center" vertical="center"/>
    </xf>
    <xf numFmtId="0" fontId="16" fillId="17" borderId="26" xfId="0" applyFont="1" applyFill="1" applyBorder="1" applyAlignment="1">
      <alignment horizontal="center" vertical="center"/>
    </xf>
    <xf numFmtId="4" fontId="15" fillId="3" borderId="10" xfId="1" applyNumberFormat="1" applyFont="1" applyFill="1" applyBorder="1" applyAlignment="1">
      <alignment horizontal="center" vertical="center"/>
    </xf>
    <xf numFmtId="4" fontId="22" fillId="5" borderId="13" xfId="0" applyNumberFormat="1" applyFont="1" applyFill="1" applyBorder="1" applyAlignment="1">
      <alignment horizontal="right" vertical="center" wrapText="1"/>
    </xf>
    <xf numFmtId="4" fontId="24" fillId="3" borderId="11" xfId="0" applyNumberFormat="1" applyFont="1" applyFill="1" applyBorder="1" applyAlignment="1">
      <alignment horizontal="right" vertical="center"/>
    </xf>
    <xf numFmtId="4" fontId="32" fillId="0" borderId="26" xfId="0" applyNumberFormat="1" applyFont="1" applyFill="1" applyBorder="1" applyAlignment="1">
      <alignment horizontal="center" vertical="center" wrapText="1"/>
    </xf>
    <xf numFmtId="4" fontId="13" fillId="0" borderId="10" xfId="0" applyNumberFormat="1" applyFont="1" applyBorder="1" applyAlignment="1">
      <alignment horizontal="center" vertical="center"/>
    </xf>
    <xf numFmtId="4" fontId="15" fillId="3" borderId="10" xfId="0" applyNumberFormat="1" applyFont="1" applyFill="1" applyBorder="1" applyAlignment="1" applyProtection="1">
      <alignment horizontal="center" vertical="center" wrapText="1"/>
    </xf>
    <xf numFmtId="4" fontId="13" fillId="3" borderId="10" xfId="0" applyNumberFormat="1" applyFont="1" applyFill="1" applyBorder="1" applyAlignment="1">
      <alignment horizontal="center" vertical="center" wrapText="1"/>
    </xf>
    <xf numFmtId="4" fontId="32" fillId="3" borderId="29" xfId="0" applyNumberFormat="1" applyFont="1" applyFill="1" applyBorder="1" applyAlignment="1">
      <alignment horizontal="center" vertical="center" wrapText="1"/>
    </xf>
    <xf numFmtId="4" fontId="14" fillId="8" borderId="10" xfId="0" applyNumberFormat="1" applyFont="1" applyFill="1" applyBorder="1" applyAlignment="1">
      <alignment horizontal="center" vertical="center"/>
    </xf>
    <xf numFmtId="4" fontId="32" fillId="0" borderId="13" xfId="0" applyNumberFormat="1" applyFont="1" applyFill="1" applyBorder="1" applyAlignment="1">
      <alignment horizontal="center" vertical="center" wrapText="1"/>
    </xf>
    <xf numFmtId="4" fontId="32" fillId="3" borderId="13" xfId="0" applyNumberFormat="1" applyFont="1" applyFill="1" applyBorder="1" applyAlignment="1">
      <alignment horizontal="center" vertical="center" wrapText="1"/>
    </xf>
    <xf numFmtId="4" fontId="32" fillId="0" borderId="10" xfId="0" applyNumberFormat="1" applyFont="1" applyFill="1" applyBorder="1" applyAlignment="1">
      <alignment horizontal="center" vertical="center" wrapText="1"/>
    </xf>
    <xf numFmtId="4" fontId="32" fillId="0" borderId="12" xfId="0" applyNumberFormat="1" applyFont="1" applyFill="1" applyBorder="1" applyAlignment="1">
      <alignment horizontal="center" vertical="center" wrapText="1"/>
    </xf>
    <xf numFmtId="4" fontId="32" fillId="0" borderId="0" xfId="0" applyNumberFormat="1" applyFont="1" applyFill="1" applyAlignment="1">
      <alignment horizontal="center" vertical="center"/>
    </xf>
    <xf numFmtId="4" fontId="32" fillId="0" borderId="28" xfId="0" applyNumberFormat="1" applyFont="1" applyFill="1" applyBorder="1" applyAlignment="1">
      <alignment horizontal="center" vertical="center"/>
    </xf>
    <xf numFmtId="4" fontId="13" fillId="3" borderId="12" xfId="0" applyNumberFormat="1" applyFont="1" applyFill="1" applyBorder="1" applyAlignment="1">
      <alignment horizontal="center" vertical="center"/>
    </xf>
    <xf numFmtId="4" fontId="13" fillId="3" borderId="17" xfId="0" applyNumberFormat="1" applyFont="1" applyFill="1" applyBorder="1" applyAlignment="1">
      <alignment horizontal="center" vertical="center" wrapText="1"/>
    </xf>
    <xf numFmtId="4" fontId="25" fillId="11" borderId="10" xfId="0" applyNumberFormat="1" applyFont="1" applyFill="1" applyBorder="1" applyAlignment="1">
      <alignment horizontal="right" vertical="center" wrapText="1"/>
    </xf>
    <xf numFmtId="4" fontId="32" fillId="3" borderId="10" xfId="1" applyNumberFormat="1" applyFont="1" applyFill="1" applyBorder="1" applyAlignment="1">
      <alignment horizontal="right" vertical="center" wrapText="1"/>
    </xf>
    <xf numFmtId="4" fontId="33" fillId="11" borderId="13" xfId="0" applyNumberFormat="1" applyFont="1" applyFill="1" applyBorder="1" applyAlignment="1">
      <alignment horizontal="right" vertical="center" wrapText="1"/>
    </xf>
    <xf numFmtId="4" fontId="13" fillId="3" borderId="10" xfId="0" applyNumberFormat="1" applyFont="1" applyFill="1" applyBorder="1" applyAlignment="1">
      <alignment horizontal="right" vertical="center" wrapText="1"/>
    </xf>
    <xf numFmtId="4" fontId="33" fillId="11" borderId="10" xfId="0" applyNumberFormat="1" applyFont="1" applyFill="1" applyBorder="1" applyAlignment="1">
      <alignment horizontal="right" vertical="center" wrapText="1"/>
    </xf>
    <xf numFmtId="4" fontId="14" fillId="0" borderId="0" xfId="0" applyNumberFormat="1" applyFont="1" applyAlignment="1">
      <alignment vertical="center"/>
    </xf>
    <xf numFmtId="0" fontId="12" fillId="0" borderId="10" xfId="0" applyFont="1" applyBorder="1"/>
    <xf numFmtId="4" fontId="13" fillId="3" borderId="1" xfId="1" applyNumberFormat="1" applyFont="1" applyFill="1" applyBorder="1" applyAlignment="1">
      <alignment vertical="center"/>
    </xf>
    <xf numFmtId="1" fontId="13" fillId="3" borderId="1" xfId="2" applyNumberFormat="1" applyFont="1" applyFill="1" applyBorder="1" applyAlignment="1">
      <alignment vertical="center"/>
    </xf>
    <xf numFmtId="4" fontId="14" fillId="3" borderId="10" xfId="0" applyNumberFormat="1" applyFont="1" applyFill="1" applyBorder="1" applyAlignment="1">
      <alignment vertical="center"/>
    </xf>
    <xf numFmtId="0" fontId="21" fillId="3" borderId="0" xfId="0" applyFont="1" applyFill="1"/>
    <xf numFmtId="0" fontId="14" fillId="3" borderId="10" xfId="0" applyFont="1" applyFill="1" applyBorder="1" applyAlignment="1">
      <alignment horizontal="center" vertical="center"/>
    </xf>
    <xf numFmtId="2" fontId="12" fillId="3" borderId="10" xfId="0" applyNumberFormat="1" applyFont="1" applyFill="1" applyBorder="1" applyAlignment="1">
      <alignment horizontal="right" vertical="center" wrapText="1"/>
    </xf>
    <xf numFmtId="2" fontId="13" fillId="3" borderId="1" xfId="2" applyNumberFormat="1" applyFont="1" applyFill="1" applyBorder="1" applyAlignment="1">
      <alignment horizontal="right" vertical="center"/>
    </xf>
    <xf numFmtId="0" fontId="12" fillId="0" borderId="0" xfId="0" applyFont="1" applyBorder="1" applyAlignment="1">
      <alignment horizontal="justify" vertical="center" wrapText="1"/>
    </xf>
    <xf numFmtId="0" fontId="12" fillId="0" borderId="0" xfId="0" applyFont="1" applyAlignment="1">
      <alignment horizontal="justify" vertical="center"/>
    </xf>
    <xf numFmtId="0" fontId="35" fillId="0" borderId="36" xfId="0" applyFont="1" applyBorder="1" applyAlignment="1">
      <alignment vertical="center" wrapText="1"/>
    </xf>
    <xf numFmtId="0" fontId="35" fillId="0" borderId="10" xfId="0" applyFont="1" applyBorder="1" applyAlignment="1">
      <alignment vertical="center" wrapText="1"/>
    </xf>
    <xf numFmtId="0" fontId="31" fillId="0" borderId="10" xfId="0" applyFont="1" applyBorder="1" applyAlignment="1">
      <alignment vertical="center"/>
    </xf>
    <xf numFmtId="0" fontId="21" fillId="15" borderId="0" xfId="0" applyFont="1" applyFill="1"/>
    <xf numFmtId="0" fontId="31" fillId="0" borderId="0" xfId="0" applyFont="1" applyAlignment="1">
      <alignment horizontal="center" vertical="center"/>
    </xf>
    <xf numFmtId="0" fontId="31" fillId="0" borderId="0" xfId="0" applyFont="1" applyAlignment="1">
      <alignment horizontal="left" vertical="center"/>
    </xf>
    <xf numFmtId="10" fontId="33" fillId="0" borderId="0" xfId="2" applyNumberFormat="1" applyFont="1" applyAlignment="1">
      <alignment horizontal="center" vertical="center"/>
    </xf>
    <xf numFmtId="166" fontId="33" fillId="0" borderId="0" xfId="0" applyNumberFormat="1" applyFont="1" applyAlignment="1">
      <alignment horizontal="center"/>
    </xf>
    <xf numFmtId="166" fontId="33" fillId="0" borderId="0" xfId="0" applyNumberFormat="1" applyFont="1" applyAlignment="1">
      <alignment horizontal="center" vertical="center"/>
    </xf>
    <xf numFmtId="166" fontId="21" fillId="15" borderId="10" xfId="0" applyNumberFormat="1" applyFont="1" applyFill="1" applyBorder="1"/>
    <xf numFmtId="10" fontId="31" fillId="0" borderId="0" xfId="0" applyNumberFormat="1" applyFont="1" applyAlignment="1">
      <alignment horizontal="center"/>
    </xf>
    <xf numFmtId="166" fontId="31" fillId="0" borderId="0" xfId="0" applyNumberFormat="1" applyFont="1" applyAlignment="1">
      <alignment horizontal="center" vertical="center"/>
    </xf>
    <xf numFmtId="0" fontId="31" fillId="0" borderId="0" xfId="0" applyFont="1"/>
    <xf numFmtId="10" fontId="33" fillId="0" borderId="0" xfId="2" applyNumberFormat="1" applyFont="1" applyAlignment="1">
      <alignment horizontal="center"/>
    </xf>
    <xf numFmtId="0" fontId="33" fillId="0" borderId="0" xfId="0" applyFont="1" applyAlignment="1">
      <alignment vertical="center"/>
    </xf>
    <xf numFmtId="10" fontId="33" fillId="0" borderId="0" xfId="0" applyNumberFormat="1" applyFont="1" applyAlignment="1">
      <alignment vertical="center"/>
    </xf>
    <xf numFmtId="166" fontId="31" fillId="0" borderId="0" xfId="0" applyNumberFormat="1" applyFont="1" applyAlignment="1">
      <alignment vertical="center"/>
    </xf>
    <xf numFmtId="0" fontId="35" fillId="0" borderId="42" xfId="0" applyFont="1" applyBorder="1" applyAlignment="1">
      <alignment vertical="center" wrapText="1"/>
    </xf>
    <xf numFmtId="0" fontId="39" fillId="0" borderId="10" xfId="0" applyFont="1" applyBorder="1" applyAlignment="1">
      <alignment horizontal="center" vertical="center" wrapText="1"/>
    </xf>
    <xf numFmtId="0" fontId="39" fillId="0" borderId="10" xfId="0" applyFont="1" applyBorder="1" applyAlignment="1">
      <alignment horizontal="left" vertical="center" wrapText="1"/>
    </xf>
    <xf numFmtId="0" fontId="40" fillId="0" borderId="10" xfId="0" applyFont="1" applyBorder="1" applyAlignment="1">
      <alignment horizontal="center" vertical="center" wrapText="1"/>
    </xf>
    <xf numFmtId="0" fontId="39" fillId="0" borderId="32" xfId="0" applyFont="1" applyBorder="1" applyAlignment="1">
      <alignment horizontal="left" vertical="center" wrapText="1"/>
    </xf>
    <xf numFmtId="0" fontId="40" fillId="0" borderId="33" xfId="0" applyFont="1" applyBorder="1" applyAlignment="1">
      <alignment horizontal="center" vertical="center" wrapText="1"/>
    </xf>
    <xf numFmtId="0" fontId="40" fillId="0" borderId="30" xfId="0" applyFont="1" applyBorder="1" applyAlignment="1">
      <alignment horizontal="center" vertical="center" wrapText="1"/>
    </xf>
    <xf numFmtId="0" fontId="40" fillId="0" borderId="34" xfId="0" applyFont="1" applyBorder="1" applyAlignment="1">
      <alignment horizontal="center" vertical="center" wrapText="1"/>
    </xf>
    <xf numFmtId="0" fontId="40" fillId="0" borderId="32" xfId="0" applyFont="1" applyBorder="1" applyAlignment="1">
      <alignment horizontal="center" vertical="center" wrapText="1"/>
    </xf>
    <xf numFmtId="0" fontId="39" fillId="0" borderId="36" xfId="0" applyFont="1" applyBorder="1" applyAlignment="1">
      <alignment horizontal="left" vertical="center" wrapText="1"/>
    </xf>
    <xf numFmtId="0" fontId="40" fillId="0" borderId="37" xfId="0" applyFont="1" applyBorder="1" applyAlignment="1">
      <alignment horizontal="center" vertical="center" wrapText="1"/>
    </xf>
    <xf numFmtId="0" fontId="40" fillId="0" borderId="38" xfId="0" applyFont="1" applyBorder="1" applyAlignment="1">
      <alignment horizontal="center" vertical="center" wrapText="1"/>
    </xf>
    <xf numFmtId="0" fontId="40" fillId="0" borderId="39" xfId="0" applyFont="1" applyBorder="1" applyAlignment="1">
      <alignment horizontal="center" vertical="center" wrapText="1"/>
    </xf>
    <xf numFmtId="0" fontId="40" fillId="0" borderId="31" xfId="0" applyFont="1" applyBorder="1" applyAlignment="1">
      <alignment horizontal="center" vertical="center" wrapText="1"/>
    </xf>
    <xf numFmtId="0" fontId="39" fillId="0" borderId="35" xfId="0" applyFont="1" applyBorder="1" applyAlignment="1">
      <alignment horizontal="left" vertical="center" wrapText="1"/>
    </xf>
    <xf numFmtId="0" fontId="40" fillId="0" borderId="40" xfId="0" applyFont="1" applyBorder="1" applyAlignment="1">
      <alignment horizontal="center" vertical="center" wrapText="1"/>
    </xf>
    <xf numFmtId="0" fontId="40" fillId="0" borderId="41" xfId="0" applyFont="1" applyBorder="1" applyAlignment="1">
      <alignment horizontal="center" vertical="center" wrapText="1"/>
    </xf>
    <xf numFmtId="0" fontId="45" fillId="0" borderId="0" xfId="0" applyFont="1" applyBorder="1" applyAlignment="1">
      <alignment vertical="center"/>
    </xf>
    <xf numFmtId="0" fontId="45" fillId="0" borderId="0" xfId="0" applyFont="1" applyAlignment="1">
      <alignment vertical="center"/>
    </xf>
    <xf numFmtId="0" fontId="44" fillId="0" borderId="67" xfId="0" applyFont="1" applyBorder="1" applyAlignment="1">
      <alignment horizontal="center" vertical="center"/>
    </xf>
    <xf numFmtId="0" fontId="44" fillId="0" borderId="0" xfId="0" applyFont="1" applyBorder="1" applyAlignment="1">
      <alignment horizontal="center" vertical="center"/>
    </xf>
    <xf numFmtId="0" fontId="44" fillId="0" borderId="68" xfId="0" applyFont="1" applyBorder="1" applyAlignment="1">
      <alignment horizontal="center" vertical="center"/>
    </xf>
    <xf numFmtId="0" fontId="44" fillId="2" borderId="52" xfId="0" applyFont="1" applyFill="1" applyBorder="1" applyAlignment="1">
      <alignment horizontal="left" vertical="center"/>
    </xf>
    <xf numFmtId="0" fontId="44" fillId="2" borderId="56" xfId="0" applyFont="1" applyFill="1" applyBorder="1" applyAlignment="1">
      <alignment horizontal="left" vertical="center"/>
    </xf>
    <xf numFmtId="0" fontId="44" fillId="2" borderId="56" xfId="0" applyFont="1" applyFill="1" applyBorder="1" applyAlignment="1">
      <alignment horizontal="left" vertical="center"/>
    </xf>
    <xf numFmtId="4" fontId="46" fillId="9" borderId="10" xfId="0" applyNumberFormat="1" applyFont="1" applyFill="1" applyBorder="1" applyAlignment="1">
      <alignment vertical="center"/>
    </xf>
    <xf numFmtId="0" fontId="47" fillId="16" borderId="0" xfId="0" applyFont="1" applyFill="1" applyBorder="1" applyAlignment="1">
      <alignment vertical="center"/>
    </xf>
    <xf numFmtId="4" fontId="45" fillId="9" borderId="60" xfId="1" applyNumberFormat="1" applyFont="1" applyFill="1" applyBorder="1" applyAlignment="1">
      <alignment horizontal="center" vertical="center"/>
    </xf>
    <xf numFmtId="4" fontId="46" fillId="9" borderId="61" xfId="1" applyNumberFormat="1" applyFont="1" applyFill="1" applyBorder="1" applyAlignment="1">
      <alignment vertical="center"/>
    </xf>
    <xf numFmtId="4" fontId="46" fillId="9" borderId="62" xfId="1" applyNumberFormat="1" applyFont="1" applyFill="1" applyBorder="1" applyAlignment="1">
      <alignment vertical="center"/>
    </xf>
    <xf numFmtId="0" fontId="44" fillId="2" borderId="56" xfId="0" applyFont="1" applyFill="1" applyBorder="1" applyAlignment="1">
      <alignment horizontal="left" vertical="center" wrapText="1"/>
    </xf>
    <xf numFmtId="0" fontId="44" fillId="6" borderId="12" xfId="0" applyFont="1" applyFill="1" applyBorder="1" applyAlignment="1">
      <alignment horizontal="center" vertical="center" wrapText="1"/>
    </xf>
    <xf numFmtId="0" fontId="44" fillId="6" borderId="10" xfId="0" applyFont="1" applyFill="1" applyBorder="1" applyAlignment="1">
      <alignment horizontal="center" vertical="center" wrapText="1"/>
    </xf>
    <xf numFmtId="0" fontId="44" fillId="6" borderId="58" xfId="0" applyFont="1" applyFill="1" applyBorder="1" applyAlignment="1">
      <alignment horizontal="center" vertical="center" wrapText="1"/>
    </xf>
    <xf numFmtId="0" fontId="44" fillId="6" borderId="56" xfId="0" applyFont="1" applyFill="1" applyBorder="1" applyAlignment="1">
      <alignment horizontal="center" vertical="center" wrapText="1"/>
    </xf>
    <xf numFmtId="0" fontId="48" fillId="6" borderId="10" xfId="0" applyFont="1" applyFill="1" applyBorder="1" applyAlignment="1">
      <alignment horizontal="center" vertical="center" wrapText="1"/>
    </xf>
    <xf numFmtId="0" fontId="48" fillId="6" borderId="58" xfId="0" applyFont="1" applyFill="1" applyBorder="1" applyAlignment="1">
      <alignment horizontal="center" vertical="center" wrapText="1"/>
    </xf>
    <xf numFmtId="165" fontId="52" fillId="18" borderId="63" xfId="1" applyFont="1" applyFill="1" applyBorder="1" applyAlignment="1">
      <alignment horizontal="center" vertical="center"/>
    </xf>
    <xf numFmtId="9" fontId="45" fillId="0" borderId="0" xfId="2" applyFont="1" applyAlignment="1">
      <alignment vertical="center"/>
    </xf>
    <xf numFmtId="0" fontId="45" fillId="0" borderId="0" xfId="2" applyNumberFormat="1" applyFont="1" applyAlignment="1">
      <alignment vertical="center"/>
    </xf>
    <xf numFmtId="165" fontId="52" fillId="18" borderId="10" xfId="1" applyNumberFormat="1" applyFont="1" applyFill="1" applyBorder="1" applyAlignment="1">
      <alignment horizontal="center" vertical="center"/>
    </xf>
    <xf numFmtId="0" fontId="54" fillId="0" borderId="0" xfId="0" applyFont="1"/>
    <xf numFmtId="0" fontId="54" fillId="0" borderId="0" xfId="0" applyFont="1" applyAlignment="1">
      <alignment horizontal="center"/>
    </xf>
    <xf numFmtId="4" fontId="55" fillId="3" borderId="0" xfId="1" applyNumberFormat="1" applyFont="1" applyFill="1" applyBorder="1" applyAlignment="1">
      <alignment vertical="center"/>
    </xf>
    <xf numFmtId="0" fontId="54" fillId="3" borderId="0" xfId="0" applyFont="1" applyFill="1"/>
    <xf numFmtId="4" fontId="55" fillId="3" borderId="0" xfId="4" applyNumberFormat="1" applyFont="1" applyFill="1" applyBorder="1" applyAlignment="1">
      <alignment vertical="center"/>
    </xf>
    <xf numFmtId="165" fontId="56" fillId="3" borderId="0" xfId="1" applyNumberFormat="1" applyFont="1" applyFill="1" applyBorder="1" applyAlignment="1">
      <alignment horizontal="center" vertical="center"/>
    </xf>
    <xf numFmtId="2" fontId="56" fillId="3" borderId="0" xfId="1" applyNumberFormat="1" applyFont="1" applyFill="1" applyBorder="1" applyAlignment="1">
      <alignment horizontal="center" vertical="center"/>
    </xf>
    <xf numFmtId="0" fontId="55" fillId="21" borderId="69" xfId="0" applyFont="1" applyFill="1" applyBorder="1" applyAlignment="1">
      <alignment horizontal="center" vertical="center" wrapText="1"/>
    </xf>
    <xf numFmtId="0" fontId="55" fillId="20" borderId="69" xfId="0" applyFont="1" applyFill="1" applyBorder="1" applyAlignment="1">
      <alignment horizontal="center" vertical="center" wrapText="1"/>
    </xf>
    <xf numFmtId="0" fontId="54" fillId="0" borderId="0" xfId="0" applyFont="1" applyBorder="1"/>
    <xf numFmtId="0" fontId="53" fillId="0" borderId="0" xfId="0" applyFont="1" applyBorder="1" applyAlignment="1">
      <alignment horizontal="center" vertical="center"/>
    </xf>
    <xf numFmtId="0" fontId="54" fillId="0" borderId="0" xfId="0" applyFont="1" applyBorder="1" applyAlignment="1">
      <alignment horizontal="center"/>
    </xf>
    <xf numFmtId="0" fontId="44" fillId="2" borderId="56" xfId="0" applyFont="1" applyFill="1" applyBorder="1" applyAlignment="1">
      <alignment horizontal="left" vertical="center"/>
    </xf>
    <xf numFmtId="0" fontId="55" fillId="21" borderId="73" xfId="0" applyFont="1" applyFill="1" applyBorder="1" applyAlignment="1">
      <alignment horizontal="center" vertical="center" wrapText="1"/>
    </xf>
    <xf numFmtId="4" fontId="44" fillId="9" borderId="61" xfId="1" applyNumberFormat="1" applyFont="1" applyFill="1" applyBorder="1" applyAlignment="1">
      <alignment horizontal="center" vertical="center"/>
    </xf>
    <xf numFmtId="0" fontId="62" fillId="3" borderId="10" xfId="0" applyFont="1" applyFill="1" applyBorder="1" applyAlignment="1">
      <alignment horizontal="center" vertical="center"/>
    </xf>
    <xf numFmtId="4" fontId="62" fillId="3" borderId="29" xfId="4" applyNumberFormat="1" applyFont="1" applyFill="1" applyBorder="1" applyAlignment="1">
      <alignment vertical="center"/>
    </xf>
    <xf numFmtId="2" fontId="64" fillId="3" borderId="10" xfId="1" applyNumberFormat="1" applyFont="1" applyFill="1" applyBorder="1" applyAlignment="1">
      <alignment horizontal="center" vertical="center"/>
    </xf>
    <xf numFmtId="2" fontId="63" fillId="18" borderId="10" xfId="1" applyNumberFormat="1" applyFont="1" applyFill="1" applyBorder="1" applyAlignment="1">
      <alignment horizontal="center" vertical="center"/>
    </xf>
    <xf numFmtId="4" fontId="62" fillId="3" borderId="10" xfId="4" applyNumberFormat="1" applyFont="1" applyFill="1" applyBorder="1" applyAlignment="1">
      <alignment vertical="center"/>
    </xf>
    <xf numFmtId="0" fontId="62" fillId="3" borderId="29" xfId="0" applyFont="1" applyFill="1" applyBorder="1" applyAlignment="1">
      <alignment horizontal="center" vertical="center"/>
    </xf>
    <xf numFmtId="4" fontId="64" fillId="3" borderId="0" xfId="1" applyNumberFormat="1" applyFont="1" applyFill="1" applyBorder="1" applyAlignment="1">
      <alignment vertical="center"/>
    </xf>
    <xf numFmtId="165" fontId="63" fillId="3" borderId="0" xfId="1" applyNumberFormat="1" applyFont="1" applyFill="1" applyBorder="1" applyAlignment="1">
      <alignment horizontal="center" vertical="center"/>
    </xf>
    <xf numFmtId="2" fontId="63" fillId="3" borderId="0" xfId="1" applyNumberFormat="1" applyFont="1" applyFill="1" applyBorder="1" applyAlignment="1">
      <alignment horizontal="center" vertical="center"/>
    </xf>
    <xf numFmtId="4" fontId="55" fillId="3" borderId="0" xfId="4" applyNumberFormat="1" applyFont="1" applyFill="1" applyBorder="1" applyAlignment="1">
      <alignment horizontal="center" vertical="center"/>
    </xf>
    <xf numFmtId="165" fontId="52" fillId="18" borderId="69" xfId="1" applyFont="1" applyFill="1" applyBorder="1" applyAlignment="1">
      <alignment horizontal="center" vertical="center"/>
    </xf>
    <xf numFmtId="165" fontId="62" fillId="3" borderId="27" xfId="1" applyFont="1" applyFill="1" applyBorder="1" applyAlignment="1">
      <alignment horizontal="center" vertical="center"/>
    </xf>
    <xf numFmtId="4" fontId="62" fillId="3" borderId="13" xfId="1" applyNumberFormat="1" applyFont="1" applyFill="1" applyBorder="1" applyAlignment="1">
      <alignment vertical="center"/>
    </xf>
    <xf numFmtId="4" fontId="64" fillId="3" borderId="0" xfId="4" applyNumberFormat="1" applyFont="1" applyFill="1" applyBorder="1" applyAlignment="1">
      <alignment horizontal="center" vertical="center"/>
    </xf>
    <xf numFmtId="4" fontId="62" fillId="3" borderId="85" xfId="4" applyNumberFormat="1" applyFont="1" applyFill="1" applyBorder="1" applyAlignment="1">
      <alignment vertical="center"/>
    </xf>
    <xf numFmtId="165" fontId="64" fillId="3" borderId="86" xfId="1" applyFont="1" applyFill="1" applyBorder="1" applyAlignment="1">
      <alignment horizontal="center" vertical="center"/>
    </xf>
    <xf numFmtId="165" fontId="64" fillId="3" borderId="87" xfId="1" applyFont="1" applyFill="1" applyBorder="1" applyAlignment="1">
      <alignment horizontal="center" vertical="center"/>
    </xf>
    <xf numFmtId="165" fontId="62" fillId="3" borderId="28" xfId="1" applyFont="1" applyFill="1" applyBorder="1" applyAlignment="1">
      <alignment horizontal="center" vertical="center"/>
    </xf>
    <xf numFmtId="4" fontId="62" fillId="3" borderId="88" xfId="4" applyNumberFormat="1" applyFont="1" applyFill="1" applyBorder="1" applyAlignment="1">
      <alignment vertical="center"/>
    </xf>
    <xf numFmtId="4" fontId="62" fillId="3" borderId="17" xfId="4" applyNumberFormat="1" applyFont="1" applyFill="1" applyBorder="1" applyAlignment="1">
      <alignment vertical="center"/>
    </xf>
    <xf numFmtId="0" fontId="55" fillId="21" borderId="73" xfId="0" applyFont="1" applyFill="1" applyBorder="1" applyAlignment="1">
      <alignment horizontal="center" vertical="center" wrapText="1"/>
    </xf>
    <xf numFmtId="0" fontId="58" fillId="3" borderId="0" xfId="0" applyFont="1" applyFill="1" applyBorder="1" applyAlignment="1"/>
    <xf numFmtId="0" fontId="55" fillId="3" borderId="0" xfId="0" applyFont="1" applyFill="1" applyBorder="1" applyAlignment="1">
      <alignment horizontal="center" vertical="center" wrapText="1"/>
    </xf>
    <xf numFmtId="0" fontId="55" fillId="21" borderId="73" xfId="0" applyFont="1" applyFill="1" applyBorder="1" applyAlignment="1">
      <alignment horizontal="center" vertical="center" wrapText="1"/>
    </xf>
    <xf numFmtId="0" fontId="44" fillId="2" borderId="56" xfId="0" applyFont="1" applyFill="1" applyBorder="1" applyAlignment="1">
      <alignment horizontal="left" vertical="center"/>
    </xf>
    <xf numFmtId="4" fontId="62" fillId="3" borderId="17" xfId="1" applyNumberFormat="1" applyFont="1" applyFill="1" applyBorder="1" applyAlignment="1">
      <alignment vertical="center"/>
    </xf>
    <xf numFmtId="2" fontId="64" fillId="3" borderId="29" xfId="1" applyNumberFormat="1" applyFont="1" applyFill="1" applyBorder="1" applyAlignment="1">
      <alignment horizontal="center" vertical="center"/>
    </xf>
    <xf numFmtId="2" fontId="63" fillId="18" borderId="29" xfId="1" applyNumberFormat="1" applyFont="1" applyFill="1" applyBorder="1" applyAlignment="1">
      <alignment horizontal="center" vertical="center"/>
    </xf>
    <xf numFmtId="165" fontId="62" fillId="3" borderId="10" xfId="1" applyFont="1" applyFill="1" applyBorder="1" applyAlignment="1">
      <alignment horizontal="center" vertical="center"/>
    </xf>
    <xf numFmtId="165" fontId="64" fillId="3" borderId="10" xfId="1" applyFont="1" applyFill="1" applyBorder="1" applyAlignment="1">
      <alignment horizontal="center" vertical="center"/>
    </xf>
    <xf numFmtId="0" fontId="44" fillId="2" borderId="56" xfId="0" applyFont="1" applyFill="1" applyBorder="1" applyAlignment="1">
      <alignment horizontal="left" vertical="center"/>
    </xf>
    <xf numFmtId="4" fontId="54" fillId="0" borderId="0" xfId="0" applyNumberFormat="1" applyFont="1"/>
    <xf numFmtId="0" fontId="6" fillId="0" borderId="6" xfId="0" applyFont="1" applyBorder="1" applyAlignment="1">
      <alignment horizontal="left" vertical="center"/>
    </xf>
    <xf numFmtId="0" fontId="4" fillId="0" borderId="6" xfId="0" applyFont="1" applyBorder="1" applyAlignment="1">
      <alignment horizontal="left" vertical="top"/>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4" fontId="9" fillId="3" borderId="7" xfId="2" applyNumberFormat="1" applyFont="1" applyFill="1" applyBorder="1" applyAlignment="1">
      <alignment horizontal="center" vertical="center"/>
    </xf>
    <xf numFmtId="4" fontId="9" fillId="3" borderId="9" xfId="2" applyNumberFormat="1" applyFont="1" applyFill="1" applyBorder="1" applyAlignment="1">
      <alignment horizontal="center" vertical="center"/>
    </xf>
    <xf numFmtId="0" fontId="6" fillId="2" borderId="0" xfId="0" applyFont="1" applyFill="1" applyBorder="1" applyAlignment="1">
      <alignment horizontal="center" vertical="center"/>
    </xf>
    <xf numFmtId="0" fontId="0" fillId="2" borderId="0" xfId="0" applyFont="1" applyFill="1" applyAlignment="1">
      <alignment horizontal="center" vertical="center"/>
    </xf>
    <xf numFmtId="0" fontId="3" fillId="0" borderId="0" xfId="0" applyFont="1" applyBorder="1" applyAlignment="1">
      <alignment horizontal="center" vertical="center"/>
    </xf>
    <xf numFmtId="0" fontId="5" fillId="0" borderId="6" xfId="0" applyFont="1" applyBorder="1" applyAlignment="1">
      <alignment horizontal="left" vertical="top"/>
    </xf>
    <xf numFmtId="0" fontId="0" fillId="0" borderId="6" xfId="0" applyFont="1" applyBorder="1" applyAlignment="1">
      <alignment horizontal="left" vertical="top"/>
    </xf>
    <xf numFmtId="0" fontId="6" fillId="2"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9" xfId="0" applyFont="1" applyFill="1" applyBorder="1" applyAlignment="1">
      <alignment horizontal="center" vertical="center"/>
    </xf>
    <xf numFmtId="0" fontId="6" fillId="0" borderId="9" xfId="0" applyFont="1" applyBorder="1" applyAlignment="1">
      <alignment horizontal="left" vertical="center"/>
    </xf>
    <xf numFmtId="0" fontId="6" fillId="0" borderId="7" xfId="0" applyFont="1" applyBorder="1" applyAlignment="1">
      <alignment horizontal="left"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51" fillId="18" borderId="65" xfId="0" applyFont="1" applyFill="1" applyBorder="1" applyAlignment="1">
      <alignment horizontal="center" vertical="center"/>
    </xf>
    <xf numFmtId="0" fontId="44" fillId="2" borderId="56" xfId="0" applyFont="1" applyFill="1" applyBorder="1" applyAlignment="1">
      <alignment horizontal="left" vertical="center"/>
    </xf>
    <xf numFmtId="0" fontId="44" fillId="2" borderId="10" xfId="0" applyFont="1" applyFill="1" applyBorder="1" applyAlignment="1">
      <alignment horizontal="left" vertical="center"/>
    </xf>
    <xf numFmtId="0" fontId="44" fillId="2" borderId="58" xfId="0" applyFont="1" applyFill="1" applyBorder="1" applyAlignment="1">
      <alignment horizontal="left" vertical="center"/>
    </xf>
    <xf numFmtId="0" fontId="45" fillId="2" borderId="11" xfId="0" applyFont="1" applyFill="1" applyBorder="1" applyAlignment="1">
      <alignment horizontal="justify" vertical="center" wrapText="1"/>
    </xf>
    <xf numFmtId="0" fontId="45" fillId="2" borderId="12" xfId="0" applyFont="1" applyFill="1" applyBorder="1" applyAlignment="1">
      <alignment horizontal="justify" vertical="center" wrapText="1"/>
    </xf>
    <xf numFmtId="0" fontId="45" fillId="2" borderId="57" xfId="0" applyFont="1" applyFill="1" applyBorder="1" applyAlignment="1">
      <alignment horizontal="justify" vertical="center" wrapText="1"/>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57" xfId="0" applyFont="1" applyFill="1" applyBorder="1" applyAlignment="1">
      <alignment horizontal="left" vertical="center"/>
    </xf>
    <xf numFmtId="0" fontId="44" fillId="6" borderId="59" xfId="0" applyFont="1" applyFill="1" applyBorder="1" applyAlignment="1">
      <alignment horizontal="center" vertical="center" wrapText="1"/>
    </xf>
    <xf numFmtId="0" fontId="44" fillId="6" borderId="13"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9" borderId="59" xfId="0" applyFont="1" applyFill="1" applyBorder="1" applyAlignment="1">
      <alignment horizontal="center" vertical="center"/>
    </xf>
    <xf numFmtId="0" fontId="46" fillId="9" borderId="13" xfId="0" applyFont="1" applyFill="1" applyBorder="1" applyAlignment="1">
      <alignment horizontal="center" vertical="center"/>
    </xf>
    <xf numFmtId="4" fontId="46" fillId="9" borderId="11" xfId="0" applyNumberFormat="1" applyFont="1" applyFill="1" applyBorder="1" applyAlignment="1">
      <alignment horizontal="center" vertical="center"/>
    </xf>
    <xf numFmtId="4" fontId="46" fillId="9" borderId="13" xfId="0" applyNumberFormat="1" applyFont="1" applyFill="1" applyBorder="1" applyAlignment="1">
      <alignment horizontal="center" vertical="center"/>
    </xf>
    <xf numFmtId="0" fontId="50" fillId="0" borderId="64" xfId="0" applyFont="1" applyBorder="1" applyAlignment="1">
      <alignment horizontal="center" vertical="center"/>
    </xf>
    <xf numFmtId="0" fontId="50" fillId="0" borderId="65" xfId="0" applyFont="1" applyBorder="1" applyAlignment="1">
      <alignment horizontal="center" vertical="center"/>
    </xf>
    <xf numFmtId="0" fontId="50" fillId="0" borderId="66" xfId="0" applyFont="1" applyBorder="1" applyAlignment="1">
      <alignment horizontal="center" vertical="center"/>
    </xf>
    <xf numFmtId="0" fontId="50" fillId="0" borderId="67" xfId="0" applyFont="1" applyBorder="1" applyAlignment="1">
      <alignment horizontal="center" vertical="center"/>
    </xf>
    <xf numFmtId="0" fontId="50" fillId="0" borderId="0" xfId="0" applyFont="1" applyBorder="1" applyAlignment="1">
      <alignment horizontal="center" vertical="center"/>
    </xf>
    <xf numFmtId="0" fontId="50" fillId="0" borderId="68" xfId="0" applyFont="1" applyBorder="1" applyAlignment="1">
      <alignment horizontal="center" vertical="center"/>
    </xf>
    <xf numFmtId="0" fontId="49" fillId="2" borderId="53" xfId="0" applyFont="1" applyFill="1" applyBorder="1" applyAlignment="1">
      <alignment horizontal="left" vertical="center"/>
    </xf>
    <xf numFmtId="0" fontId="49" fillId="2" borderId="54" xfId="0" applyFont="1" applyFill="1" applyBorder="1" applyAlignment="1">
      <alignment horizontal="left" vertical="center"/>
    </xf>
    <xf numFmtId="0" fontId="49" fillId="2" borderId="55" xfId="0" applyFont="1" applyFill="1" applyBorder="1" applyAlignment="1">
      <alignment horizontal="left" vertical="center"/>
    </xf>
    <xf numFmtId="0" fontId="55" fillId="21" borderId="71" xfId="0" applyFont="1" applyFill="1" applyBorder="1" applyAlignment="1">
      <alignment horizontal="center" vertical="center" wrapText="1"/>
    </xf>
    <xf numFmtId="0" fontId="55" fillId="21" borderId="72" xfId="0" applyFont="1" applyFill="1" applyBorder="1" applyAlignment="1">
      <alignment horizontal="center" vertical="center" wrapText="1"/>
    </xf>
    <xf numFmtId="0" fontId="62" fillId="3" borderId="11" xfId="0" applyFont="1" applyFill="1" applyBorder="1" applyAlignment="1">
      <alignment horizontal="left" vertical="center" wrapText="1"/>
    </xf>
    <xf numFmtId="0" fontId="62" fillId="3" borderId="57" xfId="0" applyFont="1" applyFill="1" applyBorder="1" applyAlignment="1">
      <alignment horizontal="left" vertical="center" wrapText="1"/>
    </xf>
    <xf numFmtId="0" fontId="57" fillId="2" borderId="81" xfId="0" applyFont="1" applyFill="1" applyBorder="1" applyAlignment="1">
      <alignment horizontal="left" vertical="center"/>
    </xf>
    <xf numFmtId="0" fontId="57" fillId="2" borderId="82" xfId="0" applyFont="1" applyFill="1" applyBorder="1" applyAlignment="1">
      <alignment horizontal="left" vertical="center"/>
    </xf>
    <xf numFmtId="0" fontId="58" fillId="2" borderId="71" xfId="0" applyFont="1" applyFill="1" applyBorder="1" applyAlignment="1">
      <alignment horizontal="left"/>
    </xf>
    <xf numFmtId="0" fontId="58" fillId="2" borderId="72" xfId="0" applyFont="1" applyFill="1" applyBorder="1" applyAlignment="1">
      <alignment horizontal="left"/>
    </xf>
    <xf numFmtId="0" fontId="58" fillId="2" borderId="73" xfId="0" applyFont="1" applyFill="1" applyBorder="1" applyAlignment="1">
      <alignment horizontal="left"/>
    </xf>
    <xf numFmtId="0" fontId="62" fillId="3" borderId="10" xfId="0" applyFont="1" applyFill="1" applyBorder="1" applyAlignment="1">
      <alignment horizontal="justify" vertical="center" wrapText="1"/>
    </xf>
    <xf numFmtId="0" fontId="62" fillId="3" borderId="11" xfId="0" applyFont="1" applyFill="1" applyBorder="1" applyAlignment="1">
      <alignment horizontal="justify" vertical="center" wrapText="1"/>
    </xf>
    <xf numFmtId="4" fontId="64" fillId="19" borderId="31" xfId="4" applyNumberFormat="1" applyFont="1" applyFill="1" applyBorder="1" applyAlignment="1">
      <alignment horizontal="center" vertical="center"/>
    </xf>
    <xf numFmtId="4" fontId="64" fillId="19" borderId="76" xfId="4" applyNumberFormat="1" applyFont="1" applyFill="1" applyBorder="1" applyAlignment="1">
      <alignment horizontal="center" vertical="center"/>
    </xf>
    <xf numFmtId="4" fontId="65" fillId="18" borderId="31" xfId="4" applyNumberFormat="1" applyFont="1" applyFill="1" applyBorder="1" applyAlignment="1">
      <alignment horizontal="center" vertical="center"/>
    </xf>
    <xf numFmtId="4" fontId="65" fillId="18" borderId="76" xfId="4" applyNumberFormat="1" applyFont="1" applyFill="1" applyBorder="1" applyAlignment="1">
      <alignment horizontal="center" vertical="center"/>
    </xf>
    <xf numFmtId="0" fontId="59" fillId="19" borderId="77" xfId="0" applyFont="1" applyFill="1" applyBorder="1" applyAlignment="1">
      <alignment horizontal="center" vertical="center"/>
    </xf>
    <xf numFmtId="0" fontId="59" fillId="19" borderId="78" xfId="0" applyFont="1" applyFill="1" applyBorder="1" applyAlignment="1">
      <alignment horizontal="center" vertical="center"/>
    </xf>
    <xf numFmtId="0" fontId="59" fillId="19" borderId="80" xfId="0" applyFont="1" applyFill="1" applyBorder="1" applyAlignment="1">
      <alignment horizontal="center" vertical="center"/>
    </xf>
    <xf numFmtId="0" fontId="59" fillId="19" borderId="71" xfId="0" applyFont="1" applyFill="1" applyBorder="1" applyAlignment="1">
      <alignment horizontal="center"/>
    </xf>
    <xf numFmtId="0" fontId="59" fillId="19" borderId="72" xfId="0" applyFont="1" applyFill="1" applyBorder="1" applyAlignment="1">
      <alignment horizontal="center"/>
    </xf>
    <xf numFmtId="0" fontId="59" fillId="19" borderId="73" xfId="0" applyFont="1" applyFill="1" applyBorder="1" applyAlignment="1">
      <alignment horizontal="center"/>
    </xf>
    <xf numFmtId="0" fontId="59" fillId="19" borderId="84" xfId="0" applyFont="1" applyFill="1" applyBorder="1" applyAlignment="1">
      <alignment horizontal="center" vertical="center"/>
    </xf>
    <xf numFmtId="0" fontId="59" fillId="19" borderId="79" xfId="0" applyFont="1" applyFill="1" applyBorder="1" applyAlignment="1">
      <alignment horizontal="center" vertical="center"/>
    </xf>
    <xf numFmtId="0" fontId="57" fillId="2" borderId="83" xfId="0" applyFont="1" applyFill="1" applyBorder="1" applyAlignment="1">
      <alignment horizontal="left" vertical="center"/>
    </xf>
    <xf numFmtId="0" fontId="58" fillId="2" borderId="81" xfId="0" applyFont="1" applyFill="1" applyBorder="1" applyAlignment="1">
      <alignment horizontal="left" vertical="center"/>
    </xf>
    <xf numFmtId="0" fontId="58" fillId="2" borderId="82" xfId="0" applyFont="1" applyFill="1" applyBorder="1" applyAlignment="1">
      <alignment horizontal="left" vertical="center"/>
    </xf>
    <xf numFmtId="0" fontId="58" fillId="2" borderId="81" xfId="0" applyFont="1" applyFill="1" applyBorder="1" applyAlignment="1">
      <alignment horizontal="left"/>
    </xf>
    <xf numFmtId="0" fontId="58" fillId="2" borderId="83" xfId="0" applyFont="1" applyFill="1" applyBorder="1" applyAlignment="1">
      <alignment horizontal="left"/>
    </xf>
    <xf numFmtId="0" fontId="58" fillId="2" borderId="82" xfId="0" applyFont="1" applyFill="1" applyBorder="1" applyAlignment="1">
      <alignment horizontal="left"/>
    </xf>
    <xf numFmtId="0" fontId="55" fillId="3" borderId="65" xfId="0" applyFont="1" applyFill="1" applyBorder="1" applyAlignment="1">
      <alignment horizontal="center" vertical="center"/>
    </xf>
    <xf numFmtId="0" fontId="64" fillId="19" borderId="64" xfId="0" applyFont="1" applyFill="1" applyBorder="1" applyAlignment="1">
      <alignment horizontal="center" vertical="center"/>
    </xf>
    <xf numFmtId="0" fontId="64" fillId="19" borderId="65" xfId="0" applyFont="1" applyFill="1" applyBorder="1" applyAlignment="1">
      <alignment horizontal="center" vertical="center"/>
    </xf>
    <xf numFmtId="0" fontId="64" fillId="19" borderId="66" xfId="0" applyFont="1" applyFill="1" applyBorder="1" applyAlignment="1">
      <alignment horizontal="center" vertical="center"/>
    </xf>
    <xf numFmtId="0" fontId="64" fillId="19" borderId="74" xfId="0" applyFont="1" applyFill="1" applyBorder="1" applyAlignment="1">
      <alignment horizontal="center" vertical="center"/>
    </xf>
    <xf numFmtId="0" fontId="64" fillId="19" borderId="75" xfId="0" applyFont="1" applyFill="1" applyBorder="1" applyAlignment="1">
      <alignment horizontal="center" vertical="center"/>
    </xf>
    <xf numFmtId="0" fontId="64" fillId="19" borderId="70" xfId="0" applyFont="1" applyFill="1" applyBorder="1" applyAlignment="1">
      <alignment horizontal="center" vertical="center"/>
    </xf>
    <xf numFmtId="0" fontId="62" fillId="3" borderId="11" xfId="0" applyFont="1" applyFill="1" applyBorder="1" applyAlignment="1">
      <alignment horizontal="left" vertical="center"/>
    </xf>
    <xf numFmtId="0" fontId="54" fillId="3" borderId="12" xfId="0" applyFont="1" applyFill="1" applyBorder="1" applyAlignment="1">
      <alignment horizontal="left" vertical="center"/>
    </xf>
    <xf numFmtId="0" fontId="62" fillId="3" borderId="29" xfId="0" applyFont="1" applyFill="1" applyBorder="1" applyAlignment="1">
      <alignment horizontal="left" vertical="center"/>
    </xf>
    <xf numFmtId="0" fontId="54" fillId="3" borderId="15" xfId="0" applyFont="1" applyFill="1" applyBorder="1" applyAlignment="1">
      <alignment horizontal="left" vertical="center"/>
    </xf>
    <xf numFmtId="0" fontId="64" fillId="19" borderId="67" xfId="0" applyFont="1" applyFill="1" applyBorder="1" applyAlignment="1">
      <alignment horizontal="center" vertical="center"/>
    </xf>
    <xf numFmtId="0" fontId="64" fillId="19" borderId="0" xfId="0" applyFont="1" applyFill="1" applyBorder="1" applyAlignment="1">
      <alignment horizontal="center" vertical="center"/>
    </xf>
    <xf numFmtId="0" fontId="64" fillId="19" borderId="68" xfId="0" applyFont="1" applyFill="1" applyBorder="1" applyAlignment="1">
      <alignment horizontal="center" vertical="center"/>
    </xf>
    <xf numFmtId="0" fontId="58" fillId="0" borderId="0" xfId="0" applyFont="1" applyBorder="1" applyAlignment="1">
      <alignment horizontal="center"/>
    </xf>
    <xf numFmtId="0" fontId="58" fillId="0" borderId="0" xfId="0" applyFont="1" applyBorder="1" applyAlignment="1">
      <alignment horizontal="center" vertical="center"/>
    </xf>
    <xf numFmtId="0" fontId="62" fillId="3" borderId="29" xfId="0" applyFont="1" applyFill="1" applyBorder="1" applyAlignment="1">
      <alignment horizontal="justify" vertical="center" wrapText="1"/>
    </xf>
    <xf numFmtId="0" fontId="62" fillId="3" borderId="15" xfId="0" applyFont="1" applyFill="1" applyBorder="1" applyAlignment="1">
      <alignment horizontal="justify" vertical="center" wrapText="1"/>
    </xf>
    <xf numFmtId="4" fontId="64" fillId="19" borderId="30" xfId="4" applyNumberFormat="1" applyFont="1" applyFill="1" applyBorder="1" applyAlignment="1">
      <alignment horizontal="center" vertical="center"/>
    </xf>
    <xf numFmtId="4" fontId="65" fillId="18" borderId="30" xfId="4" applyNumberFormat="1" applyFont="1" applyFill="1" applyBorder="1" applyAlignment="1">
      <alignment horizontal="center" vertical="center"/>
    </xf>
    <xf numFmtId="0" fontId="62" fillId="3" borderId="13" xfId="0" applyFont="1" applyFill="1" applyBorder="1" applyAlignment="1">
      <alignment horizontal="left" vertical="center" wrapText="1"/>
    </xf>
    <xf numFmtId="0" fontId="61" fillId="0" borderId="0" xfId="0" applyFont="1" applyAlignment="1">
      <alignment horizontal="center"/>
    </xf>
    <xf numFmtId="0" fontId="62" fillId="3" borderId="10" xfId="0" applyFont="1" applyFill="1" applyBorder="1" applyAlignment="1">
      <alignment horizontal="left" vertical="center"/>
    </xf>
    <xf numFmtId="0" fontId="54" fillId="3" borderId="11" xfId="0" applyFont="1" applyFill="1" applyBorder="1" applyAlignment="1">
      <alignment horizontal="left" vertical="center"/>
    </xf>
    <xf numFmtId="0" fontId="59" fillId="19" borderId="71" xfId="0" applyFont="1" applyFill="1" applyBorder="1" applyAlignment="1">
      <alignment horizontal="center" vertical="center"/>
    </xf>
    <xf numFmtId="0" fontId="59" fillId="19" borderId="72" xfId="0" applyFont="1" applyFill="1" applyBorder="1" applyAlignment="1">
      <alignment horizontal="center" vertical="center"/>
    </xf>
    <xf numFmtId="0" fontId="59" fillId="19" borderId="73" xfId="0" applyFont="1" applyFill="1" applyBorder="1" applyAlignment="1">
      <alignment horizontal="center" vertical="center"/>
    </xf>
    <xf numFmtId="0" fontId="55" fillId="21" borderId="73" xfId="0" applyFont="1" applyFill="1" applyBorder="1" applyAlignment="1">
      <alignment horizontal="center" vertical="center" wrapText="1"/>
    </xf>
    <xf numFmtId="0" fontId="58" fillId="2" borderId="71" xfId="0" applyFont="1" applyFill="1" applyBorder="1" applyAlignment="1">
      <alignment horizontal="left" vertical="center"/>
    </xf>
    <xf numFmtId="0" fontId="58" fillId="2" borderId="73" xfId="0" applyFont="1" applyFill="1" applyBorder="1" applyAlignment="1">
      <alignment horizontal="left" vertical="center"/>
    </xf>
    <xf numFmtId="0" fontId="57" fillId="2" borderId="71" xfId="0" applyFont="1" applyFill="1" applyBorder="1" applyAlignment="1">
      <alignment horizontal="left" vertical="center"/>
    </xf>
    <xf numFmtId="0" fontId="57" fillId="2" borderId="73" xfId="0" applyFont="1" applyFill="1" applyBorder="1" applyAlignment="1">
      <alignment horizontal="left" vertical="center"/>
    </xf>
    <xf numFmtId="0" fontId="57" fillId="2" borderId="72" xfId="0" applyFont="1" applyFill="1" applyBorder="1" applyAlignment="1">
      <alignment horizontal="left" vertical="center"/>
    </xf>
    <xf numFmtId="0" fontId="59" fillId="3" borderId="0" xfId="0" applyFont="1" applyFill="1" applyBorder="1" applyAlignment="1">
      <alignment horizontal="center" vertical="center"/>
    </xf>
    <xf numFmtId="165" fontId="64" fillId="3" borderId="31" xfId="1" applyFont="1" applyFill="1" applyBorder="1" applyAlignment="1">
      <alignment horizontal="center" vertical="center"/>
    </xf>
    <xf numFmtId="165" fontId="64" fillId="3" borderId="76" xfId="1" applyFont="1" applyFill="1" applyBorder="1" applyAlignment="1">
      <alignment horizontal="center" vertical="center"/>
    </xf>
    <xf numFmtId="0" fontId="60" fillId="22" borderId="64" xfId="0" applyFont="1" applyFill="1" applyBorder="1" applyAlignment="1">
      <alignment horizontal="center" vertical="center"/>
    </xf>
    <xf numFmtId="0" fontId="60" fillId="22" borderId="65" xfId="0" applyFont="1" applyFill="1" applyBorder="1" applyAlignment="1">
      <alignment horizontal="center" vertical="center"/>
    </xf>
    <xf numFmtId="0" fontId="60" fillId="22" borderId="66" xfId="0" applyFont="1" applyFill="1" applyBorder="1" applyAlignment="1">
      <alignment horizontal="center" vertical="center"/>
    </xf>
    <xf numFmtId="0" fontId="60" fillId="22" borderId="74" xfId="0" applyFont="1" applyFill="1" applyBorder="1" applyAlignment="1">
      <alignment horizontal="center" vertical="center"/>
    </xf>
    <xf numFmtId="0" fontId="60" fillId="22" borderId="75" xfId="0" applyFont="1" applyFill="1" applyBorder="1" applyAlignment="1">
      <alignment horizontal="center" vertical="center"/>
    </xf>
    <xf numFmtId="0" fontId="60" fillId="22" borderId="70" xfId="0" applyFont="1" applyFill="1" applyBorder="1" applyAlignment="1">
      <alignment horizontal="center" vertical="center"/>
    </xf>
    <xf numFmtId="4" fontId="60" fillId="22" borderId="31" xfId="4" applyNumberFormat="1" applyFont="1" applyFill="1" applyBorder="1" applyAlignment="1">
      <alignment horizontal="center" vertical="center"/>
    </xf>
    <xf numFmtId="4" fontId="60" fillId="22" borderId="76" xfId="4" applyNumberFormat="1" applyFont="1" applyFill="1" applyBorder="1" applyAlignment="1">
      <alignment horizontal="center" vertical="center"/>
    </xf>
    <xf numFmtId="0" fontId="32" fillId="3" borderId="11" xfId="0" applyFont="1" applyFill="1" applyBorder="1" applyAlignment="1">
      <alignment vertical="center" wrapText="1"/>
    </xf>
    <xf numFmtId="0" fontId="32" fillId="3" borderId="12" xfId="0" applyFont="1" applyFill="1" applyBorder="1" applyAlignment="1">
      <alignment vertical="center" wrapText="1"/>
    </xf>
    <xf numFmtId="0" fontId="32" fillId="3" borderId="13" xfId="0" applyFont="1" applyFill="1" applyBorder="1" applyAlignment="1">
      <alignment vertical="center" wrapText="1"/>
    </xf>
    <xf numFmtId="0" fontId="32" fillId="3" borderId="10" xfId="0" applyFont="1" applyFill="1" applyBorder="1" applyAlignment="1">
      <alignment vertical="center" wrapText="1"/>
    </xf>
    <xf numFmtId="0" fontId="25" fillId="11" borderId="10" xfId="0" applyFont="1" applyFill="1" applyBorder="1" applyAlignment="1">
      <alignment horizontal="justify" vertical="center" wrapText="1"/>
    </xf>
    <xf numFmtId="0" fontId="15" fillId="3" borderId="10" xfId="0" applyFont="1" applyFill="1" applyBorder="1" applyAlignment="1">
      <alignment horizontal="justify" vertical="center" wrapText="1"/>
    </xf>
    <xf numFmtId="4" fontId="32" fillId="3" borderId="29" xfId="0" applyNumberFormat="1" applyFont="1" applyFill="1" applyBorder="1" applyAlignment="1">
      <alignment horizontal="right" vertical="center"/>
    </xf>
    <xf numFmtId="4" fontId="32" fillId="3" borderId="27" xfId="0" applyNumberFormat="1" applyFont="1" applyFill="1" applyBorder="1" applyAlignment="1">
      <alignment horizontal="right" vertical="center"/>
    </xf>
    <xf numFmtId="49" fontId="13" fillId="0" borderId="29" xfId="0" applyNumberFormat="1" applyFont="1" applyBorder="1" applyAlignment="1">
      <alignment horizontal="center" vertical="center" wrapText="1"/>
    </xf>
    <xf numFmtId="49" fontId="13" fillId="0" borderId="27" xfId="0" applyNumberFormat="1" applyFont="1" applyBorder="1" applyAlignment="1">
      <alignment horizontal="center" vertical="center" wrapText="1"/>
    </xf>
    <xf numFmtId="4" fontId="13" fillId="3" borderId="29" xfId="0" applyNumberFormat="1" applyFont="1" applyFill="1" applyBorder="1" applyAlignment="1">
      <alignment horizontal="center" vertical="center" wrapText="1"/>
    </xf>
    <xf numFmtId="4" fontId="13" fillId="3" borderId="27" xfId="0" applyNumberFormat="1" applyFont="1" applyFill="1" applyBorder="1" applyAlignment="1">
      <alignment horizontal="center" vertical="center" wrapText="1"/>
    </xf>
    <xf numFmtId="0" fontId="24" fillId="8" borderId="15" xfId="0" applyFont="1" applyFill="1" applyBorder="1" applyAlignment="1">
      <alignment horizontal="center" vertical="center" wrapText="1"/>
    </xf>
    <xf numFmtId="0" fontId="24" fillId="8" borderId="16" xfId="0" applyFont="1" applyFill="1" applyBorder="1" applyAlignment="1">
      <alignment horizontal="center" vertical="center" wrapText="1"/>
    </xf>
    <xf numFmtId="0" fontId="24" fillId="8" borderId="25" xfId="0" applyFont="1" applyFill="1" applyBorder="1" applyAlignment="1">
      <alignment horizontal="center" vertical="center" wrapText="1"/>
    </xf>
    <xf numFmtId="0" fontId="24" fillId="8" borderId="2" xfId="0" applyFont="1" applyFill="1" applyBorder="1" applyAlignment="1">
      <alignment horizontal="center" vertical="center" wrapText="1"/>
    </xf>
    <xf numFmtId="0" fontId="32" fillId="3" borderId="11" xfId="0" applyFont="1" applyFill="1" applyBorder="1" applyAlignment="1">
      <alignment horizontal="center" vertical="center"/>
    </xf>
    <xf numFmtId="0" fontId="32" fillId="3" borderId="13" xfId="0" applyFont="1" applyFill="1" applyBorder="1" applyAlignment="1">
      <alignment horizontal="center" vertical="center"/>
    </xf>
    <xf numFmtId="0" fontId="33" fillId="11" borderId="11" xfId="0" applyFont="1" applyFill="1" applyBorder="1" applyAlignment="1">
      <alignment horizontal="left" vertical="center" wrapText="1"/>
    </xf>
    <xf numFmtId="0" fontId="33" fillId="11" borderId="13"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33" fillId="11" borderId="10" xfId="0" applyFont="1" applyFill="1" applyBorder="1" applyAlignment="1">
      <alignment horizontal="justify" vertical="center" wrapText="1"/>
    </xf>
    <xf numFmtId="0" fontId="13" fillId="3" borderId="10" xfId="0" applyFont="1" applyFill="1" applyBorder="1" applyAlignment="1">
      <alignment horizontal="left" vertical="center" wrapText="1"/>
    </xf>
    <xf numFmtId="0" fontId="14" fillId="5" borderId="10" xfId="0" applyFont="1" applyFill="1" applyBorder="1" applyAlignment="1">
      <alignment horizontal="justify" vertical="center" wrapText="1"/>
    </xf>
    <xf numFmtId="0" fontId="22" fillId="5" borderId="11" xfId="0" applyFont="1" applyFill="1" applyBorder="1" applyAlignment="1">
      <alignment horizontal="justify" vertical="center" wrapText="1"/>
    </xf>
    <xf numFmtId="0" fontId="22" fillId="5" borderId="13" xfId="0" applyFont="1" applyFill="1" applyBorder="1" applyAlignment="1">
      <alignment horizontal="justify" vertical="center" wrapText="1"/>
    </xf>
    <xf numFmtId="0" fontId="24" fillId="8" borderId="11" xfId="0" applyFont="1" applyFill="1" applyBorder="1" applyAlignment="1">
      <alignment horizontal="left" vertical="center"/>
    </xf>
    <xf numFmtId="0" fontId="24" fillId="8" borderId="13" xfId="0" applyFont="1" applyFill="1" applyBorder="1" applyAlignment="1">
      <alignment horizontal="left" vertical="center"/>
    </xf>
    <xf numFmtId="0" fontId="24" fillId="8" borderId="10" xfId="0" applyFont="1" applyFill="1" applyBorder="1" applyAlignment="1">
      <alignment horizontal="center" vertical="center" wrapText="1"/>
    </xf>
    <xf numFmtId="0" fontId="33" fillId="11" borderId="11" xfId="0" applyFont="1" applyFill="1" applyBorder="1" applyAlignment="1">
      <alignment horizontal="justify" vertical="center" wrapText="1"/>
    </xf>
    <xf numFmtId="0" fontId="33" fillId="11" borderId="13" xfId="0" applyFont="1" applyFill="1" applyBorder="1" applyAlignment="1">
      <alignment horizontal="justify" vertical="center" wrapText="1"/>
    </xf>
    <xf numFmtId="0" fontId="15" fillId="3" borderId="10" xfId="0" applyFont="1" applyFill="1" applyBorder="1" applyAlignment="1">
      <alignment horizontal="left" vertical="center" wrapText="1"/>
    </xf>
    <xf numFmtId="0" fontId="37" fillId="3" borderId="10" xfId="0" applyFont="1" applyFill="1" applyBorder="1" applyAlignment="1">
      <alignment horizontal="left"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0" xfId="0" applyFont="1" applyBorder="1" applyAlignment="1">
      <alignment horizontal="center" vertical="center"/>
    </xf>
    <xf numFmtId="0" fontId="11" fillId="0" borderId="19" xfId="0" applyFont="1" applyBorder="1" applyAlignment="1">
      <alignment horizontal="center" vertical="center"/>
    </xf>
    <xf numFmtId="0" fontId="11" fillId="2" borderId="10" xfId="0" applyFont="1" applyFill="1" applyBorder="1" applyAlignment="1">
      <alignment horizontal="left"/>
    </xf>
    <xf numFmtId="0" fontId="14" fillId="2" borderId="10" xfId="0" applyFont="1" applyFill="1" applyBorder="1" applyAlignment="1">
      <alignment horizontal="left" vertical="center"/>
    </xf>
    <xf numFmtId="0" fontId="15" fillId="3" borderId="11" xfId="0" applyFont="1" applyFill="1" applyBorder="1" applyAlignment="1" applyProtection="1">
      <alignment horizontal="left" vertical="center" wrapText="1"/>
    </xf>
    <xf numFmtId="0" fontId="15" fillId="3" borderId="13" xfId="0" applyFont="1" applyFill="1" applyBorder="1" applyAlignment="1" applyProtection="1">
      <alignment horizontal="left" vertical="center" wrapText="1"/>
    </xf>
    <xf numFmtId="0" fontId="15" fillId="3" borderId="11"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4" fillId="2" borderId="11" xfId="0" applyFont="1" applyFill="1" applyBorder="1" applyAlignment="1">
      <alignment horizontal="left" vertical="center"/>
    </xf>
    <xf numFmtId="0" fontId="14" fillId="2" borderId="12" xfId="0" applyFont="1" applyFill="1" applyBorder="1" applyAlignment="1">
      <alignment horizontal="left" vertical="center"/>
    </xf>
    <xf numFmtId="0" fontId="14" fillId="2" borderId="13" xfId="0" applyFont="1" applyFill="1" applyBorder="1" applyAlignment="1">
      <alignment horizontal="left" vertical="center"/>
    </xf>
    <xf numFmtId="0" fontId="14" fillId="6" borderId="11" xfId="0" applyFont="1" applyFill="1" applyBorder="1" applyAlignment="1">
      <alignment horizontal="center" vertical="center"/>
    </xf>
    <xf numFmtId="0" fontId="14" fillId="6" borderId="12" xfId="0" applyFont="1" applyFill="1" applyBorder="1" applyAlignment="1">
      <alignment horizontal="center" vertical="center"/>
    </xf>
    <xf numFmtId="0" fontId="14" fillId="6" borderId="13" xfId="0" applyFont="1" applyFill="1" applyBorder="1" applyAlignment="1">
      <alignment horizontal="center" vertical="center"/>
    </xf>
    <xf numFmtId="3" fontId="15" fillId="0" borderId="11" xfId="0" applyNumberFormat="1" applyFont="1" applyFill="1" applyBorder="1" applyAlignment="1">
      <alignment horizontal="center" vertical="center"/>
    </xf>
    <xf numFmtId="3" fontId="15" fillId="0" borderId="12" xfId="0" applyNumberFormat="1" applyFont="1" applyFill="1" applyBorder="1" applyAlignment="1">
      <alignment horizontal="center" vertical="center"/>
    </xf>
    <xf numFmtId="3" fontId="15" fillId="0" borderId="13" xfId="0" applyNumberFormat="1" applyFont="1" applyFill="1" applyBorder="1" applyAlignment="1">
      <alignment horizontal="center" vertical="center"/>
    </xf>
    <xf numFmtId="0" fontId="0" fillId="0" borderId="13" xfId="0" applyBorder="1"/>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30" fillId="10" borderId="10" xfId="0" applyFont="1" applyFill="1" applyBorder="1" applyAlignment="1">
      <alignment horizontal="justify" vertical="center" wrapText="1"/>
    </xf>
    <xf numFmtId="0" fontId="31" fillId="10" borderId="11" xfId="0" applyFont="1" applyFill="1" applyBorder="1" applyAlignment="1">
      <alignment horizontal="center" vertical="center" wrapText="1"/>
    </xf>
    <xf numFmtId="0" fontId="31" fillId="10" borderId="12" xfId="0" applyFont="1" applyFill="1" applyBorder="1" applyAlignment="1">
      <alignment horizontal="center" vertical="center" wrapText="1"/>
    </xf>
    <xf numFmtId="0" fontId="13" fillId="8" borderId="11" xfId="0" applyFont="1" applyFill="1" applyBorder="1" applyAlignment="1">
      <alignment horizontal="center" vertical="center"/>
    </xf>
    <xf numFmtId="0" fontId="13" fillId="8" borderId="13" xfId="0" applyFont="1" applyFill="1" applyBorder="1" applyAlignment="1">
      <alignment horizontal="center" vertical="center"/>
    </xf>
    <xf numFmtId="0" fontId="28" fillId="3" borderId="11" xfId="0" applyFont="1" applyFill="1" applyBorder="1" applyAlignment="1">
      <alignment horizontal="justify" vertical="center" wrapText="1"/>
    </xf>
    <xf numFmtId="0" fontId="28" fillId="3" borderId="12" xfId="0" applyFont="1" applyFill="1" applyBorder="1" applyAlignment="1">
      <alignment horizontal="justify" vertical="center" wrapText="1"/>
    </xf>
    <xf numFmtId="0" fontId="22" fillId="8" borderId="11" xfId="0" applyFont="1" applyFill="1" applyBorder="1" applyAlignment="1">
      <alignment horizontal="justify" vertical="center" wrapText="1"/>
    </xf>
    <xf numFmtId="0" fontId="22" fillId="8" borderId="12" xfId="0" applyFont="1" applyFill="1" applyBorder="1" applyAlignment="1">
      <alignment horizontal="justify" vertical="center" wrapText="1"/>
    </xf>
    <xf numFmtId="0" fontId="13" fillId="0" borderId="11" xfId="0" applyFont="1" applyBorder="1" applyAlignment="1">
      <alignment vertical="center"/>
    </xf>
    <xf numFmtId="0" fontId="13" fillId="0" borderId="13" xfId="0" applyFont="1" applyBorder="1" applyAlignment="1">
      <alignment vertical="center"/>
    </xf>
    <xf numFmtId="0" fontId="34" fillId="3" borderId="0" xfId="0" applyFont="1" applyFill="1" applyAlignment="1">
      <alignment horizontal="center" vertical="top" wrapText="1"/>
    </xf>
    <xf numFmtId="0" fontId="16" fillId="6" borderId="11" xfId="0" applyFont="1" applyFill="1" applyBorder="1" applyAlignment="1">
      <alignment horizontal="center" vertical="center"/>
    </xf>
    <xf numFmtId="0" fontId="16" fillId="6" borderId="13" xfId="0" applyFont="1" applyFill="1" applyBorder="1" applyAlignment="1">
      <alignment horizontal="center" vertical="center"/>
    </xf>
    <xf numFmtId="4" fontId="15" fillId="0" borderId="11" xfId="1" applyNumberFormat="1" applyFont="1" applyBorder="1" applyAlignment="1">
      <alignment horizontal="center" vertical="center"/>
    </xf>
    <xf numFmtId="4" fontId="15" fillId="0" borderId="13" xfId="1" applyNumberFormat="1" applyFont="1" applyBorder="1" applyAlignment="1">
      <alignment horizontal="center" vertical="center"/>
    </xf>
    <xf numFmtId="0" fontId="3" fillId="14" borderId="27" xfId="0" applyFont="1" applyFill="1" applyBorder="1" applyAlignment="1">
      <alignment horizontal="center"/>
    </xf>
    <xf numFmtId="0" fontId="0" fillId="0" borderId="25" xfId="0" applyBorder="1" applyAlignment="1">
      <alignment horizontal="justify" vertical="top" wrapText="1"/>
    </xf>
    <xf numFmtId="0" fontId="0" fillId="0" borderId="2" xfId="0" applyBorder="1" applyAlignment="1">
      <alignment horizontal="justify" vertical="top" wrapText="1"/>
    </xf>
    <xf numFmtId="0" fontId="0" fillId="0" borderId="26" xfId="0" applyBorder="1" applyAlignment="1">
      <alignment horizontal="justify" vertical="top" wrapText="1"/>
    </xf>
    <xf numFmtId="0" fontId="22" fillId="8" borderId="13" xfId="0" applyFont="1" applyFill="1" applyBorder="1" applyAlignment="1">
      <alignment horizontal="justify" vertical="center" wrapText="1"/>
    </xf>
    <xf numFmtId="0" fontId="15" fillId="3" borderId="0" xfId="0" applyFont="1" applyFill="1" applyBorder="1" applyAlignment="1" applyProtection="1">
      <alignment horizontal="left" vertical="center" wrapText="1"/>
    </xf>
    <xf numFmtId="0" fontId="34" fillId="3" borderId="0" xfId="0" applyFont="1" applyFill="1" applyAlignment="1">
      <alignment horizontal="center"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4" fillId="6" borderId="29" xfId="0" applyFont="1" applyFill="1" applyBorder="1" applyAlignment="1">
      <alignment horizontal="left" vertical="top"/>
    </xf>
    <xf numFmtId="0" fontId="13" fillId="3" borderId="11" xfId="0" applyFont="1" applyFill="1" applyBorder="1" applyAlignment="1">
      <alignment horizontal="left" vertical="top" wrapText="1"/>
    </xf>
    <xf numFmtId="0" fontId="13" fillId="3" borderId="12" xfId="0" applyFont="1" applyFill="1" applyBorder="1" applyAlignment="1">
      <alignment horizontal="left" vertical="top" wrapText="1"/>
    </xf>
    <xf numFmtId="0" fontId="13" fillId="3" borderId="13" xfId="0" applyFont="1" applyFill="1" applyBorder="1" applyAlignment="1">
      <alignment horizontal="left" vertical="top" wrapText="1"/>
    </xf>
    <xf numFmtId="0" fontId="14" fillId="2" borderId="10" xfId="0" applyFont="1" applyFill="1" applyBorder="1" applyAlignment="1">
      <alignment horizontal="left" vertical="top"/>
    </xf>
    <xf numFmtId="0" fontId="14" fillId="6" borderId="10" xfId="0" applyFont="1" applyFill="1" applyBorder="1" applyAlignment="1">
      <alignment horizontal="left" vertical="top"/>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31" fillId="10" borderId="13" xfId="0" applyFont="1" applyFill="1" applyBorder="1" applyAlignment="1">
      <alignment horizontal="center" vertical="center" wrapText="1"/>
    </xf>
    <xf numFmtId="4" fontId="13" fillId="0" borderId="11" xfId="0" applyNumberFormat="1" applyFont="1" applyBorder="1" applyAlignment="1">
      <alignment horizontal="left" vertical="center" wrapText="1"/>
    </xf>
    <xf numFmtId="4" fontId="13" fillId="0" borderId="13" xfId="0" applyNumberFormat="1" applyFont="1" applyBorder="1" applyAlignment="1">
      <alignment horizontal="left" vertical="center" wrapText="1"/>
    </xf>
    <xf numFmtId="0" fontId="16" fillId="8" borderId="15" xfId="0" applyFont="1" applyFill="1" applyBorder="1" applyAlignment="1">
      <alignment horizontal="center" vertical="center"/>
    </xf>
    <xf numFmtId="0" fontId="16" fillId="8" borderId="16" xfId="0" applyFont="1" applyFill="1" applyBorder="1" applyAlignment="1">
      <alignment horizontal="center" vertical="center"/>
    </xf>
    <xf numFmtId="165" fontId="15" fillId="3" borderId="11" xfId="1" applyFont="1" applyFill="1" applyBorder="1" applyAlignment="1">
      <alignment horizontal="center" vertical="center"/>
    </xf>
    <xf numFmtId="165" fontId="15" fillId="3" borderId="13" xfId="1" applyFont="1" applyFill="1" applyBorder="1" applyAlignment="1">
      <alignment horizontal="center" vertical="center"/>
    </xf>
    <xf numFmtId="0" fontId="32" fillId="3" borderId="15" xfId="0" applyFont="1" applyFill="1" applyBorder="1" applyAlignment="1">
      <alignment horizontal="center" vertical="center"/>
    </xf>
    <xf numFmtId="0" fontId="32" fillId="3" borderId="17" xfId="0" applyFont="1" applyFill="1" applyBorder="1" applyAlignment="1">
      <alignment horizontal="center" vertical="center"/>
    </xf>
    <xf numFmtId="0" fontId="32" fillId="3" borderId="25" xfId="0" applyFont="1" applyFill="1" applyBorder="1" applyAlignment="1">
      <alignment horizontal="center" vertical="center"/>
    </xf>
    <xf numFmtId="0" fontId="32" fillId="3" borderId="26" xfId="0" applyFont="1" applyFill="1" applyBorder="1" applyAlignment="1">
      <alignment horizontal="center" vertical="center"/>
    </xf>
    <xf numFmtId="0" fontId="38" fillId="3" borderId="11" xfId="0" applyFont="1" applyFill="1" applyBorder="1" applyAlignment="1">
      <alignment horizontal="center" vertical="center"/>
    </xf>
    <xf numFmtId="0" fontId="38" fillId="3" borderId="13" xfId="0" applyFont="1" applyFill="1" applyBorder="1" applyAlignment="1">
      <alignment horizontal="center" vertical="center"/>
    </xf>
    <xf numFmtId="0" fontId="14" fillId="5" borderId="10" xfId="0" applyFont="1" applyFill="1" applyBorder="1" applyAlignment="1">
      <alignment horizontal="center" vertical="center"/>
    </xf>
    <xf numFmtId="0" fontId="32" fillId="3" borderId="15" xfId="0" applyFont="1" applyFill="1" applyBorder="1" applyAlignment="1">
      <alignment horizontal="left" vertical="center" wrapText="1"/>
    </xf>
    <xf numFmtId="0" fontId="32" fillId="3" borderId="16" xfId="0" applyFont="1" applyFill="1" applyBorder="1" applyAlignment="1">
      <alignment horizontal="left" vertical="center" wrapText="1"/>
    </xf>
    <xf numFmtId="0" fontId="32" fillId="3" borderId="17" xfId="0" applyFont="1" applyFill="1" applyBorder="1" applyAlignment="1">
      <alignment horizontal="left" vertical="center" wrapText="1"/>
    </xf>
    <xf numFmtId="0" fontId="32" fillId="3" borderId="25" xfId="0" applyFont="1" applyFill="1" applyBorder="1" applyAlignment="1">
      <alignment horizontal="left" vertical="center" wrapText="1"/>
    </xf>
    <xf numFmtId="0" fontId="32" fillId="3" borderId="2" xfId="0" applyFont="1" applyFill="1" applyBorder="1" applyAlignment="1">
      <alignment horizontal="left" vertical="center" wrapText="1"/>
    </xf>
    <xf numFmtId="0" fontId="32" fillId="3" borderId="26" xfId="0" applyFont="1" applyFill="1" applyBorder="1" applyAlignment="1">
      <alignment horizontal="left" vertical="center" wrapText="1"/>
    </xf>
    <xf numFmtId="4" fontId="32" fillId="3" borderId="11" xfId="0" applyNumberFormat="1" applyFont="1" applyFill="1" applyBorder="1" applyAlignment="1">
      <alignment horizontal="center" vertical="center"/>
    </xf>
    <xf numFmtId="4" fontId="32" fillId="3" borderId="13" xfId="0" applyNumberFormat="1" applyFont="1" applyFill="1" applyBorder="1" applyAlignment="1">
      <alignment horizontal="center" vertical="center"/>
    </xf>
    <xf numFmtId="0" fontId="32" fillId="3" borderId="11" xfId="0" applyFont="1" applyFill="1" applyBorder="1" applyAlignment="1">
      <alignment horizontal="left" vertical="center" wrapText="1"/>
    </xf>
    <xf numFmtId="0" fontId="32" fillId="3" borderId="12" xfId="0" applyFont="1" applyFill="1" applyBorder="1" applyAlignment="1">
      <alignment horizontal="left" vertical="center" wrapText="1"/>
    </xf>
    <xf numFmtId="0" fontId="32" fillId="3" borderId="13" xfId="0" applyFont="1" applyFill="1" applyBorder="1" applyAlignment="1">
      <alignment horizontal="left" vertical="center" wrapText="1"/>
    </xf>
    <xf numFmtId="0" fontId="13" fillId="3" borderId="15" xfId="0" applyFont="1" applyFill="1" applyBorder="1" applyAlignment="1">
      <alignment horizontal="justify" vertical="center" wrapText="1"/>
    </xf>
    <xf numFmtId="0" fontId="13" fillId="3" borderId="16" xfId="0" applyFont="1" applyFill="1" applyBorder="1" applyAlignment="1">
      <alignment horizontal="justify" vertical="center" wrapText="1"/>
    </xf>
    <xf numFmtId="0" fontId="13" fillId="3" borderId="17" xfId="0" applyFont="1" applyFill="1" applyBorder="1" applyAlignment="1">
      <alignment horizontal="justify" vertical="center" wrapText="1"/>
    </xf>
    <xf numFmtId="0" fontId="17" fillId="2" borderId="11" xfId="0" applyFont="1" applyFill="1" applyBorder="1" applyAlignment="1">
      <alignment horizontal="center" vertical="top"/>
    </xf>
    <xf numFmtId="0" fontId="17" fillId="2" borderId="12" xfId="0" applyFont="1" applyFill="1" applyBorder="1" applyAlignment="1">
      <alignment horizontal="center" vertical="top"/>
    </xf>
    <xf numFmtId="0" fontId="17" fillId="2" borderId="13" xfId="0" applyFont="1" applyFill="1" applyBorder="1" applyAlignment="1">
      <alignment horizontal="center" vertical="top"/>
    </xf>
    <xf numFmtId="0" fontId="17" fillId="2" borderId="10" xfId="0" applyFont="1" applyFill="1" applyBorder="1" applyAlignment="1">
      <alignment horizontal="center" vertical="top"/>
    </xf>
    <xf numFmtId="0" fontId="19" fillId="0" borderId="25" xfId="0" applyFont="1" applyBorder="1" applyAlignment="1">
      <alignment horizontal="center" vertical="top"/>
    </xf>
    <xf numFmtId="0" fontId="19" fillId="0" borderId="2" xfId="0" applyFont="1" applyBorder="1" applyAlignment="1">
      <alignment horizontal="center" vertical="top"/>
    </xf>
    <xf numFmtId="0" fontId="19" fillId="0" borderId="26" xfId="0" applyFont="1" applyBorder="1" applyAlignment="1">
      <alignment horizontal="center" vertical="top"/>
    </xf>
    <xf numFmtId="0" fontId="24" fillId="8" borderId="11" xfId="0" applyFont="1" applyFill="1" applyBorder="1" applyAlignment="1">
      <alignment horizontal="center" vertical="center"/>
    </xf>
    <xf numFmtId="0" fontId="24" fillId="8" borderId="13" xfId="0" applyFont="1" applyFill="1" applyBorder="1" applyAlignment="1">
      <alignment horizontal="center" vertical="center"/>
    </xf>
    <xf numFmtId="0" fontId="13" fillId="8" borderId="11" xfId="0" applyFont="1" applyFill="1" applyBorder="1" applyAlignment="1">
      <alignment vertical="center" wrapText="1"/>
    </xf>
    <xf numFmtId="0" fontId="13" fillId="8" borderId="12" xfId="0" applyFont="1" applyFill="1" applyBorder="1" applyAlignment="1">
      <alignment vertical="center" wrapText="1"/>
    </xf>
    <xf numFmtId="0" fontId="13" fillId="8" borderId="13" xfId="0" applyFont="1" applyFill="1" applyBorder="1" applyAlignment="1">
      <alignment vertical="center" wrapText="1"/>
    </xf>
    <xf numFmtId="4" fontId="13" fillId="8" borderId="11" xfId="0" applyNumberFormat="1" applyFont="1" applyFill="1" applyBorder="1" applyAlignment="1">
      <alignment horizontal="justify" vertical="center" wrapText="1"/>
    </xf>
    <xf numFmtId="4" fontId="13" fillId="8" borderId="13" xfId="0" applyNumberFormat="1" applyFont="1" applyFill="1" applyBorder="1" applyAlignment="1">
      <alignment horizontal="justify" vertical="center" wrapText="1"/>
    </xf>
    <xf numFmtId="4" fontId="13" fillId="8" borderId="12" xfId="0" applyNumberFormat="1" applyFont="1" applyFill="1" applyBorder="1" applyAlignment="1">
      <alignment horizontal="justify" vertical="center" wrapText="1"/>
    </xf>
    <xf numFmtId="0" fontId="14" fillId="0" borderId="20" xfId="0" applyFont="1" applyBorder="1" applyAlignment="1">
      <alignment horizontal="left" vertical="center"/>
    </xf>
    <xf numFmtId="0" fontId="14" fillId="0" borderId="14" xfId="0" applyFont="1" applyBorder="1" applyAlignment="1">
      <alignment horizontal="left" vertical="center"/>
    </xf>
    <xf numFmtId="0" fontId="14" fillId="0" borderId="21" xfId="0" applyFont="1" applyBorder="1" applyAlignment="1">
      <alignment horizontal="left" vertical="center"/>
    </xf>
    <xf numFmtId="0" fontId="29" fillId="2" borderId="10" xfId="0" applyFont="1" applyFill="1" applyBorder="1" applyAlignment="1">
      <alignment horizontal="left" vertical="center"/>
    </xf>
    <xf numFmtId="0" fontId="15" fillId="3" borderId="27" xfId="0" applyFont="1" applyFill="1" applyBorder="1" applyAlignment="1" applyProtection="1">
      <alignment horizontal="justify" vertical="center" wrapText="1"/>
    </xf>
    <xf numFmtId="0" fontId="15" fillId="3" borderId="10" xfId="0" applyFont="1" applyFill="1" applyBorder="1" applyAlignment="1" applyProtection="1">
      <alignment horizontal="justify" vertical="center" wrapText="1"/>
    </xf>
    <xf numFmtId="0" fontId="31" fillId="10" borderId="10" xfId="0" applyFont="1" applyFill="1" applyBorder="1" applyAlignment="1">
      <alignment horizontal="center" vertical="center" wrapText="1"/>
    </xf>
    <xf numFmtId="0" fontId="13" fillId="0" borderId="10" xfId="0" applyFont="1" applyBorder="1" applyAlignment="1">
      <alignment horizontal="center" vertical="top"/>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6" fillId="0" borderId="10" xfId="0" applyFont="1" applyFill="1" applyBorder="1" applyAlignment="1">
      <alignment horizontal="center" vertical="top" wrapText="1"/>
    </xf>
    <xf numFmtId="0" fontId="22" fillId="8" borderId="10" xfId="0" applyFont="1" applyFill="1" applyBorder="1" applyAlignment="1">
      <alignment horizontal="justify" vertical="center" wrapText="1"/>
    </xf>
    <xf numFmtId="0" fontId="13" fillId="8" borderId="10" xfId="0" applyFont="1" applyFill="1" applyBorder="1" applyAlignment="1">
      <alignment horizontal="justify" vertical="center"/>
    </xf>
    <xf numFmtId="0" fontId="15" fillId="3" borderId="11"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32" fillId="3" borderId="11" xfId="0" applyFont="1" applyFill="1" applyBorder="1" applyAlignment="1">
      <alignment horizontal="justify" vertical="center" wrapText="1"/>
    </xf>
    <xf numFmtId="0" fontId="32" fillId="3" borderId="12" xfId="0" applyFont="1" applyFill="1" applyBorder="1" applyAlignment="1">
      <alignment horizontal="justify" vertical="center" wrapText="1"/>
    </xf>
    <xf numFmtId="0" fontId="22" fillId="8" borderId="15" xfId="0" applyFont="1" applyFill="1" applyBorder="1" applyAlignment="1">
      <alignment horizontal="justify" vertical="center" wrapText="1"/>
    </xf>
    <xf numFmtId="0" fontId="14" fillId="5" borderId="11" xfId="0" applyFont="1" applyFill="1" applyBorder="1" applyAlignment="1">
      <alignment horizontal="justify" vertical="center"/>
    </xf>
    <xf numFmtId="0" fontId="14" fillId="5" borderId="12" xfId="0" applyFont="1" applyFill="1" applyBorder="1" applyAlignment="1">
      <alignment horizontal="justify" vertical="center"/>
    </xf>
    <xf numFmtId="0" fontId="13" fillId="5" borderId="11" xfId="0" applyFont="1" applyFill="1" applyBorder="1" applyAlignment="1">
      <alignment horizontal="justify" vertical="center"/>
    </xf>
    <xf numFmtId="0" fontId="13" fillId="5" borderId="12" xfId="0" applyFont="1" applyFill="1" applyBorder="1" applyAlignment="1">
      <alignment horizontal="justify" vertical="center"/>
    </xf>
    <xf numFmtId="0" fontId="32" fillId="3" borderId="29" xfId="0" applyFont="1" applyFill="1" applyBorder="1" applyAlignment="1">
      <alignment horizontal="justify" vertical="center"/>
    </xf>
    <xf numFmtId="0" fontId="32" fillId="3" borderId="27" xfId="0" applyFont="1" applyFill="1" applyBorder="1" applyAlignment="1">
      <alignment horizontal="justify" vertical="center"/>
    </xf>
    <xf numFmtId="0" fontId="32" fillId="3" borderId="10" xfId="0" applyFont="1" applyFill="1" applyBorder="1" applyAlignment="1">
      <alignment horizontal="justify" vertical="center" wrapText="1"/>
    </xf>
    <xf numFmtId="166" fontId="32" fillId="3" borderId="10" xfId="0" applyNumberFormat="1" applyFont="1" applyFill="1" applyBorder="1" applyAlignment="1">
      <alignment horizontal="justify" vertical="center" wrapText="1"/>
    </xf>
    <xf numFmtId="0" fontId="13" fillId="3" borderId="10" xfId="0" applyFont="1" applyFill="1" applyBorder="1" applyAlignment="1">
      <alignment horizontal="justify" vertical="center"/>
    </xf>
    <xf numFmtId="0" fontId="24" fillId="8" borderId="17" xfId="0" applyFont="1" applyFill="1" applyBorder="1" applyAlignment="1">
      <alignment horizontal="center" vertical="center" wrapText="1"/>
    </xf>
    <xf numFmtId="0" fontId="24" fillId="8" borderId="26" xfId="0" applyFont="1" applyFill="1" applyBorder="1" applyAlignment="1">
      <alignment horizontal="center" vertical="center" wrapText="1"/>
    </xf>
    <xf numFmtId="0" fontId="32" fillId="3" borderId="29" xfId="0" applyFont="1" applyFill="1" applyBorder="1" applyAlignment="1">
      <alignment horizontal="center" vertical="center"/>
    </xf>
    <xf numFmtId="0" fontId="32" fillId="3" borderId="28" xfId="0" applyFont="1" applyFill="1" applyBorder="1" applyAlignment="1">
      <alignment horizontal="center" vertical="center"/>
    </xf>
    <xf numFmtId="0" fontId="32" fillId="3" borderId="27" xfId="0" applyFont="1" applyFill="1" applyBorder="1" applyAlignment="1">
      <alignment horizontal="center" vertical="center"/>
    </xf>
    <xf numFmtId="4" fontId="32" fillId="3" borderId="15" xfId="0" applyNumberFormat="1" applyFont="1" applyFill="1" applyBorder="1" applyAlignment="1">
      <alignment horizontal="right" vertical="center"/>
    </xf>
    <xf numFmtId="4" fontId="32" fillId="3" borderId="18" xfId="0" applyNumberFormat="1" applyFont="1" applyFill="1" applyBorder="1" applyAlignment="1">
      <alignment horizontal="right" vertical="center"/>
    </xf>
    <xf numFmtId="0" fontId="19" fillId="0" borderId="15" xfId="0" applyFont="1" applyBorder="1" applyAlignment="1">
      <alignment horizontal="center" vertical="top"/>
    </xf>
    <xf numFmtId="0" fontId="19" fillId="0" borderId="17" xfId="0" applyFont="1" applyBorder="1" applyAlignment="1">
      <alignment horizontal="center" vertical="top"/>
    </xf>
    <xf numFmtId="0" fontId="19" fillId="0" borderId="18" xfId="0" applyFont="1" applyBorder="1" applyAlignment="1">
      <alignment horizontal="center" vertical="top"/>
    </xf>
    <xf numFmtId="0" fontId="19" fillId="0" borderId="19" xfId="0" applyFont="1" applyBorder="1" applyAlignment="1">
      <alignment horizontal="center" vertical="top"/>
    </xf>
    <xf numFmtId="0" fontId="19" fillId="0" borderId="16" xfId="0" applyFont="1" applyBorder="1" applyAlignment="1">
      <alignment horizontal="center" vertical="top"/>
    </xf>
    <xf numFmtId="0" fontId="19" fillId="0" borderId="0" xfId="0" applyFont="1" applyBorder="1" applyAlignment="1">
      <alignment horizontal="center" vertical="top"/>
    </xf>
    <xf numFmtId="0" fontId="2" fillId="0" borderId="12" xfId="0" applyFont="1" applyBorder="1" applyAlignment="1">
      <alignment horizontal="justify" vertical="center"/>
    </xf>
    <xf numFmtId="0" fontId="2" fillId="0" borderId="13" xfId="0" applyFont="1" applyBorder="1" applyAlignment="1">
      <alignment horizontal="justify" vertical="center"/>
    </xf>
    <xf numFmtId="0" fontId="17" fillId="6" borderId="10" xfId="0" applyFont="1" applyFill="1" applyBorder="1" applyAlignment="1">
      <alignment horizontal="left" vertical="top"/>
    </xf>
    <xf numFmtId="0" fontId="17" fillId="0" borderId="15" xfId="0" applyFont="1" applyFill="1" applyBorder="1" applyAlignment="1">
      <alignment horizontal="center" vertical="top"/>
    </xf>
    <xf numFmtId="0" fontId="17" fillId="0" borderId="16" xfId="0" applyFont="1" applyFill="1" applyBorder="1" applyAlignment="1">
      <alignment horizontal="center" vertical="top"/>
    </xf>
    <xf numFmtId="0" fontId="17" fillId="0" borderId="17" xfId="0" applyFont="1" applyFill="1" applyBorder="1" applyAlignment="1">
      <alignment horizontal="center" vertical="top"/>
    </xf>
    <xf numFmtId="0" fontId="17" fillId="0" borderId="18" xfId="0" applyFont="1" applyFill="1" applyBorder="1" applyAlignment="1">
      <alignment horizontal="center" vertical="top"/>
    </xf>
    <xf numFmtId="0" fontId="17" fillId="0" borderId="0" xfId="0" applyFont="1" applyFill="1" applyBorder="1" applyAlignment="1">
      <alignment horizontal="center" vertical="top"/>
    </xf>
    <xf numFmtId="0" fontId="17" fillId="0" borderId="19" xfId="0" applyFont="1" applyFill="1" applyBorder="1" applyAlignment="1">
      <alignment horizontal="center" vertical="top"/>
    </xf>
    <xf numFmtId="0" fontId="17" fillId="0" borderId="25" xfId="0" applyFont="1" applyFill="1" applyBorder="1" applyAlignment="1">
      <alignment horizontal="center" vertical="top"/>
    </xf>
    <xf numFmtId="0" fontId="17" fillId="0" borderId="2" xfId="0" applyFont="1" applyFill="1" applyBorder="1" applyAlignment="1">
      <alignment horizontal="center" vertical="top"/>
    </xf>
    <xf numFmtId="0" fontId="17" fillId="0" borderId="26" xfId="0" applyFont="1" applyFill="1" applyBorder="1" applyAlignment="1">
      <alignment horizontal="center" vertical="top"/>
    </xf>
    <xf numFmtId="0" fontId="12" fillId="0" borderId="11"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13" xfId="0" applyFont="1" applyBorder="1" applyAlignment="1">
      <alignment horizontal="justify" vertical="center" wrapText="1"/>
    </xf>
    <xf numFmtId="0" fontId="20" fillId="7" borderId="11" xfId="0" applyFont="1" applyFill="1" applyBorder="1" applyAlignment="1">
      <alignment horizontal="left" wrapText="1"/>
    </xf>
    <xf numFmtId="0" fontId="20" fillId="7" borderId="12" xfId="0" applyFont="1" applyFill="1" applyBorder="1" applyAlignment="1">
      <alignment horizontal="left" wrapText="1"/>
    </xf>
    <xf numFmtId="0" fontId="20" fillId="7" borderId="13" xfId="0" applyFont="1" applyFill="1" applyBorder="1" applyAlignment="1">
      <alignment horizontal="left" wrapText="1"/>
    </xf>
    <xf numFmtId="0" fontId="12" fillId="0" borderId="11" xfId="0" applyFont="1" applyBorder="1" applyAlignment="1">
      <alignment horizontal="justify" wrapText="1"/>
    </xf>
    <xf numFmtId="0" fontId="12" fillId="0" borderId="12" xfId="0" applyFont="1" applyBorder="1" applyAlignment="1">
      <alignment horizontal="justify" wrapText="1"/>
    </xf>
    <xf numFmtId="0" fontId="35" fillId="12" borderId="44" xfId="0" applyFont="1" applyFill="1" applyBorder="1" applyAlignment="1">
      <alignment horizontal="center" vertical="center" wrapText="1"/>
    </xf>
    <xf numFmtId="0" fontId="35" fillId="12" borderId="43" xfId="0" applyFont="1" applyFill="1" applyBorder="1" applyAlignment="1">
      <alignment horizontal="center" vertical="center" wrapText="1"/>
    </xf>
    <xf numFmtId="0" fontId="35" fillId="12" borderId="49" xfId="0" applyFont="1" applyFill="1" applyBorder="1" applyAlignment="1">
      <alignment horizontal="center" vertical="center" wrapText="1"/>
    </xf>
    <xf numFmtId="0" fontId="35" fillId="0" borderId="10" xfId="0" applyFont="1" applyBorder="1" applyAlignment="1">
      <alignment horizontal="center" vertical="center" wrapText="1"/>
    </xf>
    <xf numFmtId="0" fontId="21" fillId="3" borderId="11" xfId="0" applyFont="1" applyFill="1" applyBorder="1" applyAlignment="1">
      <alignment horizontal="center" vertical="top" wrapText="1"/>
    </xf>
    <xf numFmtId="0" fontId="21" fillId="3" borderId="12" xfId="0" applyFont="1" applyFill="1" applyBorder="1" applyAlignment="1">
      <alignment horizontal="center" vertical="top" wrapText="1"/>
    </xf>
    <xf numFmtId="0" fontId="20" fillId="6" borderId="10" xfId="0" applyFont="1" applyFill="1" applyBorder="1" applyAlignment="1">
      <alignment horizontal="left" vertical="top" wrapText="1"/>
    </xf>
    <xf numFmtId="0" fontId="12" fillId="0" borderId="11" xfId="0" applyFont="1" applyBorder="1" applyAlignment="1">
      <alignment horizontal="justify" vertical="top" wrapText="1"/>
    </xf>
    <xf numFmtId="0" fontId="12" fillId="0" borderId="12" xfId="0" applyFont="1" applyBorder="1" applyAlignment="1">
      <alignment horizontal="justify" vertical="top" wrapText="1"/>
    </xf>
    <xf numFmtId="0" fontId="12" fillId="0" borderId="13" xfId="0" applyFont="1" applyBorder="1" applyAlignment="1">
      <alignment horizontal="justify" vertical="top" wrapText="1"/>
    </xf>
    <xf numFmtId="0" fontId="19" fillId="0" borderId="10" xfId="0" applyFont="1" applyBorder="1" applyAlignment="1">
      <alignment horizontal="center" vertical="top"/>
    </xf>
    <xf numFmtId="0" fontId="19" fillId="2" borderId="10" xfId="0" applyFont="1" applyFill="1" applyBorder="1" applyAlignment="1">
      <alignment horizontal="left" vertical="top"/>
    </xf>
    <xf numFmtId="0" fontId="19" fillId="2" borderId="11" xfId="0" applyFont="1" applyFill="1" applyBorder="1" applyAlignment="1">
      <alignment horizontal="left" vertical="top"/>
    </xf>
    <xf numFmtId="0" fontId="19" fillId="2" borderId="12" xfId="0" applyFont="1" applyFill="1" applyBorder="1" applyAlignment="1">
      <alignment horizontal="left" vertical="top"/>
    </xf>
    <xf numFmtId="0" fontId="19" fillId="2" borderId="13" xfId="0" applyFont="1" applyFill="1" applyBorder="1" applyAlignment="1">
      <alignment horizontal="left" vertical="top"/>
    </xf>
    <xf numFmtId="0" fontId="19" fillId="2" borderId="11" xfId="0" applyFont="1" applyFill="1" applyBorder="1" applyAlignment="1">
      <alignment horizontal="center" vertical="top"/>
    </xf>
    <xf numFmtId="0" fontId="19" fillId="2" borderId="12" xfId="0" applyFont="1" applyFill="1" applyBorder="1" applyAlignment="1">
      <alignment horizontal="center" vertical="top"/>
    </xf>
    <xf numFmtId="0" fontId="19" fillId="2" borderId="13" xfId="0" applyFont="1" applyFill="1" applyBorder="1" applyAlignment="1">
      <alignment horizontal="center" vertical="top"/>
    </xf>
    <xf numFmtId="0" fontId="12" fillId="3" borderId="11" xfId="0" applyFont="1" applyFill="1" applyBorder="1" applyAlignment="1">
      <alignment horizontal="justify" vertical="center" wrapText="1"/>
    </xf>
    <xf numFmtId="0" fontId="12" fillId="3" borderId="12" xfId="0" applyFont="1" applyFill="1" applyBorder="1" applyAlignment="1">
      <alignment horizontal="justify" vertical="center" wrapText="1"/>
    </xf>
    <xf numFmtId="0" fontId="12" fillId="3" borderId="13" xfId="0" applyFont="1" applyFill="1" applyBorder="1" applyAlignment="1">
      <alignment horizontal="justify" vertical="center" wrapText="1"/>
    </xf>
    <xf numFmtId="3" fontId="36" fillId="0" borderId="10" xfId="0" applyNumberFormat="1" applyFont="1" applyBorder="1" applyAlignment="1">
      <alignment horizontal="center" vertical="center" wrapText="1"/>
    </xf>
    <xf numFmtId="3" fontId="36" fillId="0" borderId="11" xfId="0" applyNumberFormat="1" applyFont="1" applyBorder="1" applyAlignment="1">
      <alignment horizontal="center" vertical="center" wrapText="1"/>
    </xf>
    <xf numFmtId="3" fontId="36" fillId="0" borderId="13" xfId="0" applyNumberFormat="1" applyFont="1" applyBorder="1" applyAlignment="1">
      <alignment horizontal="center" vertical="center" wrapText="1"/>
    </xf>
    <xf numFmtId="0" fontId="41" fillId="13" borderId="10" xfId="0" applyFont="1" applyFill="1" applyBorder="1" applyAlignment="1">
      <alignment horizontal="center"/>
    </xf>
    <xf numFmtId="0" fontId="41" fillId="13" borderId="11" xfId="0" applyFont="1" applyFill="1" applyBorder="1" applyAlignment="1">
      <alignment horizontal="center"/>
    </xf>
    <xf numFmtId="0" fontId="39" fillId="12" borderId="46" xfId="0" applyFont="1" applyFill="1" applyBorder="1" applyAlignment="1">
      <alignment horizontal="center" vertical="center"/>
    </xf>
    <xf numFmtId="0" fontId="40" fillId="12" borderId="46" xfId="0" applyFont="1" applyFill="1" applyBorder="1" applyAlignment="1">
      <alignment horizontal="center" vertical="center"/>
    </xf>
    <xf numFmtId="0" fontId="35" fillId="0" borderId="50"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49" xfId="0" applyFont="1" applyBorder="1" applyAlignment="1">
      <alignment horizontal="center" vertical="center" wrapText="1"/>
    </xf>
    <xf numFmtId="3" fontId="40" fillId="0" borderId="15" xfId="0" applyNumberFormat="1" applyFont="1" applyBorder="1" applyAlignment="1">
      <alignment horizontal="center" vertical="center" wrapText="1"/>
    </xf>
    <xf numFmtId="3" fontId="40" fillId="0" borderId="17" xfId="0" applyNumberFormat="1" applyFont="1" applyBorder="1" applyAlignment="1">
      <alignment horizontal="center" vertical="center" wrapText="1"/>
    </xf>
    <xf numFmtId="0" fontId="41" fillId="12" borderId="10" xfId="0" applyFont="1" applyFill="1" applyBorder="1" applyAlignment="1">
      <alignment horizontal="center"/>
    </xf>
    <xf numFmtId="0" fontId="41" fillId="12" borderId="11" xfId="0" applyFont="1" applyFill="1" applyBorder="1" applyAlignment="1">
      <alignment horizontal="center"/>
    </xf>
    <xf numFmtId="0" fontId="41" fillId="12" borderId="25" xfId="0" applyFont="1" applyFill="1" applyBorder="1" applyAlignment="1">
      <alignment horizontal="center"/>
    </xf>
    <xf numFmtId="0" fontId="41" fillId="12" borderId="2" xfId="0" applyFont="1" applyFill="1" applyBorder="1" applyAlignment="1">
      <alignment horizontal="center"/>
    </xf>
    <xf numFmtId="0" fontId="41" fillId="0" borderId="10" xfId="0" applyFont="1" applyBorder="1" applyAlignment="1">
      <alignment horizontal="center"/>
    </xf>
    <xf numFmtId="0" fontId="41" fillId="0" borderId="11" xfId="0" applyFont="1" applyBorder="1" applyAlignment="1">
      <alignment horizontal="center"/>
    </xf>
    <xf numFmtId="0" fontId="36" fillId="0" borderId="10" xfId="0" applyFont="1" applyBorder="1" applyAlignment="1">
      <alignment horizontal="center" vertical="center" wrapText="1"/>
    </xf>
    <xf numFmtId="0" fontId="11" fillId="0" borderId="15" xfId="0" applyFont="1" applyBorder="1" applyAlignment="1">
      <alignment horizontal="center"/>
    </xf>
    <xf numFmtId="0" fontId="11" fillId="0" borderId="16" xfId="0" applyFont="1" applyBorder="1" applyAlignment="1">
      <alignment horizontal="center"/>
    </xf>
    <xf numFmtId="0" fontId="11" fillId="0" borderId="17" xfId="0" applyFont="1" applyBorder="1" applyAlignment="1">
      <alignment horizontal="center"/>
    </xf>
    <xf numFmtId="0" fontId="11" fillId="2" borderId="10" xfId="0" applyFont="1" applyFill="1" applyBorder="1" applyAlignment="1">
      <alignment horizontal="left" vertical="center"/>
    </xf>
    <xf numFmtId="0" fontId="15" fillId="0" borderId="10" xfId="0" applyFont="1" applyBorder="1" applyAlignment="1">
      <alignment horizontal="justify" vertical="center" wrapText="1"/>
    </xf>
    <xf numFmtId="0" fontId="11" fillId="2" borderId="10" xfId="0" applyFont="1" applyFill="1" applyBorder="1" applyAlignment="1">
      <alignment horizontal="justify" vertical="center" wrapText="1"/>
    </xf>
    <xf numFmtId="0" fontId="11" fillId="2" borderId="10" xfId="0" applyFont="1" applyFill="1" applyBorder="1" applyAlignment="1">
      <alignment horizontal="justify" vertical="center"/>
    </xf>
    <xf numFmtId="0" fontId="14" fillId="2" borderId="2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3" xfId="0" applyFont="1" applyFill="1" applyBorder="1" applyAlignment="1">
      <alignment horizontal="center"/>
    </xf>
    <xf numFmtId="0" fontId="14" fillId="2" borderId="4" xfId="0" applyFont="1" applyFill="1" applyBorder="1" applyAlignment="1">
      <alignment horizontal="center"/>
    </xf>
    <xf numFmtId="0" fontId="14" fillId="2" borderId="5" xfId="0" applyFont="1" applyFill="1" applyBorder="1" applyAlignment="1">
      <alignment horizontal="center"/>
    </xf>
    <xf numFmtId="0" fontId="14" fillId="2" borderId="23"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24"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0" fontId="16" fillId="6" borderId="10" xfId="0" applyFont="1" applyFill="1" applyBorder="1" applyAlignment="1">
      <alignment horizontal="left" vertical="center"/>
    </xf>
    <xf numFmtId="0" fontId="16" fillId="6" borderId="11"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3" fillId="0" borderId="10" xfId="0" applyFont="1" applyBorder="1" applyAlignment="1">
      <alignment horizontal="left" vertical="center" wrapText="1"/>
    </xf>
    <xf numFmtId="0" fontId="15" fillId="3" borderId="10" xfId="0" applyFont="1" applyFill="1" applyBorder="1" applyAlignment="1">
      <alignment horizontal="left" vertical="top" wrapText="1"/>
    </xf>
    <xf numFmtId="0" fontId="16" fillId="3" borderId="10"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3" borderId="10" xfId="0" applyFont="1" applyFill="1" applyBorder="1" applyAlignment="1">
      <alignment horizontal="left" vertical="top" wrapText="1"/>
    </xf>
    <xf numFmtId="0" fontId="13" fillId="0" borderId="11" xfId="0" applyFont="1" applyBorder="1" applyAlignment="1">
      <alignment horizontal="center" vertical="top"/>
    </xf>
    <xf numFmtId="0" fontId="13" fillId="0" borderId="12" xfId="0" applyFont="1" applyBorder="1" applyAlignment="1">
      <alignment horizontal="center" vertical="top"/>
    </xf>
    <xf numFmtId="0" fontId="13" fillId="0" borderId="13" xfId="0" applyFont="1" applyBorder="1" applyAlignment="1">
      <alignment horizontal="center" vertical="top"/>
    </xf>
    <xf numFmtId="0" fontId="23" fillId="0" borderId="11" xfId="0" applyFont="1" applyBorder="1" applyAlignment="1">
      <alignment horizontal="left" vertical="top" wrapText="1"/>
    </xf>
    <xf numFmtId="0" fontId="23" fillId="0" borderId="12" xfId="0" applyFont="1" applyBorder="1" applyAlignment="1">
      <alignment horizontal="left" vertical="top" wrapText="1"/>
    </xf>
    <xf numFmtId="0" fontId="23" fillId="0" borderId="13" xfId="0" applyFont="1" applyBorder="1" applyAlignment="1">
      <alignment horizontal="left" vertical="top" wrapText="1"/>
    </xf>
    <xf numFmtId="0" fontId="12" fillId="0" borderId="10" xfId="0" applyFont="1" applyBorder="1" applyAlignment="1">
      <alignment horizontal="center"/>
    </xf>
    <xf numFmtId="0" fontId="20" fillId="6" borderId="10" xfId="0" applyFont="1" applyFill="1" applyBorder="1" applyAlignment="1">
      <alignment horizontal="justify" vertical="top" wrapText="1"/>
    </xf>
    <xf numFmtId="0" fontId="21" fillId="6" borderId="10" xfId="0" applyFont="1" applyFill="1" applyBorder="1" applyAlignment="1">
      <alignment horizontal="justify" vertical="top" wrapText="1"/>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13" xfId="0" applyFont="1" applyBorder="1" applyAlignment="1">
      <alignment horizontal="justify" vertical="center" wrapText="1"/>
    </xf>
    <xf numFmtId="0" fontId="0" fillId="0" borderId="12" xfId="0" applyBorder="1" applyAlignment="1">
      <alignment horizontal="justify" vertical="center" wrapText="1"/>
    </xf>
    <xf numFmtId="0" fontId="12" fillId="9" borderId="10" xfId="0" applyFont="1" applyFill="1" applyBorder="1" applyAlignment="1">
      <alignment horizontal="center" wrapText="1"/>
    </xf>
    <xf numFmtId="0" fontId="20" fillId="6" borderId="11"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20" fillId="6" borderId="13" xfId="0" applyFont="1" applyFill="1" applyBorder="1" applyAlignment="1">
      <alignment horizontal="center" vertical="center" wrapText="1"/>
    </xf>
    <xf numFmtId="0" fontId="16" fillId="2" borderId="10" xfId="0" applyFont="1" applyFill="1" applyBorder="1" applyAlignment="1">
      <alignment horizontal="left"/>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cellXfs>
  <cellStyles count="5">
    <cellStyle name="Excel Built-in Comma" xfId="3"/>
    <cellStyle name="Moeda" xfId="4" builtinId="4"/>
    <cellStyle name="Normal" xfId="0" builtinId="0"/>
    <cellStyle name="Porcentagem" xfId="2" builtinId="5"/>
    <cellStyle name="Vírgula" xfId="1" builtinId="3"/>
  </cellStyles>
  <dxfs count="717">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s>
  <tableStyles count="0" defaultTableStyle="TableStyleMedium2" defaultPivotStyle="PivotStyleLight16"/>
  <colors>
    <mruColors>
      <color rgb="FF340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_rels/chart4.xml.rels><?xml version="1.0" encoding="UTF-8" standalone="yes"?>
<Relationships xmlns="http://schemas.openxmlformats.org/package/2006/relationships"><Relationship Id="rId1" Type="http://schemas.openxmlformats.org/officeDocument/2006/relationships/image" Target="../media/image3.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Atividade realizadas no Financeiro no 2° quadrimestre.</a:t>
            </a:r>
          </a:p>
        </c:rich>
      </c:tx>
      <c:overlay val="0"/>
    </c:title>
    <c:autoTitleDeleted val="0"/>
    <c:plotArea>
      <c:layout/>
      <c:barChart>
        <c:barDir val="col"/>
        <c:grouping val="clustered"/>
        <c:varyColors val="0"/>
        <c:ser>
          <c:idx val="0"/>
          <c:order val="0"/>
          <c:tx>
            <c:strRef>
              <c:f>'[1]4002 diogenes'!$N$23</c:f>
              <c:strCache>
                <c:ptCount val="1"/>
                <c:pt idx="0">
                  <c:v>Maio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diogenes'!$N$24:$N$30</c:f>
              <c:numCache>
                <c:formatCode>General</c:formatCode>
                <c:ptCount val="7"/>
                <c:pt idx="0">
                  <c:v>9</c:v>
                </c:pt>
                <c:pt idx="1">
                  <c:v>6</c:v>
                </c:pt>
                <c:pt idx="2">
                  <c:v>12</c:v>
                </c:pt>
                <c:pt idx="3">
                  <c:v>23</c:v>
                </c:pt>
                <c:pt idx="4">
                  <c:v>1</c:v>
                </c:pt>
                <c:pt idx="5">
                  <c:v>1</c:v>
                </c:pt>
                <c:pt idx="6">
                  <c:v>52</c:v>
                </c:pt>
              </c:numCache>
            </c:numRef>
          </c:val>
          <c:extLst xmlns:c16r2="http://schemas.microsoft.com/office/drawing/2015/06/chart">
            <c:ext xmlns:c16="http://schemas.microsoft.com/office/drawing/2014/chart" uri="{C3380CC4-5D6E-409C-BE32-E72D297353CC}">
              <c16:uniqueId val="{00000000-E101-4350-9153-D610F6539EAF}"/>
            </c:ext>
          </c:extLst>
        </c:ser>
        <c:ser>
          <c:idx val="1"/>
          <c:order val="1"/>
          <c:tx>
            <c:strRef>
              <c:f>'[1]4002 diogenes'!$O$23</c:f>
              <c:strCache>
                <c:ptCount val="1"/>
                <c:pt idx="0">
                  <c:v>Junho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diogenes'!$O$24:$O$30</c:f>
              <c:numCache>
                <c:formatCode>General</c:formatCode>
                <c:ptCount val="7"/>
                <c:pt idx="0">
                  <c:v>29</c:v>
                </c:pt>
                <c:pt idx="1">
                  <c:v>11</c:v>
                </c:pt>
                <c:pt idx="2">
                  <c:v>13</c:v>
                </c:pt>
                <c:pt idx="3">
                  <c:v>11</c:v>
                </c:pt>
                <c:pt idx="4">
                  <c:v>9</c:v>
                </c:pt>
                <c:pt idx="5">
                  <c:v>6</c:v>
                </c:pt>
                <c:pt idx="6">
                  <c:v>79</c:v>
                </c:pt>
              </c:numCache>
            </c:numRef>
          </c:val>
          <c:extLst xmlns:c16r2="http://schemas.microsoft.com/office/drawing/2015/06/chart">
            <c:ext xmlns:c16="http://schemas.microsoft.com/office/drawing/2014/chart" uri="{C3380CC4-5D6E-409C-BE32-E72D297353CC}">
              <c16:uniqueId val="{00000001-E101-4350-9153-D610F6539EAF}"/>
            </c:ext>
          </c:extLst>
        </c:ser>
        <c:ser>
          <c:idx val="2"/>
          <c:order val="2"/>
          <c:tx>
            <c:strRef>
              <c:f>'[1]4002 diogenes'!$P$23</c:f>
              <c:strCache>
                <c:ptCount val="1"/>
                <c:pt idx="0">
                  <c:v>Julho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diogenes'!$P$24:$P$30</c:f>
              <c:numCache>
                <c:formatCode>General</c:formatCode>
                <c:ptCount val="7"/>
                <c:pt idx="0">
                  <c:v>26</c:v>
                </c:pt>
                <c:pt idx="1">
                  <c:v>13</c:v>
                </c:pt>
                <c:pt idx="2">
                  <c:v>12</c:v>
                </c:pt>
                <c:pt idx="3">
                  <c:v>16</c:v>
                </c:pt>
                <c:pt idx="4">
                  <c:v>8</c:v>
                </c:pt>
                <c:pt idx="5">
                  <c:v>3</c:v>
                </c:pt>
                <c:pt idx="6">
                  <c:v>78</c:v>
                </c:pt>
              </c:numCache>
            </c:numRef>
          </c:val>
          <c:extLst xmlns:c16r2="http://schemas.microsoft.com/office/drawing/2015/06/chart">
            <c:ext xmlns:c16="http://schemas.microsoft.com/office/drawing/2014/chart" uri="{C3380CC4-5D6E-409C-BE32-E72D297353CC}">
              <c16:uniqueId val="{00000002-E101-4350-9153-D610F6539EAF}"/>
            </c:ext>
          </c:extLst>
        </c:ser>
        <c:ser>
          <c:idx val="3"/>
          <c:order val="3"/>
          <c:tx>
            <c:strRef>
              <c:f>'[1]4002 diogenes'!$Q$23</c:f>
              <c:strCache>
                <c:ptCount val="1"/>
                <c:pt idx="0">
                  <c:v>Agosto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diogenes'!$Q$24:$Q$30</c:f>
              <c:numCache>
                <c:formatCode>General</c:formatCode>
                <c:ptCount val="7"/>
                <c:pt idx="0">
                  <c:v>21</c:v>
                </c:pt>
                <c:pt idx="1">
                  <c:v>20</c:v>
                </c:pt>
                <c:pt idx="2">
                  <c:v>20</c:v>
                </c:pt>
                <c:pt idx="3">
                  <c:v>9</c:v>
                </c:pt>
                <c:pt idx="4">
                  <c:v>2</c:v>
                </c:pt>
                <c:pt idx="5">
                  <c:v>2</c:v>
                </c:pt>
                <c:pt idx="6">
                  <c:v>74</c:v>
                </c:pt>
              </c:numCache>
            </c:numRef>
          </c:val>
          <c:extLst xmlns:c16r2="http://schemas.microsoft.com/office/drawing/2015/06/chart">
            <c:ext xmlns:c16="http://schemas.microsoft.com/office/drawing/2014/chart" uri="{C3380CC4-5D6E-409C-BE32-E72D297353CC}">
              <c16:uniqueId val="{00000003-E101-4350-9153-D610F6539EAF}"/>
            </c:ext>
          </c:extLst>
        </c:ser>
        <c:dLbls>
          <c:showLegendKey val="0"/>
          <c:showVal val="0"/>
          <c:showCatName val="0"/>
          <c:showSerName val="0"/>
          <c:showPercent val="0"/>
          <c:showBubbleSize val="0"/>
        </c:dLbls>
        <c:gapWidth val="150"/>
        <c:axId val="109874560"/>
        <c:axId val="144245888"/>
      </c:barChart>
      <c:catAx>
        <c:axId val="109874560"/>
        <c:scaling>
          <c:orientation val="minMax"/>
        </c:scaling>
        <c:delete val="0"/>
        <c:axPos val="b"/>
        <c:numFmt formatCode="General" sourceLinked="0"/>
        <c:majorTickMark val="none"/>
        <c:minorTickMark val="none"/>
        <c:tickLblPos val="nextTo"/>
        <c:crossAx val="144245888"/>
        <c:crosses val="autoZero"/>
        <c:auto val="1"/>
        <c:lblAlgn val="ctr"/>
        <c:lblOffset val="100"/>
        <c:noMultiLvlLbl val="0"/>
      </c:catAx>
      <c:valAx>
        <c:axId val="144245888"/>
        <c:scaling>
          <c:orientation val="minMax"/>
        </c:scaling>
        <c:delete val="0"/>
        <c:axPos val="l"/>
        <c:majorGridlines/>
        <c:title>
          <c:overlay val="0"/>
        </c:title>
        <c:numFmt formatCode="General" sourceLinked="1"/>
        <c:majorTickMark val="none"/>
        <c:minorTickMark val="none"/>
        <c:tickLblPos val="nextTo"/>
        <c:crossAx val="109874560"/>
        <c:crosses val="autoZero"/>
        <c:crossBetween val="between"/>
      </c:valAx>
      <c:dTable>
        <c:showHorzBorder val="1"/>
        <c:showVertBorder val="1"/>
        <c:showOutline val="1"/>
        <c:showKeys val="1"/>
      </c:dTable>
    </c:plotArea>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Atividade realizadas no Financeiro no 2° quadrimestre.</a:t>
            </a:r>
          </a:p>
        </c:rich>
      </c:tx>
      <c:overlay val="0"/>
    </c:title>
    <c:autoTitleDeleted val="0"/>
    <c:plotArea>
      <c:layout/>
      <c:barChart>
        <c:barDir val="col"/>
        <c:grouping val="clustered"/>
        <c:varyColors val="0"/>
        <c:ser>
          <c:idx val="0"/>
          <c:order val="0"/>
          <c:tx>
            <c:strRef>
              <c:f>'[1]4002 diogenes'!$N$23</c:f>
              <c:strCache>
                <c:ptCount val="1"/>
                <c:pt idx="0">
                  <c:v>Maio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diogenes'!$N$24:$N$30</c:f>
              <c:numCache>
                <c:formatCode>General</c:formatCode>
                <c:ptCount val="7"/>
                <c:pt idx="0">
                  <c:v>9</c:v>
                </c:pt>
                <c:pt idx="1">
                  <c:v>6</c:v>
                </c:pt>
                <c:pt idx="2">
                  <c:v>12</c:v>
                </c:pt>
                <c:pt idx="3">
                  <c:v>23</c:v>
                </c:pt>
                <c:pt idx="4">
                  <c:v>1</c:v>
                </c:pt>
                <c:pt idx="5">
                  <c:v>1</c:v>
                </c:pt>
                <c:pt idx="6">
                  <c:v>52</c:v>
                </c:pt>
              </c:numCache>
            </c:numRef>
          </c:val>
          <c:extLst xmlns:c16r2="http://schemas.microsoft.com/office/drawing/2015/06/chart">
            <c:ext xmlns:c16="http://schemas.microsoft.com/office/drawing/2014/chart" uri="{C3380CC4-5D6E-409C-BE32-E72D297353CC}">
              <c16:uniqueId val="{00000000-10B6-404B-9BB1-ACB6F77E6697}"/>
            </c:ext>
          </c:extLst>
        </c:ser>
        <c:ser>
          <c:idx val="1"/>
          <c:order val="1"/>
          <c:tx>
            <c:strRef>
              <c:f>'[1]4002 diogenes'!$O$23</c:f>
              <c:strCache>
                <c:ptCount val="1"/>
                <c:pt idx="0">
                  <c:v>Junho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diogenes'!$O$24:$O$30</c:f>
              <c:numCache>
                <c:formatCode>General</c:formatCode>
                <c:ptCount val="7"/>
                <c:pt idx="0">
                  <c:v>29</c:v>
                </c:pt>
                <c:pt idx="1">
                  <c:v>11</c:v>
                </c:pt>
                <c:pt idx="2">
                  <c:v>13</c:v>
                </c:pt>
                <c:pt idx="3">
                  <c:v>11</c:v>
                </c:pt>
                <c:pt idx="4">
                  <c:v>9</c:v>
                </c:pt>
                <c:pt idx="5">
                  <c:v>6</c:v>
                </c:pt>
                <c:pt idx="6">
                  <c:v>79</c:v>
                </c:pt>
              </c:numCache>
            </c:numRef>
          </c:val>
          <c:extLst xmlns:c16r2="http://schemas.microsoft.com/office/drawing/2015/06/chart">
            <c:ext xmlns:c16="http://schemas.microsoft.com/office/drawing/2014/chart" uri="{C3380CC4-5D6E-409C-BE32-E72D297353CC}">
              <c16:uniqueId val="{00000001-10B6-404B-9BB1-ACB6F77E6697}"/>
            </c:ext>
          </c:extLst>
        </c:ser>
        <c:ser>
          <c:idx val="2"/>
          <c:order val="2"/>
          <c:tx>
            <c:strRef>
              <c:f>'[1]4002 diogenes'!$P$23</c:f>
              <c:strCache>
                <c:ptCount val="1"/>
                <c:pt idx="0">
                  <c:v>Julho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diogenes'!$P$24:$P$30</c:f>
              <c:numCache>
                <c:formatCode>General</c:formatCode>
                <c:ptCount val="7"/>
                <c:pt idx="0">
                  <c:v>26</c:v>
                </c:pt>
                <c:pt idx="1">
                  <c:v>13</c:v>
                </c:pt>
                <c:pt idx="2">
                  <c:v>12</c:v>
                </c:pt>
                <c:pt idx="3">
                  <c:v>16</c:v>
                </c:pt>
                <c:pt idx="4">
                  <c:v>8</c:v>
                </c:pt>
                <c:pt idx="5">
                  <c:v>3</c:v>
                </c:pt>
                <c:pt idx="6">
                  <c:v>78</c:v>
                </c:pt>
              </c:numCache>
            </c:numRef>
          </c:val>
          <c:extLst xmlns:c16r2="http://schemas.microsoft.com/office/drawing/2015/06/chart">
            <c:ext xmlns:c16="http://schemas.microsoft.com/office/drawing/2014/chart" uri="{C3380CC4-5D6E-409C-BE32-E72D297353CC}">
              <c16:uniqueId val="{00000002-10B6-404B-9BB1-ACB6F77E6697}"/>
            </c:ext>
          </c:extLst>
        </c:ser>
        <c:ser>
          <c:idx val="3"/>
          <c:order val="3"/>
          <c:tx>
            <c:strRef>
              <c:f>'[1]4002 diogenes'!$Q$23</c:f>
              <c:strCache>
                <c:ptCount val="1"/>
                <c:pt idx="0">
                  <c:v>Agosto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diogenes'!$Q$24:$Q$30</c:f>
              <c:numCache>
                <c:formatCode>General</c:formatCode>
                <c:ptCount val="7"/>
                <c:pt idx="0">
                  <c:v>21</c:v>
                </c:pt>
                <c:pt idx="1">
                  <c:v>20</c:v>
                </c:pt>
                <c:pt idx="2">
                  <c:v>20</c:v>
                </c:pt>
                <c:pt idx="3">
                  <c:v>9</c:v>
                </c:pt>
                <c:pt idx="4">
                  <c:v>2</c:v>
                </c:pt>
                <c:pt idx="5">
                  <c:v>2</c:v>
                </c:pt>
                <c:pt idx="6">
                  <c:v>74</c:v>
                </c:pt>
              </c:numCache>
            </c:numRef>
          </c:val>
          <c:extLst xmlns:c16r2="http://schemas.microsoft.com/office/drawing/2015/06/chart">
            <c:ext xmlns:c16="http://schemas.microsoft.com/office/drawing/2014/chart" uri="{C3380CC4-5D6E-409C-BE32-E72D297353CC}">
              <c16:uniqueId val="{00000003-10B6-404B-9BB1-ACB6F77E6697}"/>
            </c:ext>
          </c:extLst>
        </c:ser>
        <c:dLbls>
          <c:showLegendKey val="0"/>
          <c:showVal val="0"/>
          <c:showCatName val="0"/>
          <c:showSerName val="0"/>
          <c:showPercent val="0"/>
          <c:showBubbleSize val="0"/>
        </c:dLbls>
        <c:gapWidth val="150"/>
        <c:axId val="144280192"/>
        <c:axId val="144281984"/>
      </c:barChart>
      <c:catAx>
        <c:axId val="144280192"/>
        <c:scaling>
          <c:orientation val="minMax"/>
        </c:scaling>
        <c:delete val="0"/>
        <c:axPos val="b"/>
        <c:numFmt formatCode="General" sourceLinked="0"/>
        <c:majorTickMark val="none"/>
        <c:minorTickMark val="none"/>
        <c:tickLblPos val="nextTo"/>
        <c:crossAx val="144281984"/>
        <c:crosses val="autoZero"/>
        <c:auto val="1"/>
        <c:lblAlgn val="ctr"/>
        <c:lblOffset val="100"/>
        <c:noMultiLvlLbl val="0"/>
      </c:catAx>
      <c:valAx>
        <c:axId val="144281984"/>
        <c:scaling>
          <c:orientation val="minMax"/>
        </c:scaling>
        <c:delete val="0"/>
        <c:axPos val="l"/>
        <c:majorGridlines/>
        <c:title>
          <c:overlay val="0"/>
        </c:title>
        <c:numFmt formatCode="General" sourceLinked="1"/>
        <c:majorTickMark val="none"/>
        <c:minorTickMark val="none"/>
        <c:tickLblPos val="nextTo"/>
        <c:crossAx val="144280192"/>
        <c:crosses val="autoZero"/>
        <c:crossBetween val="between"/>
      </c:valAx>
      <c:dTable>
        <c:showHorzBorder val="1"/>
        <c:showVertBorder val="1"/>
        <c:showOutline val="1"/>
        <c:showKeys val="1"/>
      </c:dTable>
    </c:plotArea>
    <c:plotVisOnly val="1"/>
    <c:dispBlanksAs val="gap"/>
    <c:showDLblsOverMax val="0"/>
  </c:chart>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Atividade realizadas no Financeiro no 2° quadrimestre.</a:t>
            </a:r>
          </a:p>
        </c:rich>
      </c:tx>
      <c:overlay val="0"/>
    </c:title>
    <c:autoTitleDeleted val="0"/>
    <c:plotArea>
      <c:layout/>
      <c:barChart>
        <c:barDir val="col"/>
        <c:grouping val="clustered"/>
        <c:varyColors val="0"/>
        <c:ser>
          <c:idx val="0"/>
          <c:order val="0"/>
          <c:tx>
            <c:strRef>
              <c:f>'[2]4002 diogenes'!$N$23</c:f>
              <c:strCache>
                <c:ptCount val="1"/>
                <c:pt idx="0">
                  <c:v>Maio</c:v>
                </c:pt>
              </c:strCache>
            </c:strRef>
          </c:tx>
          <c:invertIfNegative val="0"/>
          <c:cat>
            <c:strRef>
              <c:f>'[2]4002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'[2]4002 diogenes'!$N$24:$N$30</c:f>
              <c:numCache>
                <c:formatCode>General</c:formatCode>
                <c:ptCount val="7"/>
                <c:pt idx="0">
                  <c:v>9</c:v>
                </c:pt>
                <c:pt idx="1">
                  <c:v>6</c:v>
                </c:pt>
                <c:pt idx="2">
                  <c:v>12</c:v>
                </c:pt>
                <c:pt idx="3">
                  <c:v>23</c:v>
                </c:pt>
                <c:pt idx="4">
                  <c:v>1</c:v>
                </c:pt>
                <c:pt idx="5">
                  <c:v>1</c:v>
                </c:pt>
                <c:pt idx="6">
                  <c:v>52</c:v>
                </c:pt>
              </c:numCache>
            </c:numRef>
          </c:val>
          <c:extLst xmlns:c16r2="http://schemas.microsoft.com/office/drawing/2015/06/chart">
            <c:ext xmlns:c16="http://schemas.microsoft.com/office/drawing/2014/chart" uri="{C3380CC4-5D6E-409C-BE32-E72D297353CC}">
              <c16:uniqueId val="{00000000-2918-4765-A478-C5B0CEA688B1}"/>
            </c:ext>
          </c:extLst>
        </c:ser>
        <c:ser>
          <c:idx val="1"/>
          <c:order val="1"/>
          <c:tx>
            <c:strRef>
              <c:f>'[2]4002 diogenes'!$O$23</c:f>
              <c:strCache>
                <c:ptCount val="1"/>
                <c:pt idx="0">
                  <c:v>Junho</c:v>
                </c:pt>
              </c:strCache>
            </c:strRef>
          </c:tx>
          <c:invertIfNegative val="0"/>
          <c:cat>
            <c:strRef>
              <c:f>'[2]4002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'[2]4002 diogenes'!$O$24:$O$30</c:f>
              <c:numCache>
                <c:formatCode>General</c:formatCode>
                <c:ptCount val="7"/>
                <c:pt idx="0">
                  <c:v>29</c:v>
                </c:pt>
                <c:pt idx="1">
                  <c:v>11</c:v>
                </c:pt>
                <c:pt idx="2">
                  <c:v>13</c:v>
                </c:pt>
                <c:pt idx="3">
                  <c:v>11</c:v>
                </c:pt>
                <c:pt idx="4">
                  <c:v>9</c:v>
                </c:pt>
                <c:pt idx="5">
                  <c:v>6</c:v>
                </c:pt>
                <c:pt idx="6">
                  <c:v>79</c:v>
                </c:pt>
              </c:numCache>
            </c:numRef>
          </c:val>
          <c:extLst xmlns:c16r2="http://schemas.microsoft.com/office/drawing/2015/06/chart">
            <c:ext xmlns:c16="http://schemas.microsoft.com/office/drawing/2014/chart" uri="{C3380CC4-5D6E-409C-BE32-E72D297353CC}">
              <c16:uniqueId val="{00000001-2918-4765-A478-C5B0CEA688B1}"/>
            </c:ext>
          </c:extLst>
        </c:ser>
        <c:ser>
          <c:idx val="2"/>
          <c:order val="2"/>
          <c:tx>
            <c:strRef>
              <c:f>'[2]4002 diogenes'!$P$23</c:f>
              <c:strCache>
                <c:ptCount val="1"/>
                <c:pt idx="0">
                  <c:v>Julho</c:v>
                </c:pt>
              </c:strCache>
            </c:strRef>
          </c:tx>
          <c:invertIfNegative val="0"/>
          <c:cat>
            <c:strRef>
              <c:f>'[2]4002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'[2]4002 diogenes'!$P$24:$P$30</c:f>
              <c:numCache>
                <c:formatCode>General</c:formatCode>
                <c:ptCount val="7"/>
                <c:pt idx="0">
                  <c:v>26</c:v>
                </c:pt>
                <c:pt idx="1">
                  <c:v>13</c:v>
                </c:pt>
                <c:pt idx="2">
                  <c:v>12</c:v>
                </c:pt>
                <c:pt idx="3">
                  <c:v>16</c:v>
                </c:pt>
                <c:pt idx="4">
                  <c:v>8</c:v>
                </c:pt>
                <c:pt idx="5">
                  <c:v>3</c:v>
                </c:pt>
                <c:pt idx="6">
                  <c:v>78</c:v>
                </c:pt>
              </c:numCache>
            </c:numRef>
          </c:val>
          <c:extLst xmlns:c16r2="http://schemas.microsoft.com/office/drawing/2015/06/chart">
            <c:ext xmlns:c16="http://schemas.microsoft.com/office/drawing/2014/chart" uri="{C3380CC4-5D6E-409C-BE32-E72D297353CC}">
              <c16:uniqueId val="{00000002-2918-4765-A478-C5B0CEA688B1}"/>
            </c:ext>
          </c:extLst>
        </c:ser>
        <c:ser>
          <c:idx val="3"/>
          <c:order val="3"/>
          <c:tx>
            <c:strRef>
              <c:f>'[2]4002 diogenes'!$Q$23</c:f>
              <c:strCache>
                <c:ptCount val="1"/>
                <c:pt idx="0">
                  <c:v>Agosto</c:v>
                </c:pt>
              </c:strCache>
            </c:strRef>
          </c:tx>
          <c:invertIfNegative val="0"/>
          <c:cat>
            <c:strRef>
              <c:f>'[2]4002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'[2]4002 diogenes'!$Q$24:$Q$30</c:f>
              <c:numCache>
                <c:formatCode>General</c:formatCode>
                <c:ptCount val="7"/>
                <c:pt idx="0">
                  <c:v>21</c:v>
                </c:pt>
                <c:pt idx="1">
                  <c:v>20</c:v>
                </c:pt>
                <c:pt idx="2">
                  <c:v>20</c:v>
                </c:pt>
                <c:pt idx="3">
                  <c:v>9</c:v>
                </c:pt>
                <c:pt idx="4">
                  <c:v>2</c:v>
                </c:pt>
                <c:pt idx="5">
                  <c:v>2</c:v>
                </c:pt>
                <c:pt idx="6">
                  <c:v>74</c:v>
                </c:pt>
              </c:numCache>
            </c:numRef>
          </c:val>
          <c:extLst xmlns:c16r2="http://schemas.microsoft.com/office/drawing/2015/06/chart">
            <c:ext xmlns:c16="http://schemas.microsoft.com/office/drawing/2014/chart" uri="{C3380CC4-5D6E-409C-BE32-E72D297353CC}">
              <c16:uniqueId val="{00000003-2918-4765-A478-C5B0CEA688B1}"/>
            </c:ext>
          </c:extLst>
        </c:ser>
        <c:dLbls>
          <c:showLegendKey val="0"/>
          <c:showVal val="0"/>
          <c:showCatName val="0"/>
          <c:showSerName val="0"/>
          <c:showPercent val="0"/>
          <c:showBubbleSize val="0"/>
        </c:dLbls>
        <c:gapWidth val="150"/>
        <c:axId val="144852864"/>
        <c:axId val="144854400"/>
      </c:barChart>
      <c:catAx>
        <c:axId val="144852864"/>
        <c:scaling>
          <c:orientation val="minMax"/>
        </c:scaling>
        <c:delete val="0"/>
        <c:axPos val="b"/>
        <c:numFmt formatCode="General" sourceLinked="0"/>
        <c:majorTickMark val="none"/>
        <c:minorTickMark val="none"/>
        <c:tickLblPos val="nextTo"/>
        <c:crossAx val="144854400"/>
        <c:crosses val="autoZero"/>
        <c:auto val="1"/>
        <c:lblAlgn val="ctr"/>
        <c:lblOffset val="100"/>
        <c:noMultiLvlLbl val="0"/>
      </c:catAx>
      <c:valAx>
        <c:axId val="144854400"/>
        <c:scaling>
          <c:orientation val="minMax"/>
        </c:scaling>
        <c:delete val="0"/>
        <c:axPos val="l"/>
        <c:majorGridlines/>
        <c:title>
          <c:overlay val="0"/>
        </c:title>
        <c:numFmt formatCode="General" sourceLinked="1"/>
        <c:majorTickMark val="none"/>
        <c:minorTickMark val="none"/>
        <c:tickLblPos val="nextTo"/>
        <c:crossAx val="144852864"/>
        <c:crosses val="autoZero"/>
        <c:crossBetween val="between"/>
      </c:valAx>
      <c:dTable>
        <c:showHorzBorder val="1"/>
        <c:showVertBorder val="1"/>
        <c:showOutline val="1"/>
        <c:showKeys val="1"/>
      </c:dTable>
    </c:plotArea>
    <c:plotVisOnly val="1"/>
    <c:dispBlanksAs val="gap"/>
    <c:showDLblsOverMax val="0"/>
  </c:chart>
  <c:printSettings>
    <c:headerFooter/>
    <c:pageMargins b="0.78740157499999996" l="0.511811024" r="0.511811024" t="0.78740157499999996" header="0.31496062000000036" footer="0.3149606200000003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Gráfico de indicadores </a:t>
            </a:r>
          </a:p>
        </c:rich>
      </c:tx>
      <c:overlay val="0"/>
    </c:title>
    <c:autoTitleDeleted val="0"/>
    <c:plotArea>
      <c:layout/>
      <c:barChart>
        <c:barDir val="col"/>
        <c:grouping val="clustered"/>
        <c:varyColors val="0"/>
        <c:ser>
          <c:idx val="0"/>
          <c:order val="0"/>
          <c:invertIfNegative val="0"/>
          <c:val>
            <c:numRef>
              <c:f>'[2]objetivo temático- EVERCINO'!$P$44:$T$44</c:f>
              <c:numCache>
                <c:formatCode>General</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4B-45F3-A51D-FECE02C03389}"/>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'[2]objetivo temático- EVERCINO'!$O$44</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'[2]objetivo temático- EVERCINO'!$P$43:$T$43</c15:sqref>
                        </c15:formulaRef>
                      </c:ext>
                    </c:extLst>
                    <c:numCache>
                      <c:formatCode>General</c:formatCode>
                      <c:ptCount val="5"/>
                      <c:pt idx="0">
                        <c:v>0</c:v>
                      </c:pt>
                      <c:pt idx="1">
                        <c:v>0</c:v>
                      </c:pt>
                      <c:pt idx="2">
                        <c:v>0</c:v>
                      </c:pt>
                      <c:pt idx="3">
                        <c:v>0</c:v>
                      </c:pt>
                      <c:pt idx="4">
                        <c:v>0</c:v>
                      </c:pt>
                    </c:numCache>
                  </c:numRef>
                </c15:cat>
              </c15:filteredCategoryTitle>
            </c:ext>
          </c:extLst>
        </c:ser>
        <c:ser>
          <c:idx val="1"/>
          <c:order val="1"/>
          <c:invertIfNegative val="0"/>
          <c:val>
            <c:numRef>
              <c:f>'[2]objetivo temático- EVERCINO'!$P$45:$T$45</c:f>
              <c:numCache>
                <c:formatCode>General</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1-2F4B-45F3-A51D-FECE02C03389}"/>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'[2]objetivo temático- EVERCINO'!$O$45</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'[2]objetivo temático- EVERCINO'!$P$43:$T$43</c15:sqref>
                        </c15:formulaRef>
                      </c:ext>
                    </c:extLst>
                    <c:numCache>
                      <c:formatCode>General</c:formatCode>
                      <c:ptCount val="5"/>
                      <c:pt idx="0">
                        <c:v>0</c:v>
                      </c:pt>
                      <c:pt idx="1">
                        <c:v>0</c:v>
                      </c:pt>
                      <c:pt idx="2">
                        <c:v>0</c:v>
                      </c:pt>
                      <c:pt idx="3">
                        <c:v>0</c:v>
                      </c:pt>
                      <c:pt idx="4">
                        <c:v>0</c:v>
                      </c:pt>
                    </c:numCache>
                  </c:numRef>
                </c15:cat>
              </c15:filteredCategoryTitle>
            </c:ext>
          </c:extLst>
        </c:ser>
        <c:ser>
          <c:idx val="2"/>
          <c:order val="2"/>
          <c:invertIfNegative val="0"/>
          <c:val>
            <c:numRef>
              <c:f>'[2]objetivo temático- EVERCINO'!$P$46:$T$46</c:f>
              <c:numCache>
                <c:formatCode>General</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2-2F4B-45F3-A51D-FECE02C03389}"/>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'[2]objetivo temático- EVERCINO'!$O$46</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'[2]objetivo temático- EVERCINO'!$P$43:$T$43</c15:sqref>
                        </c15:formulaRef>
                      </c:ext>
                    </c:extLst>
                    <c:numCache>
                      <c:formatCode>General</c:formatCode>
                      <c:ptCount val="5"/>
                      <c:pt idx="0">
                        <c:v>0</c:v>
                      </c:pt>
                      <c:pt idx="1">
                        <c:v>0</c:v>
                      </c:pt>
                      <c:pt idx="2">
                        <c:v>0</c:v>
                      </c:pt>
                      <c:pt idx="3">
                        <c:v>0</c:v>
                      </c:pt>
                      <c:pt idx="4">
                        <c:v>0</c:v>
                      </c:pt>
                    </c:numCache>
                  </c:numRef>
                </c15:cat>
              </c15:filteredCategoryTitle>
            </c:ext>
          </c:extLst>
        </c:ser>
        <c:dLbls>
          <c:showLegendKey val="0"/>
          <c:showVal val="0"/>
          <c:showCatName val="0"/>
          <c:showSerName val="0"/>
          <c:showPercent val="0"/>
          <c:showBubbleSize val="0"/>
        </c:dLbls>
        <c:gapWidth val="150"/>
        <c:axId val="123205504"/>
        <c:axId val="123207040"/>
      </c:barChart>
      <c:catAx>
        <c:axId val="123205504"/>
        <c:scaling>
          <c:orientation val="minMax"/>
        </c:scaling>
        <c:delete val="0"/>
        <c:axPos val="b"/>
        <c:numFmt formatCode="General" sourceLinked="0"/>
        <c:majorTickMark val="none"/>
        <c:minorTickMark val="none"/>
        <c:tickLblPos val="nextTo"/>
        <c:crossAx val="123207040"/>
        <c:crosses val="autoZero"/>
        <c:auto val="1"/>
        <c:lblAlgn val="ctr"/>
        <c:lblOffset val="100"/>
        <c:noMultiLvlLbl val="0"/>
      </c:catAx>
      <c:valAx>
        <c:axId val="123207040"/>
        <c:scaling>
          <c:orientation val="minMax"/>
        </c:scaling>
        <c:delete val="0"/>
        <c:axPos val="l"/>
        <c:majorGridlines/>
        <c:title>
          <c:overlay val="0"/>
        </c:title>
        <c:numFmt formatCode="General" sourceLinked="1"/>
        <c:majorTickMark val="none"/>
        <c:minorTickMark val="none"/>
        <c:tickLblPos val="nextTo"/>
        <c:crossAx val="123205504"/>
        <c:crosses val="autoZero"/>
        <c:crossBetween val="between"/>
      </c:valAx>
      <c:dTable>
        <c:showHorzBorder val="1"/>
        <c:showVertBorder val="1"/>
        <c:showOutline val="1"/>
        <c:showKeys val="1"/>
      </c:dTable>
    </c:plotArea>
    <c:plotVisOnly val="1"/>
    <c:dispBlanksAs val="gap"/>
    <c:showDLblsOverMax val="0"/>
  </c:chart>
  <c:spPr>
    <a:blipFill>
      <a:blip xmlns:r="http://schemas.openxmlformats.org/officeDocument/2006/relationships" r:embed="rId1"/>
      <a:tile tx="0" ty="0" sx="100000" sy="100000" flip="none" algn="tl"/>
    </a:blipFill>
  </c:spPr>
  <c:printSettings>
    <c:headerFooter/>
    <c:pageMargins b="0.78740157499999996" l="0.511811024" r="0.511811024" t="0.78740157499999996" header="0.31496062000000036" footer="0.3149606200000003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3102429</xdr:colOff>
      <xdr:row>0</xdr:row>
      <xdr:rowOff>0</xdr:rowOff>
    </xdr:from>
    <xdr:to>
      <xdr:col>5</xdr:col>
      <xdr:colOff>806223</xdr:colOff>
      <xdr:row>5</xdr:row>
      <xdr:rowOff>142875</xdr:rowOff>
    </xdr:to>
    <xdr:pic>
      <xdr:nvPicPr>
        <xdr:cNvPr id="4" name="Imagem 3">
          <a:extLst>
            <a:ext uri="{FF2B5EF4-FFF2-40B4-BE49-F238E27FC236}">
              <a16:creationId xmlns="" xmlns:a16="http://schemas.microsoft.com/office/drawing/2014/main" id="{00000000-0008-0000-2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6108" y="0"/>
          <a:ext cx="4966606" cy="1095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1009649</xdr:colOff>
      <xdr:row>21</xdr:row>
      <xdr:rowOff>154874</xdr:rowOff>
    </xdr:from>
    <xdr:to>
      <xdr:col>17</xdr:col>
      <xdr:colOff>1043999</xdr:colOff>
      <xdr:row>29</xdr:row>
      <xdr:rowOff>0</xdr:rowOff>
    </xdr:to>
    <xdr:cxnSp macro="">
      <xdr:nvCxnSpPr>
        <xdr:cNvPr id="2" name="Conector angulado 1">
          <a:extLst>
            <a:ext uri="{FF2B5EF4-FFF2-40B4-BE49-F238E27FC236}">
              <a16:creationId xmlns="" xmlns:a16="http://schemas.microsoft.com/office/drawing/2014/main" id="{00000000-0008-0000-2100-000002000000}"/>
            </a:ext>
          </a:extLst>
        </xdr:cNvPr>
        <xdr:cNvCxnSpPr/>
      </xdr:nvCxnSpPr>
      <xdr:spPr>
        <a:xfrm rot="16200000" flipH="1">
          <a:off x="14320198" y="5456175"/>
          <a:ext cx="2769301" cy="605850"/>
        </a:xfrm>
        <a:prstGeom prst="bentConnector3">
          <a:avLst>
            <a:gd name="adj1" fmla="val -3086"/>
          </a:avLst>
        </a:prstGeom>
        <a:ln w="28575">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104775</xdr:colOff>
      <xdr:row>25</xdr:row>
      <xdr:rowOff>23812</xdr:rowOff>
    </xdr:from>
    <xdr:to>
      <xdr:col>7</xdr:col>
      <xdr:colOff>3267075</xdr:colOff>
      <xdr:row>31</xdr:row>
      <xdr:rowOff>1628775</xdr:rowOff>
    </xdr:to>
    <xdr:graphicFrame macro="">
      <xdr:nvGraphicFramePr>
        <xdr:cNvPr id="3" name="Gráfico 2">
          <a:extLst>
            <a:ext uri="{FF2B5EF4-FFF2-40B4-BE49-F238E27FC236}">
              <a16:creationId xmlns="" xmlns:a16="http://schemas.microsoft.com/office/drawing/2014/main" id="{00000000-0008-0000-2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1009649</xdr:colOff>
      <xdr:row>21</xdr:row>
      <xdr:rowOff>154874</xdr:rowOff>
    </xdr:from>
    <xdr:to>
      <xdr:col>17</xdr:col>
      <xdr:colOff>1043999</xdr:colOff>
      <xdr:row>29</xdr:row>
      <xdr:rowOff>0</xdr:rowOff>
    </xdr:to>
    <xdr:cxnSp macro="">
      <xdr:nvCxnSpPr>
        <xdr:cNvPr id="4" name="Conector angulado 3">
          <a:extLst>
            <a:ext uri="{FF2B5EF4-FFF2-40B4-BE49-F238E27FC236}">
              <a16:creationId xmlns="" xmlns:a16="http://schemas.microsoft.com/office/drawing/2014/main" id="{00000000-0008-0000-2100-000004000000}"/>
            </a:ext>
          </a:extLst>
        </xdr:cNvPr>
        <xdr:cNvCxnSpPr/>
      </xdr:nvCxnSpPr>
      <xdr:spPr>
        <a:xfrm rot="16200000" flipH="1">
          <a:off x="14320198" y="5456175"/>
          <a:ext cx="2769301" cy="605850"/>
        </a:xfrm>
        <a:prstGeom prst="bentConnector3">
          <a:avLst>
            <a:gd name="adj1" fmla="val -3086"/>
          </a:avLst>
        </a:prstGeom>
        <a:ln w="28575">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104775</xdr:colOff>
      <xdr:row>25</xdr:row>
      <xdr:rowOff>23812</xdr:rowOff>
    </xdr:from>
    <xdr:to>
      <xdr:col>7</xdr:col>
      <xdr:colOff>3267075</xdr:colOff>
      <xdr:row>31</xdr:row>
      <xdr:rowOff>1628775</xdr:rowOff>
    </xdr:to>
    <xdr:graphicFrame macro="">
      <xdr:nvGraphicFramePr>
        <xdr:cNvPr id="5" name="Gráfico 4">
          <a:extLst>
            <a:ext uri="{FF2B5EF4-FFF2-40B4-BE49-F238E27FC236}">
              <a16:creationId xmlns="" xmlns:a16="http://schemas.microsoft.com/office/drawing/2014/main" id="{00000000-0008-0000-2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1009649</xdr:colOff>
      <xdr:row>21</xdr:row>
      <xdr:rowOff>154874</xdr:rowOff>
    </xdr:from>
    <xdr:to>
      <xdr:col>17</xdr:col>
      <xdr:colOff>1043999</xdr:colOff>
      <xdr:row>29</xdr:row>
      <xdr:rowOff>0</xdr:rowOff>
    </xdr:to>
    <xdr:cxnSp macro="">
      <xdr:nvCxnSpPr>
        <xdr:cNvPr id="6" name="Conector angulado 5">
          <a:extLst>
            <a:ext uri="{FF2B5EF4-FFF2-40B4-BE49-F238E27FC236}">
              <a16:creationId xmlns="" xmlns:a16="http://schemas.microsoft.com/office/drawing/2014/main" id="{00000000-0008-0000-2100-000006000000}"/>
            </a:ext>
          </a:extLst>
        </xdr:cNvPr>
        <xdr:cNvCxnSpPr/>
      </xdr:nvCxnSpPr>
      <xdr:spPr>
        <a:xfrm rot="16200000" flipH="1">
          <a:off x="15315561" y="4670362"/>
          <a:ext cx="2769301" cy="786825"/>
        </a:xfrm>
        <a:prstGeom prst="bentConnector3">
          <a:avLst>
            <a:gd name="adj1" fmla="val -3086"/>
          </a:avLst>
        </a:prstGeom>
        <a:ln w="28575">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104775</xdr:colOff>
      <xdr:row>25</xdr:row>
      <xdr:rowOff>23812</xdr:rowOff>
    </xdr:from>
    <xdr:to>
      <xdr:col>7</xdr:col>
      <xdr:colOff>3267075</xdr:colOff>
      <xdr:row>31</xdr:row>
      <xdr:rowOff>1628775</xdr:rowOff>
    </xdr:to>
    <xdr:graphicFrame macro="">
      <xdr:nvGraphicFramePr>
        <xdr:cNvPr id="7" name="Gráfico 6">
          <a:extLst>
            <a:ext uri="{FF2B5EF4-FFF2-40B4-BE49-F238E27FC236}">
              <a16:creationId xmlns="" xmlns:a16="http://schemas.microsoft.com/office/drawing/2014/main" id="{00000000-0008-0000-2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1009649</xdr:colOff>
      <xdr:row>21</xdr:row>
      <xdr:rowOff>154874</xdr:rowOff>
    </xdr:from>
    <xdr:to>
      <xdr:col>17</xdr:col>
      <xdr:colOff>1043999</xdr:colOff>
      <xdr:row>29</xdr:row>
      <xdr:rowOff>0</xdr:rowOff>
    </xdr:to>
    <xdr:cxnSp macro="">
      <xdr:nvCxnSpPr>
        <xdr:cNvPr id="8" name="Conector angulado 7">
          <a:extLst>
            <a:ext uri="{FF2B5EF4-FFF2-40B4-BE49-F238E27FC236}">
              <a16:creationId xmlns="" xmlns:a16="http://schemas.microsoft.com/office/drawing/2014/main" id="{00000000-0008-0000-2100-000008000000}"/>
            </a:ext>
          </a:extLst>
        </xdr:cNvPr>
        <xdr:cNvCxnSpPr/>
      </xdr:nvCxnSpPr>
      <xdr:spPr>
        <a:xfrm rot="16200000" flipH="1">
          <a:off x="15315561" y="4670362"/>
          <a:ext cx="2769301" cy="786825"/>
        </a:xfrm>
        <a:prstGeom prst="bentConnector3">
          <a:avLst>
            <a:gd name="adj1" fmla="val -3086"/>
          </a:avLst>
        </a:prstGeom>
        <a:ln w="28575">
          <a:tailEnd type="arrow"/>
        </a:ln>
      </xdr:spPr>
      <xdr:style>
        <a:lnRef idx="3">
          <a:schemeClr val="dk1"/>
        </a:lnRef>
        <a:fillRef idx="0">
          <a:schemeClr val="dk1"/>
        </a:fillRef>
        <a:effectRef idx="2">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35</xdr:row>
      <xdr:rowOff>0</xdr:rowOff>
    </xdr:from>
    <xdr:to>
      <xdr:col>12</xdr:col>
      <xdr:colOff>619125</xdr:colOff>
      <xdr:row>35</xdr:row>
      <xdr:rowOff>2038350</xdr:rowOff>
    </xdr:to>
    <xdr:graphicFrame macro="">
      <xdr:nvGraphicFramePr>
        <xdr:cNvPr id="19" name="Gráfico 18">
          <a:extLst>
            <a:ext uri="{FF2B5EF4-FFF2-40B4-BE49-F238E27FC236}">
              <a16:creationId xmlns="" xmlns:a16="http://schemas.microsoft.com/office/drawing/2014/main" id="{00000000-0008-0000-23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bitacao/Desktop/Planilhas_Quadrimestral_2019/DIRETORIA%20DE%20PLANEJ.%202018/ANEXO%20LDO%202018%20-/MONITORAMENTO%20%202&#170;%20QUAD.%20diogen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abitacao/Desktop/Planilhas_Quadrimestral_2019/Users/01261662180/Downloads/MONITORAMENTO%20%202&#170;%20QUAD.%20dioge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sheetName val="Ação"/>
      <sheetName val="4274 - CADASTRO"/>
      <sheetName val="Ação - 4001 "/>
      <sheetName val="4270 - TÉCNICA FISCAL"/>
      <sheetName val="4332 - FUNDO"/>
      <sheetName val="juliana- objetivo"/>
      <sheetName val="4002 diogenes"/>
    </sheetNames>
    <sheetDataSet>
      <sheetData sheetId="0"/>
      <sheetData sheetId="1"/>
      <sheetData sheetId="2"/>
      <sheetData sheetId="3"/>
      <sheetData sheetId="4"/>
      <sheetData sheetId="5"/>
      <sheetData sheetId="6"/>
      <sheetData sheetId="7">
        <row r="23">
          <cell r="N23" t="str">
            <v>Maio</v>
          </cell>
          <cell r="O23" t="str">
            <v>Junho</v>
          </cell>
          <cell r="P23" t="str">
            <v>Julho</v>
          </cell>
          <cell r="Q23" t="str">
            <v>Agosto</v>
          </cell>
        </row>
        <row r="24">
          <cell r="M24" t="str">
            <v>RAP</v>
          </cell>
          <cell r="N24">
            <v>9</v>
          </cell>
          <cell r="O24">
            <v>29</v>
          </cell>
          <cell r="P24">
            <v>26</v>
          </cell>
          <cell r="Q24">
            <v>21</v>
          </cell>
        </row>
        <row r="25">
          <cell r="M25" t="str">
            <v>Ofício</v>
          </cell>
          <cell r="N25">
            <v>6</v>
          </cell>
          <cell r="O25">
            <v>11</v>
          </cell>
          <cell r="P25">
            <v>13</v>
          </cell>
          <cell r="Q25">
            <v>20</v>
          </cell>
        </row>
        <row r="26">
          <cell r="M26" t="str">
            <v>Despacho</v>
          </cell>
          <cell r="N26">
            <v>12</v>
          </cell>
          <cell r="O26">
            <v>13</v>
          </cell>
          <cell r="P26">
            <v>12</v>
          </cell>
          <cell r="Q26">
            <v>20</v>
          </cell>
        </row>
        <row r="27">
          <cell r="M27" t="str">
            <v>Empenho</v>
          </cell>
          <cell r="N27">
            <v>23</v>
          </cell>
          <cell r="O27">
            <v>11</v>
          </cell>
          <cell r="P27">
            <v>16</v>
          </cell>
          <cell r="Q27">
            <v>9</v>
          </cell>
        </row>
        <row r="28">
          <cell r="M28" t="str">
            <v>Liquidação</v>
          </cell>
          <cell r="N28">
            <v>1</v>
          </cell>
          <cell r="O28">
            <v>9</v>
          </cell>
          <cell r="P28">
            <v>8</v>
          </cell>
          <cell r="Q28">
            <v>2</v>
          </cell>
        </row>
        <row r="29">
          <cell r="M29" t="str">
            <v>Solicitação de compras/Termo de referência</v>
          </cell>
          <cell r="N29">
            <v>1</v>
          </cell>
          <cell r="O29">
            <v>6</v>
          </cell>
          <cell r="P29">
            <v>3</v>
          </cell>
          <cell r="Q29">
            <v>2</v>
          </cell>
        </row>
        <row r="30">
          <cell r="M30" t="str">
            <v>TOTAL</v>
          </cell>
          <cell r="N30">
            <v>52</v>
          </cell>
          <cell r="O30">
            <v>79</v>
          </cell>
          <cell r="P30">
            <v>78</v>
          </cell>
          <cell r="Q30">
            <v>74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sheetName val="Ação"/>
      <sheetName val="4274 - CADASTRO"/>
      <sheetName val="Ação - 4001 "/>
      <sheetName val="4270 - TÉCNICA FISCAL"/>
      <sheetName val="4332 - FUNDO"/>
      <sheetName val="juliana- objetivo"/>
      <sheetName val="4002 diogenes"/>
      <sheetName val="objetivo temático- EVERCINO"/>
    </sheetNames>
    <sheetDataSet>
      <sheetData sheetId="0"/>
      <sheetData sheetId="1"/>
      <sheetData sheetId="2"/>
      <sheetData sheetId="3"/>
      <sheetData sheetId="4"/>
      <sheetData sheetId="5"/>
      <sheetData sheetId="6"/>
      <sheetData sheetId="7">
        <row r="23">
          <cell r="N23" t="str">
            <v>Maio</v>
          </cell>
          <cell r="O23" t="str">
            <v>Junho</v>
          </cell>
          <cell r="P23" t="str">
            <v>Julho</v>
          </cell>
          <cell r="Q23" t="str">
            <v>Agosto</v>
          </cell>
        </row>
        <row r="24">
          <cell r="M24" t="str">
            <v>RAP</v>
          </cell>
          <cell r="N24">
            <v>9</v>
          </cell>
          <cell r="O24">
            <v>29</v>
          </cell>
          <cell r="P24">
            <v>26</v>
          </cell>
          <cell r="Q24">
            <v>21</v>
          </cell>
        </row>
        <row r="25">
          <cell r="M25" t="str">
            <v>Ofício</v>
          </cell>
          <cell r="N25">
            <v>6</v>
          </cell>
          <cell r="O25">
            <v>11</v>
          </cell>
          <cell r="P25">
            <v>13</v>
          </cell>
          <cell r="Q25">
            <v>20</v>
          </cell>
        </row>
        <row r="26">
          <cell r="M26" t="str">
            <v>Despacho</v>
          </cell>
          <cell r="N26">
            <v>12</v>
          </cell>
          <cell r="O26">
            <v>13</v>
          </cell>
          <cell r="P26">
            <v>12</v>
          </cell>
          <cell r="Q26">
            <v>20</v>
          </cell>
        </row>
        <row r="27">
          <cell r="M27" t="str">
            <v>Empenho</v>
          </cell>
          <cell r="N27">
            <v>23</v>
          </cell>
          <cell r="O27">
            <v>11</v>
          </cell>
          <cell r="P27">
            <v>16</v>
          </cell>
          <cell r="Q27">
            <v>9</v>
          </cell>
        </row>
        <row r="28">
          <cell r="M28" t="str">
            <v>Liquidação</v>
          </cell>
          <cell r="N28">
            <v>1</v>
          </cell>
          <cell r="O28">
            <v>9</v>
          </cell>
          <cell r="P28">
            <v>8</v>
          </cell>
          <cell r="Q28">
            <v>2</v>
          </cell>
        </row>
        <row r="29">
          <cell r="M29" t="str">
            <v>Solicitação de compras/Termo de referência</v>
          </cell>
          <cell r="N29">
            <v>1</v>
          </cell>
          <cell r="O29">
            <v>6</v>
          </cell>
          <cell r="P29">
            <v>3</v>
          </cell>
          <cell r="Q29">
            <v>2</v>
          </cell>
        </row>
        <row r="30">
          <cell r="M30" t="str">
            <v>TOTAL</v>
          </cell>
          <cell r="N30">
            <v>52</v>
          </cell>
          <cell r="O30">
            <v>79</v>
          </cell>
          <cell r="P30">
            <v>78</v>
          </cell>
          <cell r="Q30">
            <v>74</v>
          </cell>
        </row>
      </sheetData>
      <sheetData sheetId="8"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showGridLines="0" showWhiteSpace="0" view="pageBreakPreview" zoomScaleNormal="100" zoomScaleSheetLayoutView="100" workbookViewId="0">
      <selection activeCell="A18" sqref="A18:E18"/>
    </sheetView>
  </sheetViews>
  <sheetFormatPr defaultRowHeight="15"/>
  <cols>
    <col min="1" max="1" width="24" style="15" customWidth="1"/>
    <col min="2" max="2" width="23.85546875" style="15" customWidth="1"/>
    <col min="3" max="3" width="33.140625" style="15" customWidth="1"/>
    <col min="4" max="4" width="19.7109375" style="15" customWidth="1"/>
    <col min="5" max="5" width="15.140625" style="15" customWidth="1"/>
    <col min="6" max="11" width="1.85546875" style="15" customWidth="1"/>
    <col min="12" max="16384" width="9.140625" style="15"/>
  </cols>
  <sheetData>
    <row r="1" spans="1:5" ht="42" customHeight="1">
      <c r="A1" s="409" t="s">
        <v>26</v>
      </c>
      <c r="B1" s="409"/>
      <c r="C1" s="409"/>
      <c r="D1" s="409"/>
      <c r="E1" s="409"/>
    </row>
    <row r="2" spans="1:5" ht="15.75" customHeight="1">
      <c r="A2" s="409" t="s">
        <v>21</v>
      </c>
      <c r="B2" s="409"/>
      <c r="C2" s="409"/>
      <c r="D2" s="409"/>
      <c r="E2" s="409"/>
    </row>
    <row r="3" spans="1:5" ht="15.75" customHeight="1">
      <c r="A3" s="1"/>
      <c r="B3" s="1"/>
      <c r="C3" s="1"/>
      <c r="D3" s="1"/>
      <c r="E3" s="1"/>
    </row>
    <row r="4" spans="1:5" ht="15" customHeight="1">
      <c r="A4" s="2" t="s">
        <v>30</v>
      </c>
      <c r="B4" s="408"/>
      <c r="C4" s="408"/>
      <c r="D4" s="408"/>
      <c r="E4" s="408"/>
    </row>
    <row r="5" spans="1:5" ht="9" customHeight="1">
      <c r="A5" s="16"/>
      <c r="B5" s="17"/>
      <c r="C5" s="17"/>
      <c r="D5" s="17"/>
      <c r="E5" s="17"/>
    </row>
    <row r="6" spans="1:5" s="16" customFormat="1">
      <c r="A6" s="2" t="s">
        <v>29</v>
      </c>
      <c r="B6" s="407"/>
      <c r="C6" s="407"/>
      <c r="D6" s="407"/>
      <c r="E6" s="407"/>
    </row>
    <row r="7" spans="1:5" ht="10.5" customHeight="1">
      <c r="A7" s="18"/>
      <c r="B7" s="18"/>
      <c r="C7" s="19"/>
      <c r="D7" s="17"/>
      <c r="E7" s="17"/>
    </row>
    <row r="8" spans="1:5">
      <c r="A8" s="4" t="s">
        <v>0</v>
      </c>
      <c r="B8" s="412"/>
      <c r="C8" s="412"/>
      <c r="D8" s="412"/>
      <c r="E8" s="412"/>
    </row>
    <row r="9" spans="1:5" ht="9.75" customHeight="1">
      <c r="A9" s="20"/>
      <c r="B9" s="21"/>
      <c r="C9" s="22"/>
      <c r="D9" s="22"/>
      <c r="E9" s="23"/>
    </row>
    <row r="10" spans="1:5">
      <c r="A10" s="24" t="s">
        <v>25</v>
      </c>
      <c r="B10" s="25"/>
      <c r="C10" s="26"/>
      <c r="D10" s="27"/>
      <c r="E10" s="28"/>
    </row>
    <row r="11" spans="1:5" ht="7.5" customHeight="1">
      <c r="A11" s="20"/>
      <c r="B11" s="21"/>
      <c r="C11" s="22"/>
      <c r="D11" s="22"/>
      <c r="E11" s="23"/>
    </row>
    <row r="12" spans="1:5">
      <c r="A12" s="29" t="s">
        <v>1</v>
      </c>
      <c r="B12" s="29" t="s">
        <v>2</v>
      </c>
      <c r="C12" s="29" t="s">
        <v>3</v>
      </c>
      <c r="D12" s="29" t="s">
        <v>4</v>
      </c>
      <c r="E12" s="29" t="s">
        <v>5</v>
      </c>
    </row>
    <row r="13" spans="1:5">
      <c r="A13" s="5"/>
      <c r="B13" s="6"/>
      <c r="C13" s="3"/>
      <c r="D13" s="3"/>
      <c r="E13" s="7" t="e">
        <f>C13/B13*100</f>
        <v>#DIV/0!</v>
      </c>
    </row>
    <row r="14" spans="1:5">
      <c r="A14" s="401" t="s">
        <v>6</v>
      </c>
      <c r="B14" s="401"/>
      <c r="C14" s="401"/>
      <c r="D14" s="401"/>
      <c r="E14" s="401"/>
    </row>
    <row r="15" spans="1:5">
      <c r="A15" s="8" t="s">
        <v>7</v>
      </c>
      <c r="B15" s="9" t="s">
        <v>8</v>
      </c>
      <c r="C15" s="9" t="s">
        <v>9</v>
      </c>
      <c r="D15" s="413" t="s">
        <v>10</v>
      </c>
      <c r="E15" s="414"/>
    </row>
    <row r="16" spans="1:5">
      <c r="A16" s="10"/>
      <c r="B16" s="11"/>
      <c r="C16" s="11"/>
      <c r="D16" s="405"/>
      <c r="E16" s="406"/>
    </row>
    <row r="17" spans="1:5" ht="9.75" customHeight="1">
      <c r="A17" s="401"/>
      <c r="B17" s="401"/>
      <c r="C17" s="401"/>
      <c r="D17" s="401"/>
      <c r="E17" s="401"/>
    </row>
    <row r="18" spans="1:5" ht="142.5" customHeight="1">
      <c r="A18" s="402" t="s">
        <v>27</v>
      </c>
      <c r="B18" s="402"/>
      <c r="C18" s="402"/>
      <c r="D18" s="402"/>
      <c r="E18" s="402"/>
    </row>
    <row r="19" spans="1:5" ht="35.25" customHeight="1">
      <c r="A19" s="30"/>
      <c r="B19" s="30"/>
      <c r="C19" s="30"/>
      <c r="D19" s="30"/>
      <c r="E19" s="30"/>
    </row>
    <row r="20" spans="1:5">
      <c r="A20" s="4" t="s">
        <v>0</v>
      </c>
      <c r="B20" s="412"/>
      <c r="C20" s="412"/>
      <c r="D20" s="412"/>
      <c r="E20" s="412"/>
    </row>
    <row r="21" spans="1:5" ht="9.75" customHeight="1">
      <c r="A21" s="20"/>
      <c r="B21" s="21"/>
      <c r="C21" s="22"/>
      <c r="D21" s="22"/>
      <c r="E21" s="23"/>
    </row>
    <row r="22" spans="1:5">
      <c r="A22" s="24" t="s">
        <v>25</v>
      </c>
      <c r="B22" s="417"/>
      <c r="C22" s="418"/>
      <c r="D22" s="27"/>
      <c r="E22" s="28"/>
    </row>
    <row r="23" spans="1:5" ht="7.5" customHeight="1">
      <c r="A23" s="20"/>
      <c r="B23" s="21"/>
      <c r="C23" s="22"/>
      <c r="D23" s="22"/>
      <c r="E23" s="23"/>
    </row>
    <row r="24" spans="1:5">
      <c r="A24" s="29" t="s">
        <v>1</v>
      </c>
      <c r="B24" s="29" t="s">
        <v>2</v>
      </c>
      <c r="C24" s="29" t="s">
        <v>3</v>
      </c>
      <c r="D24" s="14" t="s">
        <v>4</v>
      </c>
      <c r="E24" s="14" t="s">
        <v>5</v>
      </c>
    </row>
    <row r="25" spans="1:5">
      <c r="A25" s="5"/>
      <c r="B25" s="6"/>
      <c r="C25" s="3"/>
      <c r="D25" s="3"/>
      <c r="E25" s="7" t="e">
        <f>C25/B25*100</f>
        <v>#DIV/0!</v>
      </c>
    </row>
    <row r="26" spans="1:5">
      <c r="A26" s="401" t="s">
        <v>6</v>
      </c>
      <c r="B26" s="401"/>
      <c r="C26" s="401"/>
      <c r="D26" s="401"/>
      <c r="E26" s="401"/>
    </row>
    <row r="27" spans="1:5">
      <c r="A27" s="12" t="s">
        <v>7</v>
      </c>
      <c r="B27" s="13" t="s">
        <v>8</v>
      </c>
      <c r="C27" s="13" t="s">
        <v>9</v>
      </c>
      <c r="D27" s="403" t="s">
        <v>10</v>
      </c>
      <c r="E27" s="404"/>
    </row>
    <row r="28" spans="1:5">
      <c r="A28" s="10"/>
      <c r="B28" s="11"/>
      <c r="C28" s="11"/>
      <c r="D28" s="405"/>
      <c r="E28" s="406"/>
    </row>
    <row r="29" spans="1:5" ht="9.75" customHeight="1">
      <c r="A29" s="401"/>
      <c r="B29" s="401"/>
      <c r="C29" s="401"/>
      <c r="D29" s="401"/>
      <c r="E29" s="401"/>
    </row>
    <row r="30" spans="1:5" ht="142.5" customHeight="1">
      <c r="A30" s="402" t="s">
        <v>27</v>
      </c>
      <c r="B30" s="402"/>
      <c r="C30" s="402"/>
      <c r="D30" s="402"/>
      <c r="E30" s="402"/>
    </row>
    <row r="31" spans="1:5">
      <c r="A31" s="415"/>
      <c r="B31" s="401"/>
      <c r="C31" s="401"/>
      <c r="D31" s="401"/>
      <c r="E31" s="416"/>
    </row>
    <row r="32" spans="1:5">
      <c r="A32" s="410" t="s">
        <v>24</v>
      </c>
      <c r="B32" s="411"/>
      <c r="C32" s="410" t="s">
        <v>23</v>
      </c>
      <c r="D32" s="410" t="s">
        <v>28</v>
      </c>
      <c r="E32" s="410"/>
    </row>
    <row r="33" spans="1:5" ht="39.75" customHeight="1">
      <c r="A33" s="411"/>
      <c r="B33" s="411"/>
      <c r="C33" s="410"/>
      <c r="D33" s="410"/>
      <c r="E33" s="410"/>
    </row>
    <row r="34" spans="1:5">
      <c r="A34" s="411"/>
      <c r="B34" s="411"/>
      <c r="C34" s="410"/>
      <c r="D34" s="410"/>
      <c r="E34" s="410"/>
    </row>
    <row r="35" spans="1:5">
      <c r="A35" s="411"/>
      <c r="B35" s="411"/>
      <c r="C35" s="410"/>
      <c r="D35" s="410"/>
      <c r="E35" s="410"/>
    </row>
    <row r="36" spans="1:5">
      <c r="A36" s="31"/>
      <c r="B36" s="31"/>
      <c r="C36" s="31"/>
      <c r="D36" s="31"/>
      <c r="E36" s="31"/>
    </row>
    <row r="39" spans="1:5" ht="15.75">
      <c r="A39" s="32"/>
      <c r="B39" s="32"/>
      <c r="C39" s="32"/>
      <c r="D39" s="32"/>
      <c r="E39" s="32"/>
    </row>
  </sheetData>
  <mergeCells count="21">
    <mergeCell ref="B6:E6"/>
    <mergeCell ref="B4:E4"/>
    <mergeCell ref="A1:E1"/>
    <mergeCell ref="A2:E2"/>
    <mergeCell ref="A32:B35"/>
    <mergeCell ref="C32:C35"/>
    <mergeCell ref="D32:E35"/>
    <mergeCell ref="B8:E8"/>
    <mergeCell ref="A17:E17"/>
    <mergeCell ref="A18:E18"/>
    <mergeCell ref="A14:E14"/>
    <mergeCell ref="D15:E15"/>
    <mergeCell ref="D16:E16"/>
    <mergeCell ref="A31:E31"/>
    <mergeCell ref="B20:E20"/>
    <mergeCell ref="B22:C22"/>
    <mergeCell ref="A26:E26"/>
    <mergeCell ref="A29:E29"/>
    <mergeCell ref="A30:E30"/>
    <mergeCell ref="D27:E27"/>
    <mergeCell ref="D28:E28"/>
  </mergeCells>
  <printOptions horizontalCentered="1"/>
  <pageMargins left="0" right="0" top="1.7716535433070868" bottom="0" header="0.39370078740157483" footer="0.31496062992125984"/>
  <pageSetup paperSize="9" scale="87" orientation="portrait" useFirstPageNumber="1" horizontalDpi="300" verticalDpi="300" r:id="rId1"/>
  <headerFooter>
    <oddHeader xml:space="preserve">&amp;C&amp;G
&amp;8PREEITURA MUNICIPAL DE PALMAS
SECRETARIA MUNICIPAL DE FINANÇAS
DIRETORIA GERAL DE PLANEJAMENTO E ORÇAMENTO&amp;11
</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7" workbookViewId="0">
      <selection activeCell="F15" sqref="F15"/>
    </sheetView>
  </sheetViews>
  <sheetFormatPr defaultRowHeight="15"/>
  <cols>
    <col min="1" max="1" width="16.140625" customWidth="1"/>
    <col min="2" max="2" width="18.42578125" customWidth="1"/>
    <col min="3" max="3" width="17.5703125" customWidth="1"/>
    <col min="4" max="4" width="18.5703125" customWidth="1"/>
    <col min="5" max="5" width="19.7109375" customWidth="1"/>
    <col min="6" max="6" width="15.42578125" customWidth="1"/>
    <col min="7" max="7" width="27.85546875" customWidth="1"/>
  </cols>
  <sheetData>
    <row r="1" spans="1:7" ht="23.25">
      <c r="A1" s="436" t="s">
        <v>293</v>
      </c>
      <c r="B1" s="437"/>
      <c r="C1" s="437"/>
      <c r="D1" s="437"/>
      <c r="E1" s="437"/>
      <c r="F1" s="437"/>
      <c r="G1" s="438"/>
    </row>
    <row r="2" spans="1:7" ht="23.25">
      <c r="A2" s="439" t="s">
        <v>486</v>
      </c>
      <c r="B2" s="440"/>
      <c r="C2" s="440"/>
      <c r="D2" s="440"/>
      <c r="E2" s="440"/>
      <c r="F2" s="440"/>
      <c r="G2" s="441"/>
    </row>
    <row r="3" spans="1:7" ht="16.5" thickBot="1">
      <c r="A3" s="332"/>
      <c r="B3" s="333"/>
      <c r="C3" s="333"/>
      <c r="D3" s="333"/>
      <c r="E3" s="333"/>
      <c r="F3" s="333"/>
      <c r="G3" s="334"/>
    </row>
    <row r="4" spans="1:7" ht="18">
      <c r="A4" s="335" t="s">
        <v>304</v>
      </c>
      <c r="B4" s="442" t="s">
        <v>379</v>
      </c>
      <c r="C4" s="443"/>
      <c r="D4" s="443"/>
      <c r="E4" s="443"/>
      <c r="F4" s="443"/>
      <c r="G4" s="444"/>
    </row>
    <row r="5" spans="1:7" ht="31.5">
      <c r="A5" s="343" t="s">
        <v>305</v>
      </c>
      <c r="B5" s="426" t="s">
        <v>383</v>
      </c>
      <c r="C5" s="427"/>
      <c r="D5" s="427"/>
      <c r="E5" s="427"/>
      <c r="F5" s="427"/>
      <c r="G5" s="428"/>
    </row>
    <row r="6" spans="1:7" ht="15.75">
      <c r="A6" s="393" t="s">
        <v>33</v>
      </c>
      <c r="B6" s="426" t="s">
        <v>491</v>
      </c>
      <c r="C6" s="427"/>
      <c r="D6" s="427"/>
      <c r="E6" s="427"/>
      <c r="F6" s="427"/>
      <c r="G6" s="428"/>
    </row>
    <row r="7" spans="1:7" ht="48" customHeight="1">
      <c r="A7" s="393" t="s">
        <v>306</v>
      </c>
      <c r="B7" s="423" t="s">
        <v>492</v>
      </c>
      <c r="C7" s="424"/>
      <c r="D7" s="424"/>
      <c r="E7" s="424"/>
      <c r="F7" s="424"/>
      <c r="G7" s="425"/>
    </row>
    <row r="8" spans="1:7" ht="39" customHeight="1">
      <c r="A8" s="393" t="s">
        <v>307</v>
      </c>
      <c r="B8" s="423" t="s">
        <v>493</v>
      </c>
      <c r="C8" s="424"/>
      <c r="D8" s="424"/>
      <c r="E8" s="424"/>
      <c r="F8" s="424"/>
      <c r="G8" s="425"/>
    </row>
    <row r="9" spans="1:7" ht="47.25">
      <c r="A9" s="343" t="s">
        <v>308</v>
      </c>
      <c r="B9" s="426" t="s">
        <v>311</v>
      </c>
      <c r="C9" s="427"/>
      <c r="D9" s="427"/>
      <c r="E9" s="427"/>
      <c r="F9" s="427"/>
      <c r="G9" s="428"/>
    </row>
    <row r="10" spans="1:7" ht="15.75">
      <c r="A10" s="420" t="s">
        <v>309</v>
      </c>
      <c r="B10" s="421"/>
      <c r="C10" s="421"/>
      <c r="D10" s="421"/>
      <c r="E10" s="421"/>
      <c r="F10" s="421"/>
      <c r="G10" s="422"/>
    </row>
    <row r="11" spans="1:7" ht="31.5">
      <c r="A11" s="429" t="s">
        <v>1</v>
      </c>
      <c r="B11" s="430"/>
      <c r="C11" s="431" t="s">
        <v>48</v>
      </c>
      <c r="D11" s="430"/>
      <c r="E11" s="344" t="s">
        <v>46</v>
      </c>
      <c r="F11" s="345" t="s">
        <v>47</v>
      </c>
      <c r="G11" s="346" t="s">
        <v>5</v>
      </c>
    </row>
    <row r="12" spans="1:7" ht="16.5" thickBot="1">
      <c r="A12" s="432" t="s">
        <v>395</v>
      </c>
      <c r="B12" s="433"/>
      <c r="C12" s="434" t="s">
        <v>376</v>
      </c>
      <c r="D12" s="435"/>
      <c r="E12" s="338">
        <v>100</v>
      </c>
      <c r="F12" s="353">
        <f>IFERROR(E12*E16/100,0)</f>
        <v>23.696954096954094</v>
      </c>
      <c r="G12" s="350">
        <f>IFERROR(F12/E12*100,0)</f>
        <v>23.696954096954094</v>
      </c>
    </row>
    <row r="13" spans="1:7" ht="15.75">
      <c r="A13" s="420" t="s">
        <v>310</v>
      </c>
      <c r="B13" s="421"/>
      <c r="C13" s="421"/>
      <c r="D13" s="421"/>
      <c r="E13" s="421"/>
      <c r="F13" s="421"/>
      <c r="G13" s="422"/>
    </row>
    <row r="14" spans="1:7" ht="31.5">
      <c r="A14" s="347" t="s">
        <v>312</v>
      </c>
      <c r="B14" s="348" t="s">
        <v>8</v>
      </c>
      <c r="C14" s="348" t="s">
        <v>320</v>
      </c>
      <c r="D14" s="348" t="s">
        <v>321</v>
      </c>
      <c r="E14" s="348" t="s">
        <v>322</v>
      </c>
      <c r="F14" s="348" t="s">
        <v>323</v>
      </c>
      <c r="G14" s="349" t="s">
        <v>325</v>
      </c>
    </row>
    <row r="15" spans="1:7" ht="16.5" thickBot="1">
      <c r="A15" s="340">
        <v>0</v>
      </c>
      <c r="B15" s="368">
        <v>116550</v>
      </c>
      <c r="C15" s="341">
        <v>27618.799999999999</v>
      </c>
      <c r="D15" s="341">
        <v>27618.799999999999</v>
      </c>
      <c r="E15" s="341">
        <v>27618.799999999999</v>
      </c>
      <c r="F15" s="342">
        <v>0</v>
      </c>
      <c r="G15" s="350">
        <f>IFERROR(B15-C15-F15,0)</f>
        <v>88931.199999999997</v>
      </c>
    </row>
    <row r="16" spans="1:7" ht="16.5" thickBot="1">
      <c r="A16" s="419" t="s">
        <v>324</v>
      </c>
      <c r="B16" s="419"/>
      <c r="C16" s="350">
        <f>IFERROR(C15/$B$15*100,0)</f>
        <v>23.696954096954094</v>
      </c>
      <c r="D16" s="350">
        <f>IFERROR(D15/$C$15*100,0)</f>
        <v>100</v>
      </c>
      <c r="E16" s="350">
        <f>IFERROR(E15/$B$15*100,0)</f>
        <v>23.696954096954094</v>
      </c>
      <c r="F16" s="331"/>
      <c r="G16" s="331"/>
    </row>
  </sheetData>
  <mergeCells count="15">
    <mergeCell ref="B7:G7"/>
    <mergeCell ref="A1:G1"/>
    <mergeCell ref="A2:G2"/>
    <mergeCell ref="B4:G4"/>
    <mergeCell ref="B5:G5"/>
    <mergeCell ref="B6:G6"/>
    <mergeCell ref="A13:G13"/>
    <mergeCell ref="A16:B16"/>
    <mergeCell ref="B8:G8"/>
    <mergeCell ref="B9:G9"/>
    <mergeCell ref="A10:G10"/>
    <mergeCell ref="A11:B11"/>
    <mergeCell ref="C11:D11"/>
    <mergeCell ref="A12:B12"/>
    <mergeCell ref="C12:D12"/>
  </mergeCells>
  <conditionalFormatting sqref="C16">
    <cfRule type="cellIs" dxfId="572" priority="7" operator="between">
      <formula>66</formula>
      <formula>100</formula>
    </cfRule>
    <cfRule type="cellIs" dxfId="571" priority="8" operator="between">
      <formula>33</formula>
      <formula>66</formula>
    </cfRule>
    <cfRule type="cellIs" dxfId="570" priority="9" operator="between">
      <formula>0</formula>
      <formula>33</formula>
    </cfRule>
  </conditionalFormatting>
  <conditionalFormatting sqref="G15">
    <cfRule type="cellIs" dxfId="569" priority="16" operator="between">
      <formula>66</formula>
      <formula>100</formula>
    </cfRule>
    <cfRule type="cellIs" dxfId="568" priority="17" operator="between">
      <formula>33</formula>
      <formula>66</formula>
    </cfRule>
    <cfRule type="cellIs" dxfId="567" priority="18" operator="between">
      <formula>0</formula>
      <formula>33</formula>
    </cfRule>
  </conditionalFormatting>
  <conditionalFormatting sqref="G12">
    <cfRule type="cellIs" dxfId="566" priority="13" operator="between">
      <formula>66</formula>
      <formula>100</formula>
    </cfRule>
    <cfRule type="cellIs" dxfId="565" priority="14" operator="between">
      <formula>33</formula>
      <formula>66</formula>
    </cfRule>
    <cfRule type="cellIs" dxfId="564" priority="15" operator="between">
      <formula>0</formula>
      <formula>33</formula>
    </cfRule>
  </conditionalFormatting>
  <conditionalFormatting sqref="F12">
    <cfRule type="cellIs" dxfId="563" priority="10" operator="between">
      <formula>$E$12*0</formula>
      <formula>$E$12*0.329999</formula>
    </cfRule>
    <cfRule type="cellIs" dxfId="562" priority="11" operator="between">
      <formula>$E$12*0.33</formula>
      <formula>$E$12*0.6599999</formula>
    </cfRule>
    <cfRule type="cellIs" dxfId="561" priority="12" operator="between">
      <formula>$E$12*0.66</formula>
      <formula>$E$12*1</formula>
    </cfRule>
  </conditionalFormatting>
  <conditionalFormatting sqref="D16">
    <cfRule type="cellIs" dxfId="560" priority="4" operator="between">
      <formula>66</formula>
      <formula>100</formula>
    </cfRule>
    <cfRule type="cellIs" dxfId="559" priority="5" operator="between">
      <formula>33</formula>
      <formula>66</formula>
    </cfRule>
    <cfRule type="cellIs" dxfId="558" priority="6" operator="between">
      <formula>0</formula>
      <formula>33</formula>
    </cfRule>
  </conditionalFormatting>
  <conditionalFormatting sqref="E16">
    <cfRule type="cellIs" dxfId="557" priority="1" operator="between">
      <formula>66</formula>
      <formula>100</formula>
    </cfRule>
    <cfRule type="cellIs" dxfId="556" priority="2" operator="between">
      <formula>33</formula>
      <formula>66</formula>
    </cfRule>
    <cfRule type="cellIs" dxfId="555" priority="3" operator="between">
      <formula>0</formula>
      <formula>33</formula>
    </cfRule>
  </conditionalFormatting>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4" workbookViewId="0">
      <selection activeCell="F15" sqref="F15"/>
    </sheetView>
  </sheetViews>
  <sheetFormatPr defaultRowHeight="15"/>
  <cols>
    <col min="1" max="1" width="17.140625" customWidth="1"/>
    <col min="2" max="2" width="17.5703125" customWidth="1"/>
    <col min="3" max="3" width="15.5703125" customWidth="1"/>
    <col min="4" max="4" width="14.140625" customWidth="1"/>
    <col min="5" max="5" width="14.7109375" customWidth="1"/>
    <col min="6" max="6" width="16" customWidth="1"/>
    <col min="7" max="7" width="19.140625" customWidth="1"/>
  </cols>
  <sheetData>
    <row r="1" spans="1:7" ht="23.25">
      <c r="A1" s="436" t="s">
        <v>293</v>
      </c>
      <c r="B1" s="437"/>
      <c r="C1" s="437"/>
      <c r="D1" s="437"/>
      <c r="E1" s="437"/>
      <c r="F1" s="437"/>
      <c r="G1" s="438"/>
    </row>
    <row r="2" spans="1:7" ht="23.25">
      <c r="A2" s="439" t="s">
        <v>486</v>
      </c>
      <c r="B2" s="440"/>
      <c r="C2" s="440"/>
      <c r="D2" s="440"/>
      <c r="E2" s="440"/>
      <c r="F2" s="440"/>
      <c r="G2" s="441"/>
    </row>
    <row r="3" spans="1:7" ht="16.5" thickBot="1">
      <c r="A3" s="332"/>
      <c r="B3" s="333"/>
      <c r="C3" s="333"/>
      <c r="D3" s="333"/>
      <c r="E3" s="333"/>
      <c r="F3" s="333"/>
      <c r="G3" s="334"/>
    </row>
    <row r="4" spans="1:7" ht="18">
      <c r="A4" s="335" t="s">
        <v>304</v>
      </c>
      <c r="B4" s="442" t="s">
        <v>379</v>
      </c>
      <c r="C4" s="443"/>
      <c r="D4" s="443"/>
      <c r="E4" s="443"/>
      <c r="F4" s="443"/>
      <c r="G4" s="444"/>
    </row>
    <row r="5" spans="1:7" ht="31.5">
      <c r="A5" s="343" t="s">
        <v>305</v>
      </c>
      <c r="B5" s="426" t="s">
        <v>383</v>
      </c>
      <c r="C5" s="427"/>
      <c r="D5" s="427"/>
      <c r="E5" s="427"/>
      <c r="F5" s="427"/>
      <c r="G5" s="428"/>
    </row>
    <row r="6" spans="1:7" ht="15.75">
      <c r="A6" s="393" t="s">
        <v>33</v>
      </c>
      <c r="B6" s="426" t="s">
        <v>494</v>
      </c>
      <c r="C6" s="427"/>
      <c r="D6" s="427"/>
      <c r="E6" s="427"/>
      <c r="F6" s="427"/>
      <c r="G6" s="428"/>
    </row>
    <row r="7" spans="1:7" ht="15.75">
      <c r="A7" s="393" t="s">
        <v>306</v>
      </c>
      <c r="B7" s="423" t="s">
        <v>495</v>
      </c>
      <c r="C7" s="424"/>
      <c r="D7" s="424"/>
      <c r="E7" s="424"/>
      <c r="F7" s="424"/>
      <c r="G7" s="425"/>
    </row>
    <row r="8" spans="1:7" ht="15.75">
      <c r="A8" s="393" t="s">
        <v>307</v>
      </c>
      <c r="B8" s="423" t="s">
        <v>496</v>
      </c>
      <c r="C8" s="424"/>
      <c r="D8" s="424"/>
      <c r="E8" s="424"/>
      <c r="F8" s="424"/>
      <c r="G8" s="425"/>
    </row>
    <row r="9" spans="1:7" ht="41.25" customHeight="1">
      <c r="A9" s="343" t="s">
        <v>308</v>
      </c>
      <c r="B9" s="426" t="s">
        <v>311</v>
      </c>
      <c r="C9" s="427"/>
      <c r="D9" s="427"/>
      <c r="E9" s="427"/>
      <c r="F9" s="427"/>
      <c r="G9" s="428"/>
    </row>
    <row r="10" spans="1:7" ht="15.75">
      <c r="A10" s="420" t="s">
        <v>309</v>
      </c>
      <c r="B10" s="421"/>
      <c r="C10" s="421"/>
      <c r="D10" s="421"/>
      <c r="E10" s="421"/>
      <c r="F10" s="421"/>
      <c r="G10" s="422"/>
    </row>
    <row r="11" spans="1:7" ht="31.5">
      <c r="A11" s="429" t="s">
        <v>1</v>
      </c>
      <c r="B11" s="430"/>
      <c r="C11" s="431" t="s">
        <v>48</v>
      </c>
      <c r="D11" s="430"/>
      <c r="E11" s="344" t="s">
        <v>46</v>
      </c>
      <c r="F11" s="345" t="s">
        <v>47</v>
      </c>
      <c r="G11" s="346" t="s">
        <v>5</v>
      </c>
    </row>
    <row r="12" spans="1:7" ht="16.5" thickBot="1">
      <c r="A12" s="432" t="s">
        <v>395</v>
      </c>
      <c r="B12" s="433"/>
      <c r="C12" s="434" t="s">
        <v>376</v>
      </c>
      <c r="D12" s="435"/>
      <c r="E12" s="338">
        <v>100</v>
      </c>
      <c r="F12" s="353">
        <f>IFERROR(E12*E16/100,0)</f>
        <v>69.11308263904526</v>
      </c>
      <c r="G12" s="350">
        <f>IFERROR(F12/E12*100,0)</f>
        <v>69.11308263904526</v>
      </c>
    </row>
    <row r="13" spans="1:7" ht="15.75">
      <c r="A13" s="420" t="s">
        <v>310</v>
      </c>
      <c r="B13" s="421"/>
      <c r="C13" s="421"/>
      <c r="D13" s="421"/>
      <c r="E13" s="421"/>
      <c r="F13" s="421"/>
      <c r="G13" s="422"/>
    </row>
    <row r="14" spans="1:7" ht="31.5">
      <c r="A14" s="347" t="s">
        <v>312</v>
      </c>
      <c r="B14" s="348" t="s">
        <v>8</v>
      </c>
      <c r="C14" s="348" t="s">
        <v>320</v>
      </c>
      <c r="D14" s="348" t="s">
        <v>321</v>
      </c>
      <c r="E14" s="348" t="s">
        <v>322</v>
      </c>
      <c r="F14" s="348" t="s">
        <v>323</v>
      </c>
      <c r="G14" s="349" t="s">
        <v>325</v>
      </c>
    </row>
    <row r="15" spans="1:7" ht="16.5" thickBot="1">
      <c r="A15" s="340">
        <v>0</v>
      </c>
      <c r="B15" s="368">
        <v>88820</v>
      </c>
      <c r="C15" s="341">
        <v>88251.24</v>
      </c>
      <c r="D15" s="341">
        <v>61386.239999999998</v>
      </c>
      <c r="E15" s="341">
        <v>61386.239999999998</v>
      </c>
      <c r="F15" s="342">
        <v>0</v>
      </c>
      <c r="G15" s="350">
        <f>IFERROR(B15-C15-F15,0)</f>
        <v>568.75999999999476</v>
      </c>
    </row>
    <row r="16" spans="1:7" ht="16.5" thickBot="1">
      <c r="A16" s="419" t="s">
        <v>324</v>
      </c>
      <c r="B16" s="419"/>
      <c r="C16" s="350">
        <f>IFERROR(C15/$B$15*100,0)</f>
        <v>99.359648727764025</v>
      </c>
      <c r="D16" s="350">
        <f>IFERROR(D15/$C$15*100,0)</f>
        <v>69.558501387629221</v>
      </c>
      <c r="E16" s="350">
        <f>IFERROR(E15/$B$15*100,0)</f>
        <v>69.11308263904526</v>
      </c>
      <c r="F16" s="331"/>
      <c r="G16" s="331"/>
    </row>
  </sheetData>
  <mergeCells count="15">
    <mergeCell ref="B7:G7"/>
    <mergeCell ref="A1:G1"/>
    <mergeCell ref="A2:G2"/>
    <mergeCell ref="B4:G4"/>
    <mergeCell ref="B5:G5"/>
    <mergeCell ref="B6:G6"/>
    <mergeCell ref="A13:G13"/>
    <mergeCell ref="A16:B16"/>
    <mergeCell ref="B8:G8"/>
    <mergeCell ref="B9:G9"/>
    <mergeCell ref="A10:G10"/>
    <mergeCell ref="A11:B11"/>
    <mergeCell ref="C11:D11"/>
    <mergeCell ref="A12:B12"/>
    <mergeCell ref="C12:D12"/>
  </mergeCells>
  <conditionalFormatting sqref="C16">
    <cfRule type="cellIs" dxfId="554" priority="7" operator="between">
      <formula>66</formula>
      <formula>100</formula>
    </cfRule>
    <cfRule type="cellIs" dxfId="553" priority="8" operator="between">
      <formula>33</formula>
      <formula>66</formula>
    </cfRule>
    <cfRule type="cellIs" dxfId="552" priority="9" operator="between">
      <formula>0</formula>
      <formula>33</formula>
    </cfRule>
  </conditionalFormatting>
  <conditionalFormatting sqref="G15">
    <cfRule type="cellIs" dxfId="551" priority="16" operator="between">
      <formula>66</formula>
      <formula>100</formula>
    </cfRule>
    <cfRule type="cellIs" dxfId="550" priority="17" operator="between">
      <formula>33</formula>
      <formula>66</formula>
    </cfRule>
    <cfRule type="cellIs" dxfId="549" priority="18" operator="between">
      <formula>0</formula>
      <formula>33</formula>
    </cfRule>
  </conditionalFormatting>
  <conditionalFormatting sqref="G12">
    <cfRule type="cellIs" dxfId="548" priority="13" operator="between">
      <formula>66</formula>
      <formula>100</formula>
    </cfRule>
    <cfRule type="cellIs" dxfId="547" priority="14" operator="between">
      <formula>33</formula>
      <formula>66</formula>
    </cfRule>
    <cfRule type="cellIs" dxfId="546" priority="15" operator="between">
      <formula>0</formula>
      <formula>33</formula>
    </cfRule>
  </conditionalFormatting>
  <conditionalFormatting sqref="F12">
    <cfRule type="cellIs" dxfId="545" priority="10" operator="between">
      <formula>$E$12*0</formula>
      <formula>$E$12*0.329999</formula>
    </cfRule>
    <cfRule type="cellIs" dxfId="544" priority="11" operator="between">
      <formula>$E$12*0.33</formula>
      <formula>$E$12*0.6599999</formula>
    </cfRule>
    <cfRule type="cellIs" dxfId="543" priority="12" operator="between">
      <formula>$E$12*0.66</formula>
      <formula>$E$12*1</formula>
    </cfRule>
  </conditionalFormatting>
  <conditionalFormatting sqref="D16">
    <cfRule type="cellIs" dxfId="542" priority="4" operator="between">
      <formula>66</formula>
      <formula>100</formula>
    </cfRule>
    <cfRule type="cellIs" dxfId="541" priority="5" operator="between">
      <formula>33</formula>
      <formula>66</formula>
    </cfRule>
    <cfRule type="cellIs" dxfId="540" priority="6" operator="between">
      <formula>0</formula>
      <formula>33</formula>
    </cfRule>
  </conditionalFormatting>
  <conditionalFormatting sqref="E16">
    <cfRule type="cellIs" dxfId="539" priority="1" operator="between">
      <formula>66</formula>
      <formula>100</formula>
    </cfRule>
    <cfRule type="cellIs" dxfId="538" priority="2" operator="between">
      <formula>33</formula>
      <formula>66</formula>
    </cfRule>
    <cfRule type="cellIs" dxfId="537" priority="3" operator="between">
      <formula>0</formula>
      <formula>33</formula>
    </cfRule>
  </conditionalFormatting>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G15" sqref="G15"/>
    </sheetView>
  </sheetViews>
  <sheetFormatPr defaultRowHeight="15"/>
  <cols>
    <col min="1" max="1" width="26.140625" style="331" customWidth="1"/>
    <col min="2" max="2" width="18.85546875" style="331" customWidth="1"/>
    <col min="3" max="3" width="22.28515625" style="331" customWidth="1"/>
    <col min="4" max="5" width="18.140625" style="331" customWidth="1"/>
    <col min="6" max="6" width="21.7109375" style="331" customWidth="1"/>
    <col min="7" max="7" width="22"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379</v>
      </c>
      <c r="C4" s="443"/>
      <c r="D4" s="443"/>
      <c r="E4" s="443"/>
      <c r="F4" s="443"/>
      <c r="G4" s="444"/>
    </row>
    <row r="5" spans="1:8" ht="30.75" customHeight="1">
      <c r="A5" s="343" t="s">
        <v>305</v>
      </c>
      <c r="B5" s="426" t="s">
        <v>383</v>
      </c>
      <c r="C5" s="427"/>
      <c r="D5" s="427"/>
      <c r="E5" s="427"/>
      <c r="F5" s="427"/>
      <c r="G5" s="428"/>
    </row>
    <row r="6" spans="1:8" ht="15" customHeight="1">
      <c r="A6" s="336" t="s">
        <v>33</v>
      </c>
      <c r="B6" s="426" t="s">
        <v>401</v>
      </c>
      <c r="C6" s="427"/>
      <c r="D6" s="427"/>
      <c r="E6" s="427"/>
      <c r="F6" s="427"/>
      <c r="G6" s="428"/>
    </row>
    <row r="7" spans="1:8" ht="70.5" customHeight="1">
      <c r="A7" s="336" t="s">
        <v>306</v>
      </c>
      <c r="B7" s="423" t="s">
        <v>400</v>
      </c>
      <c r="C7" s="424"/>
      <c r="D7" s="424"/>
      <c r="E7" s="424"/>
      <c r="F7" s="424"/>
      <c r="G7" s="425"/>
    </row>
    <row r="8" spans="1:8" ht="29.25" customHeight="1">
      <c r="A8" s="336" t="s">
        <v>307</v>
      </c>
      <c r="B8" s="423" t="s">
        <v>402</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403</v>
      </c>
      <c r="B12" s="433"/>
      <c r="C12" s="434" t="s">
        <v>376</v>
      </c>
      <c r="D12" s="435"/>
      <c r="E12" s="338">
        <v>100</v>
      </c>
      <c r="F12" s="353">
        <f>IFERROR(E12*E16/100,0)</f>
        <v>19.099377148442059</v>
      </c>
      <c r="G12" s="350">
        <f>IFERROR(F12/E12*100,0)</f>
        <v>19.099377148442059</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214000</v>
      </c>
      <c r="B15" s="368">
        <v>670008.76</v>
      </c>
      <c r="C15" s="341">
        <v>522688.25</v>
      </c>
      <c r="D15" s="341">
        <v>311141.37</v>
      </c>
      <c r="E15" s="341">
        <v>127967.5</v>
      </c>
      <c r="F15" s="342">
        <v>460</v>
      </c>
      <c r="G15" s="350">
        <f>IFERROR(B15-C15-F15,0)</f>
        <v>146860.51</v>
      </c>
    </row>
    <row r="16" spans="1:8" ht="16.5" thickBot="1">
      <c r="A16" s="419" t="s">
        <v>324</v>
      </c>
      <c r="B16" s="419"/>
      <c r="C16" s="350">
        <f>IFERROR(C15/$B$15*100,0)</f>
        <v>78.012151662017075</v>
      </c>
      <c r="D16" s="350">
        <f>IFERROR(D15/$C$15*100,0)</f>
        <v>59.527140700025306</v>
      </c>
      <c r="E16" s="350">
        <f>IFERROR(E15/$B$15*100,0)</f>
        <v>19.099377148442059</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536" priority="7" operator="between">
      <formula>66</formula>
      <formula>100</formula>
    </cfRule>
    <cfRule type="cellIs" dxfId="535" priority="8" operator="between">
      <formula>33</formula>
      <formula>66</formula>
    </cfRule>
    <cfRule type="cellIs" dxfId="534" priority="9" operator="between">
      <formula>0</formula>
      <formula>33</formula>
    </cfRule>
  </conditionalFormatting>
  <conditionalFormatting sqref="G15">
    <cfRule type="cellIs" dxfId="533" priority="16" operator="between">
      <formula>66</formula>
      <formula>100</formula>
    </cfRule>
    <cfRule type="cellIs" dxfId="532" priority="17" operator="between">
      <formula>33</formula>
      <formula>66</formula>
    </cfRule>
    <cfRule type="cellIs" dxfId="531" priority="18" operator="between">
      <formula>0</formula>
      <formula>33</formula>
    </cfRule>
  </conditionalFormatting>
  <conditionalFormatting sqref="G12">
    <cfRule type="cellIs" dxfId="530" priority="13" operator="between">
      <formula>66</formula>
      <formula>100</formula>
    </cfRule>
    <cfRule type="cellIs" dxfId="529" priority="14" operator="between">
      <formula>33</formula>
      <formula>66</formula>
    </cfRule>
    <cfRule type="cellIs" dxfId="528" priority="15" operator="between">
      <formula>0</formula>
      <formula>33</formula>
    </cfRule>
  </conditionalFormatting>
  <conditionalFormatting sqref="F12">
    <cfRule type="cellIs" dxfId="527" priority="10" operator="between">
      <formula>$E$12*0</formula>
      <formula>$E$12*0.329999</formula>
    </cfRule>
    <cfRule type="cellIs" dxfId="526" priority="11" operator="between">
      <formula>$E$12*0.33</formula>
      <formula>$E$12*0.6599999</formula>
    </cfRule>
    <cfRule type="cellIs" dxfId="525" priority="12" operator="between">
      <formula>$E$12*0.66</formula>
      <formula>$E$12*1</formula>
    </cfRule>
  </conditionalFormatting>
  <conditionalFormatting sqref="D16">
    <cfRule type="cellIs" dxfId="524" priority="4" operator="between">
      <formula>66</formula>
      <formula>100</formula>
    </cfRule>
    <cfRule type="cellIs" dxfId="523" priority="5" operator="between">
      <formula>33</formula>
      <formula>66</formula>
    </cfRule>
    <cfRule type="cellIs" dxfId="522" priority="6" operator="between">
      <formula>0</formula>
      <formula>33</formula>
    </cfRule>
  </conditionalFormatting>
  <conditionalFormatting sqref="E16">
    <cfRule type="cellIs" dxfId="521" priority="1" operator="between">
      <formula>66</formula>
      <formula>100</formula>
    </cfRule>
    <cfRule type="cellIs" dxfId="520" priority="2" operator="between">
      <formula>33</formula>
      <formula>66</formula>
    </cfRule>
    <cfRule type="cellIs" dxfId="519"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328</v>
      </c>
      <c r="C4" s="443"/>
      <c r="D4" s="443"/>
      <c r="E4" s="443"/>
      <c r="F4" s="443"/>
      <c r="G4" s="444"/>
    </row>
    <row r="5" spans="1:8" ht="30.75" customHeight="1">
      <c r="A5" s="343" t="s">
        <v>305</v>
      </c>
      <c r="B5" s="426" t="s">
        <v>383</v>
      </c>
      <c r="C5" s="427"/>
      <c r="D5" s="427"/>
      <c r="E5" s="427"/>
      <c r="F5" s="427"/>
      <c r="G5" s="428"/>
    </row>
    <row r="6" spans="1:8" ht="15" customHeight="1">
      <c r="A6" s="336" t="s">
        <v>33</v>
      </c>
      <c r="B6" s="426" t="s">
        <v>404</v>
      </c>
      <c r="C6" s="427"/>
      <c r="D6" s="427"/>
      <c r="E6" s="427"/>
      <c r="F6" s="427"/>
      <c r="G6" s="428"/>
    </row>
    <row r="7" spans="1:8" ht="82.5" customHeight="1">
      <c r="A7" s="336" t="s">
        <v>306</v>
      </c>
      <c r="B7" s="423" t="s">
        <v>405</v>
      </c>
      <c r="C7" s="424"/>
      <c r="D7" s="424"/>
      <c r="E7" s="424"/>
      <c r="F7" s="424"/>
      <c r="G7" s="425"/>
    </row>
    <row r="8" spans="1:8" ht="29.25" customHeight="1">
      <c r="A8" s="336" t="s">
        <v>307</v>
      </c>
      <c r="B8" s="423" t="s">
        <v>406</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396</v>
      </c>
      <c r="B12" s="433"/>
      <c r="C12" s="434" t="s">
        <v>376</v>
      </c>
      <c r="D12" s="435"/>
      <c r="E12" s="338">
        <v>30</v>
      </c>
      <c r="F12" s="353">
        <f>IFERROR(E12*E16/100,0)</f>
        <v>19.263428223208848</v>
      </c>
      <c r="G12" s="350">
        <f>IFERROR(F12/E12*100,0)</f>
        <v>64.21142741069616</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293000</v>
      </c>
      <c r="B15" s="368">
        <v>344610</v>
      </c>
      <c r="C15" s="341">
        <v>329372.67</v>
      </c>
      <c r="D15" s="341">
        <v>237872.67</v>
      </c>
      <c r="E15" s="341">
        <v>221279</v>
      </c>
      <c r="F15" s="342">
        <v>0</v>
      </c>
      <c r="G15" s="350">
        <f>IFERROR(B15-C15-F15,0)</f>
        <v>15237.330000000016</v>
      </c>
    </row>
    <row r="16" spans="1:8" ht="16.5" thickBot="1">
      <c r="A16" s="419" t="s">
        <v>324</v>
      </c>
      <c r="B16" s="419"/>
      <c r="C16" s="350">
        <f>IFERROR(C15/$B$15*100,0)</f>
        <v>95.578384260468354</v>
      </c>
      <c r="D16" s="350">
        <f>IFERROR(D15/$C$15*100,0)</f>
        <v>72.219917335582224</v>
      </c>
      <c r="E16" s="350">
        <f>IFERROR(E15/$B$15*100,0)</f>
        <v>64.21142741069616</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518" priority="7" operator="between">
      <formula>66</formula>
      <formula>100</formula>
    </cfRule>
    <cfRule type="cellIs" dxfId="517" priority="8" operator="between">
      <formula>33</formula>
      <formula>66</formula>
    </cfRule>
    <cfRule type="cellIs" dxfId="516" priority="9" operator="between">
      <formula>0</formula>
      <formula>33</formula>
    </cfRule>
  </conditionalFormatting>
  <conditionalFormatting sqref="G15">
    <cfRule type="cellIs" dxfId="515" priority="16" operator="between">
      <formula>66</formula>
      <formula>100</formula>
    </cfRule>
    <cfRule type="cellIs" dxfId="514" priority="17" operator="between">
      <formula>33</formula>
      <formula>66</formula>
    </cfRule>
    <cfRule type="cellIs" dxfId="513" priority="18" operator="between">
      <formula>0</formula>
      <formula>33</formula>
    </cfRule>
  </conditionalFormatting>
  <conditionalFormatting sqref="G12">
    <cfRule type="cellIs" dxfId="512" priority="13" operator="between">
      <formula>66</formula>
      <formula>100</formula>
    </cfRule>
    <cfRule type="cellIs" dxfId="511" priority="14" operator="between">
      <formula>33</formula>
      <formula>66</formula>
    </cfRule>
    <cfRule type="cellIs" dxfId="510" priority="15" operator="between">
      <formula>0</formula>
      <formula>33</formula>
    </cfRule>
  </conditionalFormatting>
  <conditionalFormatting sqref="F12">
    <cfRule type="cellIs" dxfId="509" priority="10" operator="between">
      <formula>$E$12*0</formula>
      <formula>$E$12*0.329999</formula>
    </cfRule>
    <cfRule type="cellIs" dxfId="508" priority="11" operator="between">
      <formula>$E$12*0.33</formula>
      <formula>$E$12*0.6599999</formula>
    </cfRule>
    <cfRule type="cellIs" dxfId="507" priority="12" operator="between">
      <formula>$E$12*0.66</formula>
      <formula>$E$12*1</formula>
    </cfRule>
  </conditionalFormatting>
  <conditionalFormatting sqref="D16">
    <cfRule type="cellIs" dxfId="506" priority="4" operator="between">
      <formula>66</formula>
      <formula>100</formula>
    </cfRule>
    <cfRule type="cellIs" dxfId="505" priority="5" operator="between">
      <formula>33</formula>
      <formula>66</formula>
    </cfRule>
    <cfRule type="cellIs" dxfId="504" priority="6" operator="between">
      <formula>0</formula>
      <formula>33</formula>
    </cfRule>
  </conditionalFormatting>
  <conditionalFormatting sqref="E16">
    <cfRule type="cellIs" dxfId="503" priority="1" operator="between">
      <formula>66</formula>
      <formula>100</formula>
    </cfRule>
    <cfRule type="cellIs" dxfId="502" priority="2" operator="between">
      <formula>33</formula>
      <formula>66</formula>
    </cfRule>
    <cfRule type="cellIs" dxfId="501"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G18" sqref="G18"/>
    </sheetView>
  </sheetViews>
  <sheetFormatPr defaultRowHeight="15"/>
  <cols>
    <col min="1" max="1" width="26.140625" style="331" customWidth="1"/>
    <col min="2" max="2" width="18.85546875" style="331" customWidth="1"/>
    <col min="3" max="3" width="24.42578125" style="331" customWidth="1"/>
    <col min="4" max="5" width="18.140625" style="331" customWidth="1"/>
    <col min="6" max="6" width="21.7109375" style="331" customWidth="1"/>
    <col min="7" max="7" width="22.57031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411</v>
      </c>
      <c r="C4" s="443"/>
      <c r="D4" s="443"/>
      <c r="E4" s="443"/>
      <c r="F4" s="443"/>
      <c r="G4" s="444"/>
    </row>
    <row r="5" spans="1:8" ht="30.75" customHeight="1">
      <c r="A5" s="343" t="s">
        <v>305</v>
      </c>
      <c r="B5" s="426" t="s">
        <v>383</v>
      </c>
      <c r="C5" s="427"/>
      <c r="D5" s="427"/>
      <c r="E5" s="427"/>
      <c r="F5" s="427"/>
      <c r="G5" s="428"/>
    </row>
    <row r="6" spans="1:8" ht="15" customHeight="1">
      <c r="A6" s="336" t="s">
        <v>33</v>
      </c>
      <c r="B6" s="426" t="s">
        <v>407</v>
      </c>
      <c r="C6" s="427"/>
      <c r="D6" s="427"/>
      <c r="E6" s="427"/>
      <c r="F6" s="427"/>
      <c r="G6" s="428"/>
    </row>
    <row r="7" spans="1:8" ht="82.5" customHeight="1">
      <c r="A7" s="336" t="s">
        <v>306</v>
      </c>
      <c r="B7" s="423" t="s">
        <v>408</v>
      </c>
      <c r="C7" s="424"/>
      <c r="D7" s="424"/>
      <c r="E7" s="424"/>
      <c r="F7" s="424"/>
      <c r="G7" s="425"/>
    </row>
    <row r="8" spans="1:8" ht="29.25" customHeight="1">
      <c r="A8" s="336" t="s">
        <v>307</v>
      </c>
      <c r="B8" s="423" t="s">
        <v>409</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410</v>
      </c>
      <c r="B12" s="433"/>
      <c r="C12" s="434" t="s">
        <v>376</v>
      </c>
      <c r="D12" s="435"/>
      <c r="E12" s="338">
        <v>75</v>
      </c>
      <c r="F12" s="353">
        <f>IFERROR(E12*E16/100,0)</f>
        <v>0</v>
      </c>
      <c r="G12" s="350">
        <f>IFERROR(F12/E12*100,0)</f>
        <v>0</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256000</v>
      </c>
      <c r="B15" s="368">
        <v>1200</v>
      </c>
      <c r="C15" s="341">
        <v>0</v>
      </c>
      <c r="D15" s="341">
        <v>0</v>
      </c>
      <c r="E15" s="341">
        <v>0</v>
      </c>
      <c r="F15" s="342">
        <v>0</v>
      </c>
      <c r="G15" s="350">
        <f>IFERROR(B15-C15-F15,0)</f>
        <v>1200</v>
      </c>
    </row>
    <row r="16" spans="1:8" ht="16.5" thickBot="1">
      <c r="A16" s="419" t="s">
        <v>324</v>
      </c>
      <c r="B16" s="419"/>
      <c r="C16" s="350">
        <f>IFERROR(C15/$B$15*100,0)</f>
        <v>0</v>
      </c>
      <c r="D16" s="350">
        <f>IFERROR(D15/$C$15*100,0)</f>
        <v>0</v>
      </c>
      <c r="E16" s="350">
        <f>IFERROR(E15/$B$15*100,0)</f>
        <v>0</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G12">
    <cfRule type="cellIs" dxfId="500" priority="13" operator="between">
      <formula>66</formula>
      <formula>100</formula>
    </cfRule>
    <cfRule type="cellIs" dxfId="499" priority="14" operator="between">
      <formula>33</formula>
      <formula>66</formula>
    </cfRule>
    <cfRule type="cellIs" dxfId="498" priority="15" operator="between">
      <formula>0</formula>
      <formula>33</formula>
    </cfRule>
  </conditionalFormatting>
  <conditionalFormatting sqref="C16">
    <cfRule type="cellIs" dxfId="497" priority="7" operator="between">
      <formula>66</formula>
      <formula>100</formula>
    </cfRule>
    <cfRule type="cellIs" dxfId="496" priority="8" operator="between">
      <formula>33</formula>
      <formula>66</formula>
    </cfRule>
    <cfRule type="cellIs" dxfId="495" priority="9" operator="between">
      <formula>0</formula>
      <formula>33</formula>
    </cfRule>
  </conditionalFormatting>
  <conditionalFormatting sqref="G15">
    <cfRule type="cellIs" dxfId="494" priority="16" operator="between">
      <formula>66</formula>
      <formula>100</formula>
    </cfRule>
    <cfRule type="cellIs" dxfId="493" priority="17" operator="between">
      <formula>33</formula>
      <formula>66</formula>
    </cfRule>
    <cfRule type="cellIs" dxfId="492" priority="18" operator="between">
      <formula>0</formula>
      <formula>33</formula>
    </cfRule>
  </conditionalFormatting>
  <conditionalFormatting sqref="F12">
    <cfRule type="cellIs" dxfId="491" priority="10" operator="between">
      <formula>$E$12*0</formula>
      <formula>$E$12*0.329999</formula>
    </cfRule>
    <cfRule type="cellIs" dxfId="490" priority="11" operator="between">
      <formula>$E$12*0.33</formula>
      <formula>$E$12*0.6599999</formula>
    </cfRule>
    <cfRule type="cellIs" dxfId="489" priority="12" operator="between">
      <formula>$E$12*0.66</formula>
      <formula>$E$12*1</formula>
    </cfRule>
  </conditionalFormatting>
  <conditionalFormatting sqref="D16">
    <cfRule type="cellIs" dxfId="488" priority="4" operator="between">
      <formula>66</formula>
      <formula>100</formula>
    </cfRule>
    <cfRule type="cellIs" dxfId="487" priority="5" operator="between">
      <formula>33</formula>
      <formula>66</formula>
    </cfRule>
    <cfRule type="cellIs" dxfId="486" priority="6" operator="between">
      <formula>0</formula>
      <formula>33</formula>
    </cfRule>
  </conditionalFormatting>
  <conditionalFormatting sqref="E16">
    <cfRule type="cellIs" dxfId="485" priority="1" operator="between">
      <formula>66</formula>
      <formula>100</formula>
    </cfRule>
    <cfRule type="cellIs" dxfId="484" priority="2" operator="between">
      <formula>33</formula>
      <formula>66</formula>
    </cfRule>
    <cfRule type="cellIs" dxfId="483"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topLeftCell="A4" zoomScaleNormal="100" workbookViewId="0">
      <selection activeCell="F15" sqref="F15"/>
    </sheetView>
  </sheetViews>
  <sheetFormatPr defaultRowHeight="15"/>
  <cols>
    <col min="1" max="1" width="26.140625" style="331" customWidth="1"/>
    <col min="2" max="2" width="18.85546875" style="331" customWidth="1"/>
    <col min="3" max="3" width="19.140625" style="331" customWidth="1"/>
    <col min="4" max="5" width="18.140625" style="331" customWidth="1"/>
    <col min="6" max="6" width="21.7109375" style="331" customWidth="1"/>
    <col min="7" max="7" width="20.8554687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328</v>
      </c>
      <c r="C4" s="443"/>
      <c r="D4" s="443"/>
      <c r="E4" s="443"/>
      <c r="F4" s="443"/>
      <c r="G4" s="444"/>
    </row>
    <row r="5" spans="1:8" ht="30.75" customHeight="1">
      <c r="A5" s="343" t="s">
        <v>305</v>
      </c>
      <c r="B5" s="426" t="s">
        <v>383</v>
      </c>
      <c r="C5" s="427"/>
      <c r="D5" s="427"/>
      <c r="E5" s="427"/>
      <c r="F5" s="427"/>
      <c r="G5" s="428"/>
    </row>
    <row r="6" spans="1:8" ht="15" customHeight="1">
      <c r="A6" s="336" t="s">
        <v>33</v>
      </c>
      <c r="B6" s="426" t="s">
        <v>413</v>
      </c>
      <c r="C6" s="427"/>
      <c r="D6" s="427"/>
      <c r="E6" s="427"/>
      <c r="F6" s="427"/>
      <c r="G6" s="428"/>
    </row>
    <row r="7" spans="1:8" ht="135.75" customHeight="1">
      <c r="A7" s="336" t="s">
        <v>306</v>
      </c>
      <c r="B7" s="423" t="s">
        <v>414</v>
      </c>
      <c r="C7" s="424"/>
      <c r="D7" s="424"/>
      <c r="E7" s="424"/>
      <c r="F7" s="424"/>
      <c r="G7" s="425"/>
    </row>
    <row r="8" spans="1:8" ht="29.25" customHeight="1">
      <c r="A8" s="336" t="s">
        <v>307</v>
      </c>
      <c r="B8" s="423" t="s">
        <v>415</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395</v>
      </c>
      <c r="B12" s="433"/>
      <c r="C12" s="434" t="s">
        <v>376</v>
      </c>
      <c r="D12" s="435"/>
      <c r="E12" s="338">
        <v>100</v>
      </c>
      <c r="F12" s="353">
        <f>IFERROR(E12*E16/100,0)</f>
        <v>25.329662724652032</v>
      </c>
      <c r="G12" s="350">
        <f>IFERROR(F12/E12*100,0)</f>
        <v>25.329662724652032</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727000</v>
      </c>
      <c r="B15" s="368">
        <v>2173521.44</v>
      </c>
      <c r="C15" s="341">
        <v>856891.14</v>
      </c>
      <c r="D15" s="341">
        <v>586738.59</v>
      </c>
      <c r="E15" s="341">
        <v>550545.65</v>
      </c>
      <c r="F15" s="342">
        <v>48391.25</v>
      </c>
      <c r="G15" s="350">
        <f>IFERROR(B15-C15-F15,0)</f>
        <v>1268239.0499999998</v>
      </c>
    </row>
    <row r="16" spans="1:8" ht="16.5" thickBot="1">
      <c r="A16" s="419" t="s">
        <v>324</v>
      </c>
      <c r="B16" s="419"/>
      <c r="C16" s="350">
        <f>IFERROR(C15/$B$15*100,0)</f>
        <v>39.424094201711675</v>
      </c>
      <c r="D16" s="350">
        <f>IFERROR(D15/$C$15*100,0)</f>
        <v>68.472943949449629</v>
      </c>
      <c r="E16" s="350">
        <f>IFERROR(E15/$B$15*100,0)</f>
        <v>25.329662724652032</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482" priority="7" operator="between">
      <formula>66</formula>
      <formula>100</formula>
    </cfRule>
    <cfRule type="cellIs" dxfId="481" priority="8" operator="between">
      <formula>33</formula>
      <formula>66</formula>
    </cfRule>
    <cfRule type="cellIs" dxfId="480" priority="9" operator="between">
      <formula>0</formula>
      <formula>33</formula>
    </cfRule>
  </conditionalFormatting>
  <conditionalFormatting sqref="G15">
    <cfRule type="cellIs" dxfId="479" priority="16" operator="between">
      <formula>66</formula>
      <formula>100</formula>
    </cfRule>
    <cfRule type="cellIs" dxfId="478" priority="17" operator="between">
      <formula>33</formula>
      <formula>66</formula>
    </cfRule>
    <cfRule type="cellIs" dxfId="477" priority="18" operator="between">
      <formula>0</formula>
      <formula>33</formula>
    </cfRule>
  </conditionalFormatting>
  <conditionalFormatting sqref="G12">
    <cfRule type="cellIs" dxfId="476" priority="13" operator="between">
      <formula>66</formula>
      <formula>100</formula>
    </cfRule>
    <cfRule type="cellIs" dxfId="475" priority="14" operator="between">
      <formula>33</formula>
      <formula>66</formula>
    </cfRule>
    <cfRule type="cellIs" dxfId="474" priority="15" operator="between">
      <formula>0</formula>
      <formula>33</formula>
    </cfRule>
  </conditionalFormatting>
  <conditionalFormatting sqref="F12">
    <cfRule type="cellIs" dxfId="473" priority="10" operator="between">
      <formula>$E$12*0</formula>
      <formula>$E$12*0.329999</formula>
    </cfRule>
    <cfRule type="cellIs" dxfId="472" priority="11" operator="between">
      <formula>$E$12*0.33</formula>
      <formula>$E$12*0.6599999</formula>
    </cfRule>
    <cfRule type="cellIs" dxfId="471" priority="12" operator="between">
      <formula>$E$12*0.66</formula>
      <formula>$E$12*1</formula>
    </cfRule>
  </conditionalFormatting>
  <conditionalFormatting sqref="D16">
    <cfRule type="cellIs" dxfId="470" priority="4" operator="between">
      <formula>66</formula>
      <formula>100</formula>
    </cfRule>
    <cfRule type="cellIs" dxfId="469" priority="5" operator="between">
      <formula>33</formula>
      <formula>66</formula>
    </cfRule>
    <cfRule type="cellIs" dxfId="468" priority="6" operator="between">
      <formula>0</formula>
      <formula>33</formula>
    </cfRule>
  </conditionalFormatting>
  <conditionalFormatting sqref="E16">
    <cfRule type="cellIs" dxfId="467" priority="1" operator="between">
      <formula>66</formula>
      <formula>100</formula>
    </cfRule>
    <cfRule type="cellIs" dxfId="466" priority="2" operator="between">
      <formula>33</formula>
      <formula>66</formula>
    </cfRule>
    <cfRule type="cellIs" dxfId="465"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topLeftCell="A4"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328</v>
      </c>
      <c r="C4" s="443"/>
      <c r="D4" s="443"/>
      <c r="E4" s="443"/>
      <c r="F4" s="443"/>
      <c r="G4" s="444"/>
    </row>
    <row r="5" spans="1:8" ht="30.75" customHeight="1">
      <c r="A5" s="343" t="s">
        <v>305</v>
      </c>
      <c r="B5" s="426" t="s">
        <v>383</v>
      </c>
      <c r="C5" s="427"/>
      <c r="D5" s="427"/>
      <c r="E5" s="427"/>
      <c r="F5" s="427"/>
      <c r="G5" s="428"/>
    </row>
    <row r="6" spans="1:8" ht="15" customHeight="1">
      <c r="A6" s="336" t="s">
        <v>33</v>
      </c>
      <c r="B6" s="426" t="s">
        <v>416</v>
      </c>
      <c r="C6" s="427"/>
      <c r="D6" s="427"/>
      <c r="E6" s="427"/>
      <c r="F6" s="427"/>
      <c r="G6" s="428"/>
    </row>
    <row r="7" spans="1:8" ht="136.5" customHeight="1">
      <c r="A7" s="336" t="s">
        <v>306</v>
      </c>
      <c r="B7" s="423" t="s">
        <v>417</v>
      </c>
      <c r="C7" s="424"/>
      <c r="D7" s="424"/>
      <c r="E7" s="424"/>
      <c r="F7" s="424"/>
      <c r="G7" s="425"/>
    </row>
    <row r="8" spans="1:8" ht="56.25" customHeight="1">
      <c r="A8" s="336" t="s">
        <v>307</v>
      </c>
      <c r="B8" s="423" t="s">
        <v>418</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395</v>
      </c>
      <c r="B12" s="433"/>
      <c r="C12" s="434" t="s">
        <v>376</v>
      </c>
      <c r="D12" s="435"/>
      <c r="E12" s="338">
        <v>100</v>
      </c>
      <c r="F12" s="353">
        <f>IFERROR(E12*E16/100,0)</f>
        <v>0</v>
      </c>
      <c r="G12" s="350">
        <f>IFERROR(F12/E12*100,0)</f>
        <v>0</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81000</v>
      </c>
      <c r="B15" s="368">
        <v>0</v>
      </c>
      <c r="C15" s="341">
        <v>0</v>
      </c>
      <c r="D15" s="341">
        <v>0</v>
      </c>
      <c r="E15" s="341">
        <v>0</v>
      </c>
      <c r="F15" s="342">
        <v>0</v>
      </c>
      <c r="G15" s="350">
        <f>IFERROR(B15-C15-F15,0)</f>
        <v>0</v>
      </c>
    </row>
    <row r="16" spans="1:8" ht="16.5" thickBot="1">
      <c r="A16" s="419" t="s">
        <v>324</v>
      </c>
      <c r="B16" s="419"/>
      <c r="C16" s="350">
        <f>IFERROR(C15/$B$15*100,0)</f>
        <v>0</v>
      </c>
      <c r="D16" s="350">
        <f>IFERROR(D15/$C$15*100,0)</f>
        <v>0</v>
      </c>
      <c r="E16" s="350">
        <f>IFERROR(E15/$B$15*100,0)</f>
        <v>0</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464" priority="7" operator="between">
      <formula>66</formula>
      <formula>100</formula>
    </cfRule>
    <cfRule type="cellIs" dxfId="463" priority="8" operator="between">
      <formula>33</formula>
      <formula>66</formula>
    </cfRule>
    <cfRule type="cellIs" dxfId="462" priority="9" operator="between">
      <formula>0</formula>
      <formula>33</formula>
    </cfRule>
  </conditionalFormatting>
  <conditionalFormatting sqref="G15">
    <cfRule type="cellIs" dxfId="461" priority="16" operator="between">
      <formula>66</formula>
      <formula>100</formula>
    </cfRule>
    <cfRule type="cellIs" dxfId="460" priority="17" operator="between">
      <formula>33</formula>
      <formula>66</formula>
    </cfRule>
    <cfRule type="cellIs" dxfId="459" priority="18" operator="between">
      <formula>0</formula>
      <formula>33</formula>
    </cfRule>
  </conditionalFormatting>
  <conditionalFormatting sqref="G12">
    <cfRule type="cellIs" dxfId="458" priority="13" operator="between">
      <formula>66</formula>
      <formula>100</formula>
    </cfRule>
    <cfRule type="cellIs" dxfId="457" priority="14" operator="between">
      <formula>33</formula>
      <formula>66</formula>
    </cfRule>
    <cfRule type="cellIs" dxfId="456" priority="15" operator="between">
      <formula>0</formula>
      <formula>33</formula>
    </cfRule>
  </conditionalFormatting>
  <conditionalFormatting sqref="F12">
    <cfRule type="cellIs" dxfId="455" priority="10" operator="between">
      <formula>$E$12*0</formula>
      <formula>$E$12*0.329999</formula>
    </cfRule>
    <cfRule type="cellIs" dxfId="454" priority="11" operator="between">
      <formula>$E$12*0.33</formula>
      <formula>$E$12*0.6599999</formula>
    </cfRule>
    <cfRule type="cellIs" dxfId="453" priority="12" operator="between">
      <formula>$E$12*0.66</formula>
      <formula>$E$12*1</formula>
    </cfRule>
  </conditionalFormatting>
  <conditionalFormatting sqref="D16">
    <cfRule type="cellIs" dxfId="452" priority="4" operator="between">
      <formula>66</formula>
      <formula>100</formula>
    </cfRule>
    <cfRule type="cellIs" dxfId="451" priority="5" operator="between">
      <formula>33</formula>
      <formula>66</formula>
    </cfRule>
    <cfRule type="cellIs" dxfId="450" priority="6" operator="between">
      <formula>0</formula>
      <formula>33</formula>
    </cfRule>
  </conditionalFormatting>
  <conditionalFormatting sqref="E16">
    <cfRule type="cellIs" dxfId="449" priority="1" operator="between">
      <formula>66</formula>
      <formula>100</formula>
    </cfRule>
    <cfRule type="cellIs" dxfId="448" priority="2" operator="between">
      <formula>33</formula>
      <formula>66</formula>
    </cfRule>
    <cfRule type="cellIs" dxfId="447"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E15" sqref="E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328</v>
      </c>
      <c r="C4" s="443"/>
      <c r="D4" s="443"/>
      <c r="E4" s="443"/>
      <c r="F4" s="443"/>
      <c r="G4" s="444"/>
    </row>
    <row r="5" spans="1:8" ht="30.75" customHeight="1">
      <c r="A5" s="343" t="s">
        <v>305</v>
      </c>
      <c r="B5" s="426" t="s">
        <v>412</v>
      </c>
      <c r="C5" s="427"/>
      <c r="D5" s="427"/>
      <c r="E5" s="427"/>
      <c r="F5" s="427"/>
      <c r="G5" s="428"/>
    </row>
    <row r="6" spans="1:8" ht="15" customHeight="1">
      <c r="A6" s="336" t="s">
        <v>33</v>
      </c>
      <c r="B6" s="426" t="s">
        <v>419</v>
      </c>
      <c r="C6" s="427"/>
      <c r="D6" s="427"/>
      <c r="E6" s="427"/>
      <c r="F6" s="427"/>
      <c r="G6" s="428"/>
    </row>
    <row r="7" spans="1:8" ht="105" customHeight="1">
      <c r="A7" s="336" t="s">
        <v>306</v>
      </c>
      <c r="B7" s="423" t="s">
        <v>420</v>
      </c>
      <c r="C7" s="424"/>
      <c r="D7" s="424"/>
      <c r="E7" s="424"/>
      <c r="F7" s="424"/>
      <c r="G7" s="425"/>
    </row>
    <row r="8" spans="1:8" ht="29.25" customHeight="1">
      <c r="A8" s="336" t="s">
        <v>307</v>
      </c>
      <c r="B8" s="423" t="s">
        <v>421</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422</v>
      </c>
      <c r="B12" s="433"/>
      <c r="C12" s="434" t="s">
        <v>376</v>
      </c>
      <c r="D12" s="435"/>
      <c r="E12" s="338">
        <v>100</v>
      </c>
      <c r="F12" s="353">
        <f>IFERROR(E12*E16/100,0)</f>
        <v>16.089108910891088</v>
      </c>
      <c r="G12" s="350">
        <f>IFERROR(F12/E12*100,0)</f>
        <v>16.089108910891088</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42000</v>
      </c>
      <c r="B15" s="368">
        <v>16160</v>
      </c>
      <c r="C15" s="341">
        <v>10160</v>
      </c>
      <c r="D15" s="341">
        <v>4940</v>
      </c>
      <c r="E15" s="341">
        <v>2600</v>
      </c>
      <c r="F15" s="342">
        <v>0</v>
      </c>
      <c r="G15" s="350">
        <f>IFERROR(B15-C15-F15,0)</f>
        <v>6000</v>
      </c>
    </row>
    <row r="16" spans="1:8" ht="16.5" thickBot="1">
      <c r="A16" s="419" t="s">
        <v>324</v>
      </c>
      <c r="B16" s="419"/>
      <c r="C16" s="350">
        <f>IFERROR(C15/$B$15*100,0)</f>
        <v>62.871287128712872</v>
      </c>
      <c r="D16" s="350">
        <f>IFERROR(D15/$C$15*100,0)</f>
        <v>48.622047244094489</v>
      </c>
      <c r="E16" s="350">
        <f>IFERROR(E15/$B$15*100,0)</f>
        <v>16.089108910891088</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D16">
    <cfRule type="cellIs" dxfId="446" priority="4" operator="between">
      <formula>66</formula>
      <formula>100</formula>
    </cfRule>
    <cfRule type="cellIs" dxfId="445" priority="5" operator="between">
      <formula>33</formula>
      <formula>66</formula>
    </cfRule>
    <cfRule type="cellIs" dxfId="444" priority="6" operator="between">
      <formula>0</formula>
      <formula>33</formula>
    </cfRule>
  </conditionalFormatting>
  <conditionalFormatting sqref="G15">
    <cfRule type="cellIs" dxfId="443" priority="16" operator="between">
      <formula>66</formula>
      <formula>100</formula>
    </cfRule>
    <cfRule type="cellIs" dxfId="442" priority="17" operator="between">
      <formula>33</formula>
      <formula>66</formula>
    </cfRule>
    <cfRule type="cellIs" dxfId="441" priority="18" operator="between">
      <formula>0</formula>
      <formula>33</formula>
    </cfRule>
  </conditionalFormatting>
  <conditionalFormatting sqref="G12">
    <cfRule type="cellIs" dxfId="440" priority="13" operator="between">
      <formula>66</formula>
      <formula>100</formula>
    </cfRule>
    <cfRule type="cellIs" dxfId="439" priority="14" operator="between">
      <formula>33</formula>
      <formula>66</formula>
    </cfRule>
    <cfRule type="cellIs" dxfId="438" priority="15" operator="between">
      <formula>0</formula>
      <formula>33</formula>
    </cfRule>
  </conditionalFormatting>
  <conditionalFormatting sqref="F12">
    <cfRule type="cellIs" dxfId="437" priority="10" operator="between">
      <formula>$E$12*0</formula>
      <formula>$E$12*0.329999</formula>
    </cfRule>
    <cfRule type="cellIs" dxfId="436" priority="11" operator="between">
      <formula>$E$12*0.33</formula>
      <formula>$E$12*0.6599999</formula>
    </cfRule>
    <cfRule type="cellIs" dxfId="435" priority="12" operator="between">
      <formula>$E$12*0.66</formula>
      <formula>$E$12*1</formula>
    </cfRule>
  </conditionalFormatting>
  <conditionalFormatting sqref="C16">
    <cfRule type="cellIs" dxfId="434" priority="7" operator="between">
      <formula>66</formula>
      <formula>100</formula>
    </cfRule>
    <cfRule type="cellIs" dxfId="433" priority="8" operator="between">
      <formula>33</formula>
      <formula>66</formula>
    </cfRule>
    <cfRule type="cellIs" dxfId="432" priority="9" operator="between">
      <formula>0</formula>
      <formula>33</formula>
    </cfRule>
  </conditionalFormatting>
  <conditionalFormatting sqref="E16">
    <cfRule type="cellIs" dxfId="431" priority="1" operator="between">
      <formula>66</formula>
      <formula>100</formula>
    </cfRule>
    <cfRule type="cellIs" dxfId="430" priority="2" operator="between">
      <formula>33</formula>
      <formula>66</formula>
    </cfRule>
    <cfRule type="cellIs" dxfId="429"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328</v>
      </c>
      <c r="C4" s="443"/>
      <c r="D4" s="443"/>
      <c r="E4" s="443"/>
      <c r="F4" s="443"/>
      <c r="G4" s="444"/>
    </row>
    <row r="5" spans="1:8" ht="30.75" customHeight="1">
      <c r="A5" s="343" t="s">
        <v>305</v>
      </c>
      <c r="B5" s="426" t="s">
        <v>412</v>
      </c>
      <c r="C5" s="427"/>
      <c r="D5" s="427"/>
      <c r="E5" s="427"/>
      <c r="F5" s="427"/>
      <c r="G5" s="428"/>
    </row>
    <row r="6" spans="1:8" ht="15" customHeight="1">
      <c r="A6" s="336" t="s">
        <v>33</v>
      </c>
      <c r="B6" s="426" t="s">
        <v>423</v>
      </c>
      <c r="C6" s="427"/>
      <c r="D6" s="427"/>
      <c r="E6" s="427"/>
      <c r="F6" s="427"/>
      <c r="G6" s="428"/>
    </row>
    <row r="7" spans="1:8" ht="112.5" customHeight="1">
      <c r="A7" s="336" t="s">
        <v>306</v>
      </c>
      <c r="B7" s="423" t="s">
        <v>424</v>
      </c>
      <c r="C7" s="424"/>
      <c r="D7" s="424"/>
      <c r="E7" s="424"/>
      <c r="F7" s="424"/>
      <c r="G7" s="425"/>
    </row>
    <row r="8" spans="1:8" ht="29.25" customHeight="1">
      <c r="A8" s="336" t="s">
        <v>307</v>
      </c>
      <c r="B8" s="423" t="s">
        <v>425</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426</v>
      </c>
      <c r="B12" s="433"/>
      <c r="C12" s="434" t="s">
        <v>65</v>
      </c>
      <c r="D12" s="435"/>
      <c r="E12" s="338">
        <v>1</v>
      </c>
      <c r="F12" s="353">
        <f>IFERROR(E12*E16/100,0)</f>
        <v>0</v>
      </c>
      <c r="G12" s="350">
        <f>IFERROR(F12/E12*100,0)</f>
        <v>0</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7000</v>
      </c>
      <c r="B15" s="368">
        <v>0</v>
      </c>
      <c r="C15" s="341">
        <v>0</v>
      </c>
      <c r="D15" s="341">
        <v>0</v>
      </c>
      <c r="E15" s="341">
        <v>0</v>
      </c>
      <c r="F15" s="342">
        <v>0</v>
      </c>
      <c r="G15" s="350">
        <f>IFERROR(B15-C15-F15,0)</f>
        <v>0</v>
      </c>
    </row>
    <row r="16" spans="1:8" ht="16.5" thickBot="1">
      <c r="A16" s="419" t="s">
        <v>324</v>
      </c>
      <c r="B16" s="419"/>
      <c r="C16" s="350">
        <f>IFERROR(C15/$B$15*100,0)</f>
        <v>0</v>
      </c>
      <c r="D16" s="350">
        <f>IFERROR(D15/$C$15*100,0)</f>
        <v>0</v>
      </c>
      <c r="E16" s="350">
        <f>IFERROR(E15/$B$15*100,0)</f>
        <v>0</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428" priority="7" operator="between">
      <formula>66</formula>
      <formula>100</formula>
    </cfRule>
    <cfRule type="cellIs" dxfId="427" priority="8" operator="between">
      <formula>33</formula>
      <formula>66</formula>
    </cfRule>
    <cfRule type="cellIs" dxfId="426" priority="9" operator="between">
      <formula>0</formula>
      <formula>33</formula>
    </cfRule>
  </conditionalFormatting>
  <conditionalFormatting sqref="G15">
    <cfRule type="cellIs" dxfId="425" priority="16" operator="between">
      <formula>66</formula>
      <formula>100</formula>
    </cfRule>
    <cfRule type="cellIs" dxfId="424" priority="17" operator="between">
      <formula>33</formula>
      <formula>66</formula>
    </cfRule>
    <cfRule type="cellIs" dxfId="423" priority="18" operator="between">
      <formula>0</formula>
      <formula>33</formula>
    </cfRule>
  </conditionalFormatting>
  <conditionalFormatting sqref="G12">
    <cfRule type="cellIs" dxfId="422" priority="13" operator="between">
      <formula>66</formula>
      <formula>100</formula>
    </cfRule>
    <cfRule type="cellIs" dxfId="421" priority="14" operator="between">
      <formula>33</formula>
      <formula>66</formula>
    </cfRule>
    <cfRule type="cellIs" dxfId="420" priority="15" operator="between">
      <formula>0</formula>
      <formula>33</formula>
    </cfRule>
  </conditionalFormatting>
  <conditionalFormatting sqref="F12">
    <cfRule type="cellIs" dxfId="419" priority="10" operator="between">
      <formula>$E$12*0</formula>
      <formula>$E$12*0.329999</formula>
    </cfRule>
    <cfRule type="cellIs" dxfId="418" priority="11" operator="between">
      <formula>$E$12*0.33</formula>
      <formula>$E$12*0.6599999</formula>
    </cfRule>
    <cfRule type="cellIs" dxfId="417" priority="12" operator="between">
      <formula>$E$12*0.66</formula>
      <formula>$E$12*1</formula>
    </cfRule>
  </conditionalFormatting>
  <conditionalFormatting sqref="D16">
    <cfRule type="cellIs" dxfId="416" priority="4" operator="between">
      <formula>66</formula>
      <formula>100</formula>
    </cfRule>
    <cfRule type="cellIs" dxfId="415" priority="5" operator="between">
      <formula>33</formula>
      <formula>66</formula>
    </cfRule>
    <cfRule type="cellIs" dxfId="414" priority="6" operator="between">
      <formula>0</formula>
      <formula>33</formula>
    </cfRule>
  </conditionalFormatting>
  <conditionalFormatting sqref="E16">
    <cfRule type="cellIs" dxfId="413" priority="1" operator="between">
      <formula>66</formula>
      <formula>100</formula>
    </cfRule>
    <cfRule type="cellIs" dxfId="412" priority="2" operator="between">
      <formula>33</formula>
      <formula>66</formula>
    </cfRule>
    <cfRule type="cellIs" dxfId="411"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F15" sqref="F15"/>
    </sheetView>
  </sheetViews>
  <sheetFormatPr defaultRowHeight="15"/>
  <cols>
    <col min="1" max="1" width="26.140625" style="331" customWidth="1"/>
    <col min="2" max="2" width="18.85546875" style="331" customWidth="1"/>
    <col min="3" max="3" width="20.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328</v>
      </c>
      <c r="C4" s="443"/>
      <c r="D4" s="443"/>
      <c r="E4" s="443"/>
      <c r="F4" s="443"/>
      <c r="G4" s="444"/>
    </row>
    <row r="5" spans="1:8" ht="30.75" customHeight="1">
      <c r="A5" s="343" t="s">
        <v>305</v>
      </c>
      <c r="B5" s="426" t="s">
        <v>412</v>
      </c>
      <c r="C5" s="427"/>
      <c r="D5" s="427"/>
      <c r="E5" s="427"/>
      <c r="F5" s="427"/>
      <c r="G5" s="428"/>
    </row>
    <row r="6" spans="1:8" ht="15" customHeight="1">
      <c r="A6" s="337" t="s">
        <v>33</v>
      </c>
      <c r="B6" s="426" t="s">
        <v>427</v>
      </c>
      <c r="C6" s="427"/>
      <c r="D6" s="427"/>
      <c r="E6" s="427"/>
      <c r="F6" s="427"/>
      <c r="G6" s="428"/>
    </row>
    <row r="7" spans="1:8" ht="72.75" customHeight="1">
      <c r="A7" s="337" t="s">
        <v>306</v>
      </c>
      <c r="B7" s="423" t="s">
        <v>428</v>
      </c>
      <c r="C7" s="424"/>
      <c r="D7" s="424"/>
      <c r="E7" s="424"/>
      <c r="F7" s="424"/>
      <c r="G7" s="425"/>
    </row>
    <row r="8" spans="1:8" ht="29.25" customHeight="1">
      <c r="A8" s="337" t="s">
        <v>307</v>
      </c>
      <c r="B8" s="423" t="s">
        <v>429</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394</v>
      </c>
      <c r="B12" s="433"/>
      <c r="C12" s="434" t="s">
        <v>65</v>
      </c>
      <c r="D12" s="435"/>
      <c r="E12" s="338">
        <v>119</v>
      </c>
      <c r="F12" s="353">
        <f>IFERROR(E12*E16/100,0)</f>
        <v>103.37759406194556</v>
      </c>
      <c r="G12" s="350">
        <f>IFERROR(F12/E12*100,0)</f>
        <v>86.871927783147527</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1909913</v>
      </c>
      <c r="B15" s="368">
        <v>1679168.17</v>
      </c>
      <c r="C15" s="341">
        <v>1637168.49</v>
      </c>
      <c r="D15" s="341">
        <v>1637168.49</v>
      </c>
      <c r="E15" s="341">
        <v>1458725.76</v>
      </c>
      <c r="F15" s="342">
        <v>0</v>
      </c>
      <c r="G15" s="350">
        <f>IFERROR(B15-C15-F15,0)</f>
        <v>41999.679999999935</v>
      </c>
    </row>
    <row r="16" spans="1:8" ht="16.5" thickBot="1">
      <c r="A16" s="419" t="s">
        <v>324</v>
      </c>
      <c r="B16" s="419"/>
      <c r="C16" s="350">
        <f>IFERROR(C15/$B$15*100,0)</f>
        <v>97.498780601587981</v>
      </c>
      <c r="D16" s="350">
        <f>IFERROR(D15/$C$15*100,0)</f>
        <v>100</v>
      </c>
      <c r="E16" s="350">
        <f>IFERROR(E15/$B$15*100,0)</f>
        <v>86.871927783147541</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C16">
    <cfRule type="cellIs" dxfId="410" priority="7" operator="between">
      <formula>66</formula>
      <formula>100</formula>
    </cfRule>
    <cfRule type="cellIs" dxfId="409" priority="8" operator="between">
      <formula>33</formula>
      <formula>66</formula>
    </cfRule>
    <cfRule type="cellIs" dxfId="408" priority="9" operator="between">
      <formula>0</formula>
      <formula>33</formula>
    </cfRule>
  </conditionalFormatting>
  <conditionalFormatting sqref="G15">
    <cfRule type="cellIs" dxfId="407" priority="16" operator="between">
      <formula>66</formula>
      <formula>100</formula>
    </cfRule>
    <cfRule type="cellIs" dxfId="406" priority="17" operator="between">
      <formula>33</formula>
      <formula>66</formula>
    </cfRule>
    <cfRule type="cellIs" dxfId="405" priority="18" operator="between">
      <formula>0</formula>
      <formula>33</formula>
    </cfRule>
  </conditionalFormatting>
  <conditionalFormatting sqref="G12">
    <cfRule type="cellIs" dxfId="404" priority="13" operator="between">
      <formula>66</formula>
      <formula>100</formula>
    </cfRule>
    <cfRule type="cellIs" dxfId="403" priority="14" operator="between">
      <formula>33</formula>
      <formula>66</formula>
    </cfRule>
    <cfRule type="cellIs" dxfId="402" priority="15" operator="between">
      <formula>0</formula>
      <formula>33</formula>
    </cfRule>
  </conditionalFormatting>
  <conditionalFormatting sqref="F12">
    <cfRule type="cellIs" dxfId="401" priority="10" operator="between">
      <formula>$E$12*0</formula>
      <formula>$E$12*0.329999</formula>
    </cfRule>
    <cfRule type="cellIs" dxfId="400" priority="11" operator="between">
      <formula>$E$12*0.33</formula>
      <formula>$E$12*0.6599999</formula>
    </cfRule>
    <cfRule type="cellIs" dxfId="399" priority="12" operator="between">
      <formula>$E$12*0.66</formula>
      <formula>$E$12*1</formula>
    </cfRule>
  </conditionalFormatting>
  <conditionalFormatting sqref="D16">
    <cfRule type="cellIs" dxfId="398" priority="4" operator="between">
      <formula>66</formula>
      <formula>100</formula>
    </cfRule>
    <cfRule type="cellIs" dxfId="397" priority="5" operator="between">
      <formula>33</formula>
      <formula>66</formula>
    </cfRule>
    <cfRule type="cellIs" dxfId="396" priority="6" operator="between">
      <formula>0</formula>
      <formula>33</formula>
    </cfRule>
  </conditionalFormatting>
  <conditionalFormatting sqref="E16">
    <cfRule type="cellIs" dxfId="395" priority="1" operator="between">
      <formula>66</formula>
      <formula>100</formula>
    </cfRule>
    <cfRule type="cellIs" dxfId="394" priority="2" operator="between">
      <formula>33</formula>
      <formula>66</formula>
    </cfRule>
    <cfRule type="cellIs" dxfId="393"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topLeftCell="A4"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379</v>
      </c>
      <c r="C4" s="443"/>
      <c r="D4" s="443"/>
      <c r="E4" s="443"/>
      <c r="F4" s="443"/>
      <c r="G4" s="444"/>
    </row>
    <row r="5" spans="1:8" ht="30.75" customHeight="1">
      <c r="A5" s="343" t="s">
        <v>305</v>
      </c>
      <c r="B5" s="426" t="s">
        <v>373</v>
      </c>
      <c r="C5" s="427"/>
      <c r="D5" s="427"/>
      <c r="E5" s="427"/>
      <c r="F5" s="427"/>
      <c r="G5" s="428"/>
    </row>
    <row r="6" spans="1:8" ht="15" customHeight="1">
      <c r="A6" s="336" t="s">
        <v>33</v>
      </c>
      <c r="B6" s="426" t="s">
        <v>371</v>
      </c>
      <c r="C6" s="427"/>
      <c r="D6" s="427"/>
      <c r="E6" s="427"/>
      <c r="F6" s="427"/>
      <c r="G6" s="428"/>
    </row>
    <row r="7" spans="1:8" ht="118.5" customHeight="1">
      <c r="A7" s="336" t="s">
        <v>306</v>
      </c>
      <c r="B7" s="423" t="s">
        <v>372</v>
      </c>
      <c r="C7" s="424"/>
      <c r="D7" s="424"/>
      <c r="E7" s="424"/>
      <c r="F7" s="424"/>
      <c r="G7" s="425"/>
    </row>
    <row r="8" spans="1:8" ht="29.25" customHeight="1">
      <c r="A8" s="336" t="s">
        <v>307</v>
      </c>
      <c r="B8" s="423" t="s">
        <v>374</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375</v>
      </c>
      <c r="B12" s="433"/>
      <c r="C12" s="434" t="s">
        <v>376</v>
      </c>
      <c r="D12" s="435"/>
      <c r="E12" s="338">
        <v>100</v>
      </c>
      <c r="F12" s="353">
        <f>IFERROR(E12*E16/100,0)</f>
        <v>54.185737818306031</v>
      </c>
      <c r="G12" s="350">
        <f>IFERROR(F12/E12*100,0)</f>
        <v>54.185737818306038</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426000</v>
      </c>
      <c r="B15" s="368">
        <v>792997.47</v>
      </c>
      <c r="C15" s="341">
        <v>768331.94</v>
      </c>
      <c r="D15" s="341">
        <v>493124.45</v>
      </c>
      <c r="E15" s="341">
        <v>429691.53</v>
      </c>
      <c r="F15" s="342">
        <v>0</v>
      </c>
      <c r="G15" s="350">
        <f>IFERROR(B15-C15-F15,0)</f>
        <v>24665.530000000028</v>
      </c>
    </row>
    <row r="16" spans="1:8" ht="16.5" thickBot="1">
      <c r="A16" s="419" t="s">
        <v>324</v>
      </c>
      <c r="B16" s="419"/>
      <c r="C16" s="350">
        <f>IFERROR(C15/$B$15*100,0)</f>
        <v>96.889582762477161</v>
      </c>
      <c r="D16" s="350">
        <f>IFERROR(D15/$C$15*100,0)</f>
        <v>64.18117278841747</v>
      </c>
      <c r="E16" s="350">
        <f>IFERROR(E15/$B$15*100,0)</f>
        <v>54.185737818306038</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716" priority="7" operator="between">
      <formula>66</formula>
      <formula>100</formula>
    </cfRule>
    <cfRule type="cellIs" dxfId="715" priority="8" operator="between">
      <formula>33</formula>
      <formula>66</formula>
    </cfRule>
    <cfRule type="cellIs" dxfId="714" priority="9" operator="between">
      <formula>0</formula>
      <formula>33</formula>
    </cfRule>
  </conditionalFormatting>
  <conditionalFormatting sqref="G15">
    <cfRule type="cellIs" dxfId="713" priority="16" operator="between">
      <formula>66</formula>
      <formula>100</formula>
    </cfRule>
    <cfRule type="cellIs" dxfId="712" priority="17" operator="between">
      <formula>33</formula>
      <formula>66</formula>
    </cfRule>
    <cfRule type="cellIs" dxfId="711" priority="18" operator="between">
      <formula>0</formula>
      <formula>33</formula>
    </cfRule>
  </conditionalFormatting>
  <conditionalFormatting sqref="G12">
    <cfRule type="cellIs" dxfId="710" priority="13" operator="between">
      <formula>66</formula>
      <formula>100</formula>
    </cfRule>
    <cfRule type="cellIs" dxfId="709" priority="14" operator="between">
      <formula>33</formula>
      <formula>66</formula>
    </cfRule>
    <cfRule type="cellIs" dxfId="708" priority="15" operator="between">
      <formula>0</formula>
      <formula>33</formula>
    </cfRule>
  </conditionalFormatting>
  <conditionalFormatting sqref="F12">
    <cfRule type="cellIs" dxfId="707" priority="10" operator="between">
      <formula>$E$12*0</formula>
      <formula>$E$12*0.329999</formula>
    </cfRule>
    <cfRule type="cellIs" dxfId="706" priority="11" operator="between">
      <formula>$E$12*0.33</formula>
      <formula>$E$12*0.6599999</formula>
    </cfRule>
    <cfRule type="cellIs" dxfId="705" priority="12" operator="between">
      <formula>$E$12*0.66</formula>
      <formula>$E$12*1</formula>
    </cfRule>
  </conditionalFormatting>
  <conditionalFormatting sqref="D16">
    <cfRule type="cellIs" dxfId="704" priority="4" operator="between">
      <formula>66</formula>
      <formula>100</formula>
    </cfRule>
    <cfRule type="cellIs" dxfId="703" priority="5" operator="between">
      <formula>33</formula>
      <formula>66</formula>
    </cfRule>
    <cfRule type="cellIs" dxfId="702" priority="6" operator="between">
      <formula>0</formula>
      <formula>33</formula>
    </cfRule>
  </conditionalFormatting>
  <conditionalFormatting sqref="E16">
    <cfRule type="cellIs" dxfId="701" priority="1" operator="between">
      <formula>66</formula>
      <formula>100</formula>
    </cfRule>
    <cfRule type="cellIs" dxfId="700" priority="2" operator="between">
      <formula>33</formula>
      <formula>66</formula>
    </cfRule>
    <cfRule type="cellIs" dxfId="699"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G15" sqref="G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75" thickBot="1">
      <c r="A4" s="335" t="s">
        <v>304</v>
      </c>
      <c r="B4" s="442" t="s">
        <v>411</v>
      </c>
      <c r="C4" s="443"/>
      <c r="D4" s="443"/>
      <c r="E4" s="443"/>
      <c r="F4" s="443"/>
      <c r="G4" s="444"/>
    </row>
    <row r="5" spans="1:8" ht="30.75" customHeight="1">
      <c r="A5" s="343" t="s">
        <v>305</v>
      </c>
      <c r="B5" s="442" t="s">
        <v>412</v>
      </c>
      <c r="C5" s="443"/>
      <c r="D5" s="443"/>
      <c r="E5" s="443"/>
      <c r="F5" s="443"/>
      <c r="G5" s="444"/>
    </row>
    <row r="6" spans="1:8" ht="15" customHeight="1">
      <c r="A6" s="337" t="s">
        <v>33</v>
      </c>
      <c r="B6" s="426" t="s">
        <v>432</v>
      </c>
      <c r="C6" s="427"/>
      <c r="D6" s="427"/>
      <c r="E6" s="427"/>
      <c r="F6" s="427"/>
      <c r="G6" s="428"/>
    </row>
    <row r="7" spans="1:8" ht="92.25" customHeight="1">
      <c r="A7" s="337" t="s">
        <v>306</v>
      </c>
      <c r="B7" s="423" t="s">
        <v>430</v>
      </c>
      <c r="C7" s="424"/>
      <c r="D7" s="424"/>
      <c r="E7" s="424"/>
      <c r="F7" s="424"/>
      <c r="G7" s="425"/>
    </row>
    <row r="8" spans="1:8" ht="29.25" customHeight="1">
      <c r="A8" s="337" t="s">
        <v>307</v>
      </c>
      <c r="B8" s="423" t="s">
        <v>431</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422</v>
      </c>
      <c r="B12" s="433"/>
      <c r="C12" s="434" t="s">
        <v>376</v>
      </c>
      <c r="D12" s="435"/>
      <c r="E12" s="338">
        <v>100</v>
      </c>
      <c r="F12" s="353">
        <f>IFERROR(E12*E16/100,0)</f>
        <v>31.268093358265808</v>
      </c>
      <c r="G12" s="350">
        <f>IFERROR(F12/E12*100,0)</f>
        <v>31.268093358265808</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235000</v>
      </c>
      <c r="B15" s="368">
        <v>144390</v>
      </c>
      <c r="C15" s="341">
        <v>100079.35</v>
      </c>
      <c r="D15" s="341">
        <v>49562.400000000001</v>
      </c>
      <c r="E15" s="341">
        <v>45148</v>
      </c>
      <c r="F15" s="342">
        <v>31166.23</v>
      </c>
      <c r="G15" s="350">
        <f>IFERROR(B15-C15-F15,0)</f>
        <v>13144.419999999995</v>
      </c>
    </row>
    <row r="16" spans="1:8" ht="16.5" thickBot="1">
      <c r="A16" s="419" t="s">
        <v>324</v>
      </c>
      <c r="B16" s="419"/>
      <c r="C16" s="350">
        <f>IFERROR(C15/$B$15*100,0)</f>
        <v>69.3118290740356</v>
      </c>
      <c r="D16" s="350">
        <f>IFERROR(D15/$C$15*100,0)</f>
        <v>49.523103417438264</v>
      </c>
      <c r="E16" s="350">
        <f>IFERROR(E15/$B$15*100,0)</f>
        <v>31.268093358265808</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C16">
    <cfRule type="cellIs" dxfId="392" priority="7" operator="between">
      <formula>66</formula>
      <formula>100</formula>
    </cfRule>
    <cfRule type="cellIs" dxfId="391" priority="8" operator="between">
      <formula>33</formula>
      <formula>66</formula>
    </cfRule>
    <cfRule type="cellIs" dxfId="390" priority="9" operator="between">
      <formula>0</formula>
      <formula>33</formula>
    </cfRule>
  </conditionalFormatting>
  <conditionalFormatting sqref="G15">
    <cfRule type="cellIs" dxfId="389" priority="16" operator="between">
      <formula>66</formula>
      <formula>100</formula>
    </cfRule>
    <cfRule type="cellIs" dxfId="388" priority="17" operator="between">
      <formula>33</formula>
      <formula>66</formula>
    </cfRule>
    <cfRule type="cellIs" dxfId="387" priority="18" operator="between">
      <formula>0</formula>
      <formula>33</formula>
    </cfRule>
  </conditionalFormatting>
  <conditionalFormatting sqref="G12">
    <cfRule type="cellIs" dxfId="386" priority="13" operator="between">
      <formula>66</formula>
      <formula>100</formula>
    </cfRule>
    <cfRule type="cellIs" dxfId="385" priority="14" operator="between">
      <formula>33</formula>
      <formula>66</formula>
    </cfRule>
    <cfRule type="cellIs" dxfId="384" priority="15" operator="between">
      <formula>0</formula>
      <formula>33</formula>
    </cfRule>
  </conditionalFormatting>
  <conditionalFormatting sqref="F12">
    <cfRule type="cellIs" dxfId="383" priority="10" operator="between">
      <formula>$E$12*0</formula>
      <formula>$E$12*0.329999</formula>
    </cfRule>
    <cfRule type="cellIs" dxfId="382" priority="11" operator="between">
      <formula>$E$12*0.33</formula>
      <formula>$E$12*0.6599999</formula>
    </cfRule>
    <cfRule type="cellIs" dxfId="381" priority="12" operator="between">
      <formula>$E$12*0.66</formula>
      <formula>$E$12*1</formula>
    </cfRule>
  </conditionalFormatting>
  <conditionalFormatting sqref="D16">
    <cfRule type="cellIs" dxfId="380" priority="4" operator="between">
      <formula>66</formula>
      <formula>100</formula>
    </cfRule>
    <cfRule type="cellIs" dxfId="379" priority="5" operator="between">
      <formula>33</formula>
      <formula>66</formula>
    </cfRule>
    <cfRule type="cellIs" dxfId="378" priority="6" operator="between">
      <formula>0</formula>
      <formula>33</formula>
    </cfRule>
  </conditionalFormatting>
  <conditionalFormatting sqref="E16">
    <cfRule type="cellIs" dxfId="377" priority="1" operator="between">
      <formula>66</formula>
      <formula>100</formula>
    </cfRule>
    <cfRule type="cellIs" dxfId="376" priority="2" operator="between">
      <formula>33</formula>
      <formula>66</formula>
    </cfRule>
    <cfRule type="cellIs" dxfId="375"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411</v>
      </c>
      <c r="C4" s="443"/>
      <c r="D4" s="443"/>
      <c r="E4" s="443"/>
      <c r="F4" s="443"/>
      <c r="G4" s="444"/>
    </row>
    <row r="5" spans="1:8" ht="30.75" customHeight="1">
      <c r="A5" s="343" t="s">
        <v>305</v>
      </c>
      <c r="B5" s="426" t="s">
        <v>412</v>
      </c>
      <c r="C5" s="427"/>
      <c r="D5" s="427"/>
      <c r="E5" s="427"/>
      <c r="F5" s="427"/>
      <c r="G5" s="428"/>
    </row>
    <row r="6" spans="1:8" ht="15" customHeight="1">
      <c r="A6" s="337" t="s">
        <v>33</v>
      </c>
      <c r="B6" s="426" t="s">
        <v>433</v>
      </c>
      <c r="C6" s="427"/>
      <c r="D6" s="427"/>
      <c r="E6" s="427"/>
      <c r="F6" s="427"/>
      <c r="G6" s="428"/>
    </row>
    <row r="7" spans="1:8" ht="82.5" customHeight="1">
      <c r="A7" s="337" t="s">
        <v>306</v>
      </c>
      <c r="B7" s="423" t="s">
        <v>434</v>
      </c>
      <c r="C7" s="424"/>
      <c r="D7" s="424"/>
      <c r="E7" s="424"/>
      <c r="F7" s="424"/>
      <c r="G7" s="425"/>
    </row>
    <row r="8" spans="1:8" ht="29.25" customHeight="1">
      <c r="A8" s="337" t="s">
        <v>307</v>
      </c>
      <c r="B8" s="423" t="s">
        <v>435</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426</v>
      </c>
      <c r="B12" s="433"/>
      <c r="C12" s="434" t="s">
        <v>65</v>
      </c>
      <c r="D12" s="435"/>
      <c r="E12" s="338">
        <v>1</v>
      </c>
      <c r="F12" s="353">
        <f>IFERROR(E12*E16/100,0)</f>
        <v>0.18460013306719894</v>
      </c>
      <c r="G12" s="350">
        <f>IFERROR(F12/E12*100,0)</f>
        <v>18.460013306719894</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9000</v>
      </c>
      <c r="B15" s="368">
        <v>15030</v>
      </c>
      <c r="C15" s="341">
        <v>13009.1</v>
      </c>
      <c r="D15" s="341">
        <v>3108.16</v>
      </c>
      <c r="E15" s="341">
        <v>2774.54</v>
      </c>
      <c r="F15" s="342">
        <v>0</v>
      </c>
      <c r="G15" s="350">
        <f>IFERROR(B15-C15-F15,0)</f>
        <v>2020.8999999999996</v>
      </c>
    </row>
    <row r="16" spans="1:8" ht="16.5" thickBot="1">
      <c r="A16" s="419" t="s">
        <v>324</v>
      </c>
      <c r="B16" s="419"/>
      <c r="C16" s="350">
        <f>IFERROR(C15/$B$15*100,0)</f>
        <v>86.554224883566206</v>
      </c>
      <c r="D16" s="350">
        <f>IFERROR(D15/$C$15*100,0)</f>
        <v>23.892198537946513</v>
      </c>
      <c r="E16" s="350">
        <f>IFERROR(E15/$B$15*100,0)</f>
        <v>18.460013306719894</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G12">
    <cfRule type="cellIs" dxfId="374" priority="13" operator="between">
      <formula>66</formula>
      <formula>100</formula>
    </cfRule>
    <cfRule type="cellIs" dxfId="373" priority="14" operator="between">
      <formula>33</formula>
      <formula>66</formula>
    </cfRule>
    <cfRule type="cellIs" dxfId="372" priority="15" operator="between">
      <formula>0</formula>
      <formula>33</formula>
    </cfRule>
  </conditionalFormatting>
  <conditionalFormatting sqref="G15">
    <cfRule type="cellIs" dxfId="371" priority="16" operator="between">
      <formula>66</formula>
      <formula>100</formula>
    </cfRule>
    <cfRule type="cellIs" dxfId="370" priority="17" operator="between">
      <formula>33</formula>
      <formula>66</formula>
    </cfRule>
    <cfRule type="cellIs" dxfId="369" priority="18" operator="between">
      <formula>0</formula>
      <formula>33</formula>
    </cfRule>
  </conditionalFormatting>
  <conditionalFormatting sqref="F12">
    <cfRule type="cellIs" dxfId="368" priority="10" operator="between">
      <formula>$E$12*0</formula>
      <formula>$E$12*0.329999</formula>
    </cfRule>
    <cfRule type="cellIs" dxfId="367" priority="11" operator="between">
      <formula>$E$12*0.33</formula>
      <formula>$E$12*0.6599999</formula>
    </cfRule>
    <cfRule type="cellIs" dxfId="366" priority="12" operator="between">
      <formula>$E$12*0.66</formula>
      <formula>$E$12*1</formula>
    </cfRule>
  </conditionalFormatting>
  <conditionalFormatting sqref="C16">
    <cfRule type="cellIs" dxfId="365" priority="7" operator="between">
      <formula>66</formula>
      <formula>100</formula>
    </cfRule>
    <cfRule type="cellIs" dxfId="364" priority="8" operator="between">
      <formula>33</formula>
      <formula>66</formula>
    </cfRule>
    <cfRule type="cellIs" dxfId="363" priority="9" operator="between">
      <formula>0</formula>
      <formula>33</formula>
    </cfRule>
  </conditionalFormatting>
  <conditionalFormatting sqref="D16">
    <cfRule type="cellIs" dxfId="362" priority="4" operator="between">
      <formula>66</formula>
      <formula>100</formula>
    </cfRule>
    <cfRule type="cellIs" dxfId="361" priority="5" operator="between">
      <formula>33</formula>
      <formula>66</formula>
    </cfRule>
    <cfRule type="cellIs" dxfId="360" priority="6" operator="between">
      <formula>0</formula>
      <formula>33</formula>
    </cfRule>
  </conditionalFormatting>
  <conditionalFormatting sqref="E16">
    <cfRule type="cellIs" dxfId="359" priority="1" operator="between">
      <formula>66</formula>
      <formula>100</formula>
    </cfRule>
    <cfRule type="cellIs" dxfId="358" priority="2" operator="between">
      <formula>33</formula>
      <formula>66</formula>
    </cfRule>
    <cfRule type="cellIs" dxfId="357"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328</v>
      </c>
      <c r="C4" s="443"/>
      <c r="D4" s="443"/>
      <c r="E4" s="443"/>
      <c r="F4" s="443"/>
      <c r="G4" s="444"/>
    </row>
    <row r="5" spans="1:8" ht="30.75" customHeight="1">
      <c r="A5" s="343" t="s">
        <v>305</v>
      </c>
      <c r="B5" s="426" t="s">
        <v>412</v>
      </c>
      <c r="C5" s="427"/>
      <c r="D5" s="427"/>
      <c r="E5" s="427"/>
      <c r="F5" s="427"/>
      <c r="G5" s="428"/>
    </row>
    <row r="6" spans="1:8" ht="15" customHeight="1">
      <c r="A6" s="337" t="s">
        <v>33</v>
      </c>
      <c r="B6" s="426" t="s">
        <v>436</v>
      </c>
      <c r="C6" s="427"/>
      <c r="D6" s="427"/>
      <c r="E6" s="427"/>
      <c r="F6" s="427"/>
      <c r="G6" s="428"/>
    </row>
    <row r="7" spans="1:8" ht="96" customHeight="1">
      <c r="A7" s="337" t="s">
        <v>306</v>
      </c>
      <c r="B7" s="423" t="s">
        <v>437</v>
      </c>
      <c r="C7" s="424"/>
      <c r="D7" s="424"/>
      <c r="E7" s="424"/>
      <c r="F7" s="424"/>
      <c r="G7" s="425"/>
    </row>
    <row r="8" spans="1:8" ht="29.25" customHeight="1">
      <c r="A8" s="337" t="s">
        <v>307</v>
      </c>
      <c r="B8" s="423" t="s">
        <v>438</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439</v>
      </c>
      <c r="B12" s="433"/>
      <c r="C12" s="434" t="s">
        <v>376</v>
      </c>
      <c r="D12" s="435"/>
      <c r="E12" s="338">
        <v>20</v>
      </c>
      <c r="F12" s="353">
        <f>IFERROR(E12*E16/100,0)</f>
        <v>0</v>
      </c>
      <c r="G12" s="350">
        <f>IFERROR(F12/E12*100,0)</f>
        <v>0</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25000</v>
      </c>
      <c r="B15" s="368">
        <v>1900</v>
      </c>
      <c r="C15" s="341">
        <v>0</v>
      </c>
      <c r="D15" s="341">
        <v>0</v>
      </c>
      <c r="E15" s="341">
        <v>0</v>
      </c>
      <c r="F15" s="342">
        <v>0</v>
      </c>
      <c r="G15" s="350">
        <f>IFERROR(B15-C15-F15,0)</f>
        <v>1900</v>
      </c>
    </row>
    <row r="16" spans="1:8" ht="16.5" thickBot="1">
      <c r="A16" s="419" t="s">
        <v>324</v>
      </c>
      <c r="B16" s="419"/>
      <c r="C16" s="350">
        <f>IFERROR(C15/$B$15*100,0)</f>
        <v>0</v>
      </c>
      <c r="D16" s="350">
        <f>IFERROR(D15/$C$15*100,0)</f>
        <v>0</v>
      </c>
      <c r="E16" s="350">
        <f>IFERROR(E15/$B$15*100,0)</f>
        <v>0</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C16">
    <cfRule type="cellIs" dxfId="356" priority="7" operator="between">
      <formula>66</formula>
      <formula>100</formula>
    </cfRule>
    <cfRule type="cellIs" dxfId="355" priority="8" operator="between">
      <formula>33</formula>
      <formula>66</formula>
    </cfRule>
    <cfRule type="cellIs" dxfId="354" priority="9" operator="between">
      <formula>0</formula>
      <formula>33</formula>
    </cfRule>
  </conditionalFormatting>
  <conditionalFormatting sqref="G15">
    <cfRule type="cellIs" dxfId="353" priority="16" operator="between">
      <formula>66</formula>
      <formula>100</formula>
    </cfRule>
    <cfRule type="cellIs" dxfId="352" priority="17" operator="between">
      <formula>33</formula>
      <formula>66</formula>
    </cfRule>
    <cfRule type="cellIs" dxfId="351" priority="18" operator="between">
      <formula>0</formula>
      <formula>33</formula>
    </cfRule>
  </conditionalFormatting>
  <conditionalFormatting sqref="G12">
    <cfRule type="cellIs" dxfId="350" priority="13" operator="between">
      <formula>66</formula>
      <formula>100</formula>
    </cfRule>
    <cfRule type="cellIs" dxfId="349" priority="14" operator="between">
      <formula>33</formula>
      <formula>66</formula>
    </cfRule>
    <cfRule type="cellIs" dxfId="348" priority="15" operator="between">
      <formula>0</formula>
      <formula>33</formula>
    </cfRule>
  </conditionalFormatting>
  <conditionalFormatting sqref="F12">
    <cfRule type="cellIs" dxfId="347" priority="10" operator="between">
      <formula>$E$12*0</formula>
      <formula>$E$12*0.329999</formula>
    </cfRule>
    <cfRule type="cellIs" dxfId="346" priority="11" operator="between">
      <formula>$E$12*0.33</formula>
      <formula>$E$12*0.6599999</formula>
    </cfRule>
    <cfRule type="cellIs" dxfId="345" priority="12" operator="between">
      <formula>$E$12*0.66</formula>
      <formula>$E$12*1</formula>
    </cfRule>
  </conditionalFormatting>
  <conditionalFormatting sqref="D16">
    <cfRule type="cellIs" dxfId="344" priority="4" operator="between">
      <formula>66</formula>
      <formula>100</formula>
    </cfRule>
    <cfRule type="cellIs" dxfId="343" priority="5" operator="between">
      <formula>33</formula>
      <formula>66</formula>
    </cfRule>
    <cfRule type="cellIs" dxfId="342" priority="6" operator="between">
      <formula>0</formula>
      <formula>33</formula>
    </cfRule>
  </conditionalFormatting>
  <conditionalFormatting sqref="E16">
    <cfRule type="cellIs" dxfId="341" priority="1" operator="between">
      <formula>66</formula>
      <formula>100</formula>
    </cfRule>
    <cfRule type="cellIs" dxfId="340" priority="2" operator="between">
      <formula>33</formula>
      <formula>66</formula>
    </cfRule>
    <cfRule type="cellIs" dxfId="339"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328</v>
      </c>
      <c r="C4" s="443"/>
      <c r="D4" s="443"/>
      <c r="E4" s="443"/>
      <c r="F4" s="443"/>
      <c r="G4" s="444"/>
    </row>
    <row r="5" spans="1:8" ht="30.75" customHeight="1">
      <c r="A5" s="343" t="s">
        <v>305</v>
      </c>
      <c r="B5" s="426" t="s">
        <v>412</v>
      </c>
      <c r="C5" s="427"/>
      <c r="D5" s="427"/>
      <c r="E5" s="427"/>
      <c r="F5" s="427"/>
      <c r="G5" s="428"/>
    </row>
    <row r="6" spans="1:8" ht="15" customHeight="1">
      <c r="A6" s="337" t="s">
        <v>33</v>
      </c>
      <c r="B6" s="426" t="s">
        <v>440</v>
      </c>
      <c r="C6" s="427"/>
      <c r="D6" s="427"/>
      <c r="E6" s="427"/>
      <c r="F6" s="427"/>
      <c r="G6" s="428"/>
    </row>
    <row r="7" spans="1:8" ht="82.5" customHeight="1">
      <c r="A7" s="337" t="s">
        <v>306</v>
      </c>
      <c r="B7" s="423" t="s">
        <v>441</v>
      </c>
      <c r="C7" s="424"/>
      <c r="D7" s="424"/>
      <c r="E7" s="424"/>
      <c r="F7" s="424"/>
      <c r="G7" s="425"/>
    </row>
    <row r="8" spans="1:8" ht="45" customHeight="1">
      <c r="A8" s="337" t="s">
        <v>307</v>
      </c>
      <c r="B8" s="423" t="s">
        <v>442</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439</v>
      </c>
      <c r="B12" s="433"/>
      <c r="C12" s="434" t="s">
        <v>376</v>
      </c>
      <c r="D12" s="435"/>
      <c r="E12" s="338">
        <v>100</v>
      </c>
      <c r="F12" s="353">
        <f>IFERROR(E12*E16/100,0)</f>
        <v>0</v>
      </c>
      <c r="G12" s="350">
        <f>IFERROR(F12/E12*100,0)</f>
        <v>0</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3000</v>
      </c>
      <c r="B15" s="368">
        <v>0</v>
      </c>
      <c r="C15" s="341">
        <v>0</v>
      </c>
      <c r="D15" s="341">
        <v>0</v>
      </c>
      <c r="E15" s="341">
        <v>0</v>
      </c>
      <c r="F15" s="342">
        <v>0</v>
      </c>
      <c r="G15" s="350">
        <f>IFERROR(B15-C15-F15,0)</f>
        <v>0</v>
      </c>
    </row>
    <row r="16" spans="1:8" ht="16.5" thickBot="1">
      <c r="A16" s="419" t="s">
        <v>324</v>
      </c>
      <c r="B16" s="419"/>
      <c r="C16" s="350">
        <f>IFERROR(C15/$B$15*100,0)</f>
        <v>0</v>
      </c>
      <c r="D16" s="350">
        <f>IFERROR(D15/$C$15*100,0)</f>
        <v>0</v>
      </c>
      <c r="E16" s="350">
        <f>IFERROR(E15/$B$15*100,0)</f>
        <v>0</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C16">
    <cfRule type="cellIs" dxfId="338" priority="7" operator="between">
      <formula>66</formula>
      <formula>100</formula>
    </cfRule>
    <cfRule type="cellIs" dxfId="337" priority="8" operator="between">
      <formula>33</formula>
      <formula>66</formula>
    </cfRule>
    <cfRule type="cellIs" dxfId="336" priority="9" operator="between">
      <formula>0</formula>
      <formula>33</formula>
    </cfRule>
  </conditionalFormatting>
  <conditionalFormatting sqref="G15">
    <cfRule type="cellIs" dxfId="335" priority="16" operator="between">
      <formula>66</formula>
      <formula>100</formula>
    </cfRule>
    <cfRule type="cellIs" dxfId="334" priority="17" operator="between">
      <formula>33</formula>
      <formula>66</formula>
    </cfRule>
    <cfRule type="cellIs" dxfId="333" priority="18" operator="between">
      <formula>0</formula>
      <formula>33</formula>
    </cfRule>
  </conditionalFormatting>
  <conditionalFormatting sqref="G12">
    <cfRule type="cellIs" dxfId="332" priority="13" operator="between">
      <formula>66</formula>
      <formula>100</formula>
    </cfRule>
    <cfRule type="cellIs" dxfId="331" priority="14" operator="between">
      <formula>33</formula>
      <formula>66</formula>
    </cfRule>
    <cfRule type="cellIs" dxfId="330" priority="15" operator="between">
      <formula>0</formula>
      <formula>33</formula>
    </cfRule>
  </conditionalFormatting>
  <conditionalFormatting sqref="F12">
    <cfRule type="cellIs" dxfId="329" priority="10" operator="between">
      <formula>$E$12*0</formula>
      <formula>$E$12*0.329999</formula>
    </cfRule>
    <cfRule type="cellIs" dxfId="328" priority="11" operator="between">
      <formula>$E$12*0.33</formula>
      <formula>$E$12*0.6599999</formula>
    </cfRule>
    <cfRule type="cellIs" dxfId="327" priority="12" operator="between">
      <formula>$E$12*0.66</formula>
      <formula>$E$12*1</formula>
    </cfRule>
  </conditionalFormatting>
  <conditionalFormatting sqref="D16">
    <cfRule type="cellIs" dxfId="326" priority="4" operator="between">
      <formula>66</formula>
      <formula>100</formula>
    </cfRule>
    <cfRule type="cellIs" dxfId="325" priority="5" operator="between">
      <formula>33</formula>
      <formula>66</formula>
    </cfRule>
    <cfRule type="cellIs" dxfId="324" priority="6" operator="between">
      <formula>0</formula>
      <formula>33</formula>
    </cfRule>
  </conditionalFormatting>
  <conditionalFormatting sqref="E16">
    <cfRule type="cellIs" dxfId="323" priority="1" operator="between">
      <formula>66</formula>
      <formula>100</formula>
    </cfRule>
    <cfRule type="cellIs" dxfId="322" priority="2" operator="between">
      <formula>33</formula>
      <formula>66</formula>
    </cfRule>
    <cfRule type="cellIs" dxfId="321"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487</v>
      </c>
      <c r="B2" s="440"/>
      <c r="C2" s="440"/>
      <c r="D2" s="440"/>
      <c r="E2" s="440"/>
      <c r="F2" s="440"/>
      <c r="G2" s="441"/>
    </row>
    <row r="3" spans="1:8" ht="16.5" thickBot="1">
      <c r="A3" s="332"/>
      <c r="B3" s="333"/>
      <c r="C3" s="333"/>
      <c r="D3" s="333"/>
      <c r="E3" s="333"/>
      <c r="F3" s="333"/>
      <c r="G3" s="334"/>
    </row>
    <row r="4" spans="1:8" ht="18">
      <c r="A4" s="335" t="s">
        <v>304</v>
      </c>
      <c r="B4" s="442" t="s">
        <v>471</v>
      </c>
      <c r="C4" s="443"/>
      <c r="D4" s="443"/>
      <c r="E4" s="443"/>
      <c r="F4" s="443"/>
      <c r="G4" s="444"/>
    </row>
    <row r="5" spans="1:8" ht="30.75" customHeight="1">
      <c r="A5" s="343" t="s">
        <v>305</v>
      </c>
      <c r="B5" s="426" t="s">
        <v>472</v>
      </c>
      <c r="C5" s="427"/>
      <c r="D5" s="427"/>
      <c r="E5" s="427"/>
      <c r="F5" s="427"/>
      <c r="G5" s="428"/>
    </row>
    <row r="6" spans="1:8" ht="15" customHeight="1">
      <c r="A6" s="337" t="s">
        <v>33</v>
      </c>
      <c r="B6" s="426" t="s">
        <v>470</v>
      </c>
      <c r="C6" s="427"/>
      <c r="D6" s="427"/>
      <c r="E6" s="427"/>
      <c r="F6" s="427"/>
      <c r="G6" s="428"/>
    </row>
    <row r="7" spans="1:8" ht="106.5" customHeight="1">
      <c r="A7" s="337" t="s">
        <v>306</v>
      </c>
      <c r="B7" s="423" t="s">
        <v>473</v>
      </c>
      <c r="C7" s="424"/>
      <c r="D7" s="424"/>
      <c r="E7" s="424"/>
      <c r="F7" s="424"/>
      <c r="G7" s="425"/>
    </row>
    <row r="8" spans="1:8" ht="29.25" customHeight="1">
      <c r="A8" s="337" t="s">
        <v>307</v>
      </c>
      <c r="B8" s="423" t="s">
        <v>474</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387</v>
      </c>
      <c r="B12" s="433"/>
      <c r="C12" s="434" t="s">
        <v>376</v>
      </c>
      <c r="D12" s="435"/>
      <c r="E12" s="338">
        <v>30</v>
      </c>
      <c r="F12" s="353">
        <f>IFERROR(E12*E16/100,0)</f>
        <v>0</v>
      </c>
      <c r="G12" s="350">
        <f>IFERROR(F12/E12*100,0)</f>
        <v>0</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1000</v>
      </c>
      <c r="B15" s="368">
        <v>0</v>
      </c>
      <c r="C15" s="341">
        <v>0</v>
      </c>
      <c r="D15" s="341">
        <v>0</v>
      </c>
      <c r="E15" s="341">
        <v>0</v>
      </c>
      <c r="F15" s="342">
        <v>0</v>
      </c>
      <c r="G15" s="350">
        <f>IFERROR(B15-C15-F15,0)</f>
        <v>0</v>
      </c>
    </row>
    <row r="16" spans="1:8" ht="16.5" thickBot="1">
      <c r="A16" s="419" t="s">
        <v>324</v>
      </c>
      <c r="B16" s="419"/>
      <c r="C16" s="350">
        <f>IFERROR(C15/$B$15*100,0)</f>
        <v>0</v>
      </c>
      <c r="D16" s="350">
        <f>IFERROR(D15/$C$15*100,0)</f>
        <v>0</v>
      </c>
      <c r="E16" s="350">
        <f>IFERROR(E15/$B$15*100,0)</f>
        <v>0</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C16">
    <cfRule type="cellIs" dxfId="320" priority="7" operator="between">
      <formula>66</formula>
      <formula>100</formula>
    </cfRule>
    <cfRule type="cellIs" dxfId="319" priority="8" operator="between">
      <formula>33</formula>
      <formula>66</formula>
    </cfRule>
    <cfRule type="cellIs" dxfId="318" priority="9" operator="between">
      <formula>0</formula>
      <formula>33</formula>
    </cfRule>
  </conditionalFormatting>
  <conditionalFormatting sqref="G15">
    <cfRule type="cellIs" dxfId="317" priority="16" operator="between">
      <formula>66</formula>
      <formula>100</formula>
    </cfRule>
    <cfRule type="cellIs" dxfId="316" priority="17" operator="between">
      <formula>33</formula>
      <formula>66</formula>
    </cfRule>
    <cfRule type="cellIs" dxfId="315" priority="18" operator="between">
      <formula>0</formula>
      <formula>33</formula>
    </cfRule>
  </conditionalFormatting>
  <conditionalFormatting sqref="G12">
    <cfRule type="cellIs" dxfId="314" priority="13" operator="between">
      <formula>66</formula>
      <formula>100</formula>
    </cfRule>
    <cfRule type="cellIs" dxfId="313" priority="14" operator="between">
      <formula>33</formula>
      <formula>66</formula>
    </cfRule>
    <cfRule type="cellIs" dxfId="312" priority="15" operator="between">
      <formula>0</formula>
      <formula>33</formula>
    </cfRule>
  </conditionalFormatting>
  <conditionalFormatting sqref="F12">
    <cfRule type="cellIs" dxfId="311" priority="10" operator="between">
      <formula>$E$12*0</formula>
      <formula>$E$12*0.329999</formula>
    </cfRule>
    <cfRule type="cellIs" dxfId="310" priority="11" operator="between">
      <formula>$E$12*0.33</formula>
      <formula>$E$12*0.6599999</formula>
    </cfRule>
    <cfRule type="cellIs" dxfId="309" priority="12" operator="between">
      <formula>$E$12*0.66</formula>
      <formula>$E$12*1</formula>
    </cfRule>
  </conditionalFormatting>
  <conditionalFormatting sqref="D16">
    <cfRule type="cellIs" dxfId="308" priority="4" operator="between">
      <formula>66</formula>
      <formula>100</formula>
    </cfRule>
    <cfRule type="cellIs" dxfId="307" priority="5" operator="between">
      <formula>33</formula>
      <formula>66</formula>
    </cfRule>
    <cfRule type="cellIs" dxfId="306" priority="6" operator="between">
      <formula>0</formula>
      <formula>33</formula>
    </cfRule>
  </conditionalFormatting>
  <conditionalFormatting sqref="E16">
    <cfRule type="cellIs" dxfId="305" priority="1" operator="between">
      <formula>66</formula>
      <formula>100</formula>
    </cfRule>
    <cfRule type="cellIs" dxfId="304" priority="2" operator="between">
      <formula>33</formula>
      <formula>66</formula>
    </cfRule>
    <cfRule type="cellIs" dxfId="303"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328</v>
      </c>
      <c r="C4" s="443"/>
      <c r="D4" s="443"/>
      <c r="E4" s="443"/>
      <c r="F4" s="443"/>
      <c r="G4" s="444"/>
    </row>
    <row r="5" spans="1:8" ht="30.75" customHeight="1">
      <c r="A5" s="343" t="s">
        <v>305</v>
      </c>
      <c r="B5" s="426" t="s">
        <v>457</v>
      </c>
      <c r="C5" s="427"/>
      <c r="D5" s="427"/>
      <c r="E5" s="427"/>
      <c r="F5" s="427"/>
      <c r="G5" s="428"/>
    </row>
    <row r="6" spans="1:8" ht="15" customHeight="1">
      <c r="A6" s="337" t="s">
        <v>33</v>
      </c>
      <c r="B6" s="426" t="s">
        <v>458</v>
      </c>
      <c r="C6" s="427"/>
      <c r="D6" s="427"/>
      <c r="E6" s="427"/>
      <c r="F6" s="427"/>
      <c r="G6" s="428"/>
    </row>
    <row r="7" spans="1:8" ht="82.5" customHeight="1">
      <c r="A7" s="337" t="s">
        <v>306</v>
      </c>
      <c r="B7" s="423" t="s">
        <v>459</v>
      </c>
      <c r="C7" s="424"/>
      <c r="D7" s="424"/>
      <c r="E7" s="424"/>
      <c r="F7" s="424"/>
      <c r="G7" s="425"/>
    </row>
    <row r="8" spans="1:8" ht="29.25" customHeight="1">
      <c r="A8" s="337" t="s">
        <v>307</v>
      </c>
      <c r="B8" s="423" t="s">
        <v>460</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461</v>
      </c>
      <c r="B12" s="433"/>
      <c r="C12" s="434" t="s">
        <v>376</v>
      </c>
      <c r="D12" s="435"/>
      <c r="E12" s="338">
        <v>35</v>
      </c>
      <c r="F12" s="353">
        <f>IFERROR(E12*E16/100,0)</f>
        <v>24.110916666666668</v>
      </c>
      <c r="G12" s="350">
        <f>IFERROR(F12/E12*100,0)</f>
        <v>68.888333333333335</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3000</v>
      </c>
      <c r="B15" s="368">
        <v>9000</v>
      </c>
      <c r="C15" s="341">
        <v>6289.5</v>
      </c>
      <c r="D15" s="341">
        <v>6199.95</v>
      </c>
      <c r="E15" s="341">
        <v>6199.95</v>
      </c>
      <c r="F15" s="342">
        <v>0</v>
      </c>
      <c r="G15" s="350">
        <f>IFERROR(B15-C15-F15,0)</f>
        <v>2710.5</v>
      </c>
    </row>
    <row r="16" spans="1:8" ht="16.5" thickBot="1">
      <c r="A16" s="419" t="s">
        <v>324</v>
      </c>
      <c r="B16" s="419"/>
      <c r="C16" s="350">
        <f>IFERROR(C15/$B$15*100,0)</f>
        <v>69.883333333333326</v>
      </c>
      <c r="D16" s="350">
        <f>IFERROR(D15/$C$15*100,0)</f>
        <v>98.576198425948007</v>
      </c>
      <c r="E16" s="350">
        <f>IFERROR(E15/$B$15*100,0)</f>
        <v>68.888333333333335</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G12">
    <cfRule type="cellIs" dxfId="302" priority="13" operator="between">
      <formula>66</formula>
      <formula>100</formula>
    </cfRule>
    <cfRule type="cellIs" dxfId="301" priority="14" operator="between">
      <formula>33</formula>
      <formula>66</formula>
    </cfRule>
    <cfRule type="cellIs" dxfId="300" priority="15" operator="between">
      <formula>0</formula>
      <formula>33</formula>
    </cfRule>
  </conditionalFormatting>
  <conditionalFormatting sqref="G15">
    <cfRule type="cellIs" dxfId="299" priority="16" operator="between">
      <formula>66</formula>
      <formula>100</formula>
    </cfRule>
    <cfRule type="cellIs" dxfId="298" priority="17" operator="between">
      <formula>33</formula>
      <formula>66</formula>
    </cfRule>
    <cfRule type="cellIs" dxfId="297" priority="18" operator="between">
      <formula>0</formula>
      <formula>33</formula>
    </cfRule>
  </conditionalFormatting>
  <conditionalFormatting sqref="F12">
    <cfRule type="cellIs" dxfId="296" priority="10" operator="between">
      <formula>$E$12*0</formula>
      <formula>$E$12*0.329999</formula>
    </cfRule>
    <cfRule type="cellIs" dxfId="295" priority="11" operator="between">
      <formula>$E$12*0.33</formula>
      <formula>$E$12*0.6599999</formula>
    </cfRule>
    <cfRule type="cellIs" dxfId="294" priority="12" operator="between">
      <formula>$E$12*0.66</formula>
      <formula>$E$12*1</formula>
    </cfRule>
  </conditionalFormatting>
  <conditionalFormatting sqref="C16">
    <cfRule type="cellIs" dxfId="293" priority="7" operator="between">
      <formula>66</formula>
      <formula>100</formula>
    </cfRule>
    <cfRule type="cellIs" dxfId="292" priority="8" operator="between">
      <formula>33</formula>
      <formula>66</formula>
    </cfRule>
    <cfRule type="cellIs" dxfId="291" priority="9" operator="between">
      <formula>0</formula>
      <formula>33</formula>
    </cfRule>
  </conditionalFormatting>
  <conditionalFormatting sqref="D16">
    <cfRule type="cellIs" dxfId="290" priority="4" operator="between">
      <formula>66</formula>
      <formula>100</formula>
    </cfRule>
    <cfRule type="cellIs" dxfId="289" priority="5" operator="between">
      <formula>33</formula>
      <formula>66</formula>
    </cfRule>
    <cfRule type="cellIs" dxfId="288" priority="6" operator="between">
      <formula>0</formula>
      <formula>33</formula>
    </cfRule>
  </conditionalFormatting>
  <conditionalFormatting sqref="E16">
    <cfRule type="cellIs" dxfId="287" priority="1" operator="between">
      <formula>66</formula>
      <formula>100</formula>
    </cfRule>
    <cfRule type="cellIs" dxfId="286" priority="2" operator="between">
      <formula>33</formula>
      <formula>66</formula>
    </cfRule>
    <cfRule type="cellIs" dxfId="285"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463</v>
      </c>
      <c r="C4" s="443"/>
      <c r="D4" s="443"/>
      <c r="E4" s="443"/>
      <c r="F4" s="443"/>
      <c r="G4" s="444"/>
    </row>
    <row r="5" spans="1:8" ht="30.75" customHeight="1">
      <c r="A5" s="343" t="s">
        <v>305</v>
      </c>
      <c r="B5" s="426" t="s">
        <v>457</v>
      </c>
      <c r="C5" s="427"/>
      <c r="D5" s="427"/>
      <c r="E5" s="427"/>
      <c r="F5" s="427"/>
      <c r="G5" s="428"/>
    </row>
    <row r="6" spans="1:8" ht="15" customHeight="1">
      <c r="A6" s="337" t="s">
        <v>33</v>
      </c>
      <c r="B6" s="426" t="s">
        <v>462</v>
      </c>
      <c r="C6" s="427"/>
      <c r="D6" s="427"/>
      <c r="E6" s="427"/>
      <c r="F6" s="427"/>
      <c r="G6" s="428"/>
    </row>
    <row r="7" spans="1:8" ht="68.25" customHeight="1">
      <c r="A7" s="337" t="s">
        <v>306</v>
      </c>
      <c r="B7" s="423" t="s">
        <v>464</v>
      </c>
      <c r="C7" s="424"/>
      <c r="D7" s="424"/>
      <c r="E7" s="424"/>
      <c r="F7" s="424"/>
      <c r="G7" s="425"/>
    </row>
    <row r="8" spans="1:8" ht="29.25" customHeight="1">
      <c r="A8" s="337" t="s">
        <v>307</v>
      </c>
      <c r="B8" s="423" t="s">
        <v>465</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466</v>
      </c>
      <c r="B12" s="433"/>
      <c r="C12" s="434" t="s">
        <v>376</v>
      </c>
      <c r="D12" s="435"/>
      <c r="E12" s="338">
        <v>40</v>
      </c>
      <c r="F12" s="353">
        <f>IFERROR(E12*E16/100,0)</f>
        <v>11.826821541710665</v>
      </c>
      <c r="G12" s="350">
        <f>IFERROR(F12/E12*100,0)</f>
        <v>29.567053854276658</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65000</v>
      </c>
      <c r="B15" s="368">
        <v>47350</v>
      </c>
      <c r="C15" s="341">
        <v>24000</v>
      </c>
      <c r="D15" s="341">
        <v>20000</v>
      </c>
      <c r="E15" s="341">
        <v>14000</v>
      </c>
      <c r="F15" s="342">
        <v>0</v>
      </c>
      <c r="G15" s="350">
        <f>IFERROR(B15-C15-F15,0)</f>
        <v>23350</v>
      </c>
    </row>
    <row r="16" spans="1:8" ht="16.5" thickBot="1">
      <c r="A16" s="419" t="s">
        <v>324</v>
      </c>
      <c r="B16" s="419"/>
      <c r="C16" s="350">
        <f>IFERROR(C15/$B$15*100,0)</f>
        <v>50.686378035902848</v>
      </c>
      <c r="D16" s="350">
        <f>IFERROR(D15/$C$15*100,0)</f>
        <v>83.333333333333343</v>
      </c>
      <c r="E16" s="350">
        <f>IFERROR(E15/$B$15*100,0)</f>
        <v>29.567053854276665</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G12">
    <cfRule type="cellIs" dxfId="284" priority="13" operator="between">
      <formula>66</formula>
      <formula>100</formula>
    </cfRule>
    <cfRule type="cellIs" dxfId="283" priority="14" operator="between">
      <formula>33</formula>
      <formula>66</formula>
    </cfRule>
    <cfRule type="cellIs" dxfId="282" priority="15" operator="between">
      <formula>0</formula>
      <formula>33</formula>
    </cfRule>
  </conditionalFormatting>
  <conditionalFormatting sqref="G15">
    <cfRule type="cellIs" dxfId="281" priority="16" operator="between">
      <formula>66</formula>
      <formula>100</formula>
    </cfRule>
    <cfRule type="cellIs" dxfId="280" priority="17" operator="between">
      <formula>33</formula>
      <formula>66</formula>
    </cfRule>
    <cfRule type="cellIs" dxfId="279" priority="18" operator="between">
      <formula>0</formula>
      <formula>33</formula>
    </cfRule>
  </conditionalFormatting>
  <conditionalFormatting sqref="F12">
    <cfRule type="cellIs" dxfId="278" priority="10" operator="between">
      <formula>$E$12*0</formula>
      <formula>$E$12*0.329999</formula>
    </cfRule>
    <cfRule type="cellIs" dxfId="277" priority="11" operator="between">
      <formula>$E$12*0.33</formula>
      <formula>$E$12*0.6599999</formula>
    </cfRule>
    <cfRule type="cellIs" dxfId="276" priority="12" operator="between">
      <formula>$E$12*0.66</formula>
      <formula>$E$12*1</formula>
    </cfRule>
  </conditionalFormatting>
  <conditionalFormatting sqref="C16">
    <cfRule type="cellIs" dxfId="275" priority="7" operator="between">
      <formula>66</formula>
      <formula>100</formula>
    </cfRule>
    <cfRule type="cellIs" dxfId="274" priority="8" operator="between">
      <formula>33</formula>
      <formula>66</formula>
    </cfRule>
    <cfRule type="cellIs" dxfId="273" priority="9" operator="between">
      <formula>0</formula>
      <formula>33</formula>
    </cfRule>
  </conditionalFormatting>
  <conditionalFormatting sqref="D16">
    <cfRule type="cellIs" dxfId="272" priority="4" operator="between">
      <formula>66</formula>
      <formula>100</formula>
    </cfRule>
    <cfRule type="cellIs" dxfId="271" priority="5" operator="between">
      <formula>33</formula>
      <formula>66</formula>
    </cfRule>
    <cfRule type="cellIs" dxfId="270" priority="6" operator="between">
      <formula>0</formula>
      <formula>33</formula>
    </cfRule>
  </conditionalFormatting>
  <conditionalFormatting sqref="E16">
    <cfRule type="cellIs" dxfId="269" priority="1" operator="between">
      <formula>66</formula>
      <formula>100</formula>
    </cfRule>
    <cfRule type="cellIs" dxfId="268" priority="2" operator="between">
      <formula>33</formula>
      <formula>66</formula>
    </cfRule>
    <cfRule type="cellIs" dxfId="267"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328</v>
      </c>
      <c r="C4" s="443"/>
      <c r="D4" s="443"/>
      <c r="E4" s="443"/>
      <c r="F4" s="443"/>
      <c r="G4" s="444"/>
    </row>
    <row r="5" spans="1:8" ht="30.75" customHeight="1">
      <c r="A5" s="343" t="s">
        <v>305</v>
      </c>
      <c r="B5" s="426" t="s">
        <v>412</v>
      </c>
      <c r="C5" s="427"/>
      <c r="D5" s="427"/>
      <c r="E5" s="427"/>
      <c r="F5" s="427"/>
      <c r="G5" s="428"/>
    </row>
    <row r="6" spans="1:8" ht="15" customHeight="1">
      <c r="A6" s="366" t="s">
        <v>33</v>
      </c>
      <c r="B6" s="426" t="s">
        <v>485</v>
      </c>
      <c r="C6" s="427"/>
      <c r="D6" s="427"/>
      <c r="E6" s="427"/>
      <c r="F6" s="427"/>
      <c r="G6" s="428"/>
    </row>
    <row r="7" spans="1:8" ht="90" customHeight="1">
      <c r="A7" s="366" t="s">
        <v>306</v>
      </c>
      <c r="B7" s="423" t="s">
        <v>483</v>
      </c>
      <c r="C7" s="424"/>
      <c r="D7" s="424"/>
      <c r="E7" s="424"/>
      <c r="F7" s="424"/>
      <c r="G7" s="425"/>
    </row>
    <row r="8" spans="1:8" ht="29.25" customHeight="1">
      <c r="A8" s="366" t="s">
        <v>307</v>
      </c>
      <c r="B8" s="423" t="s">
        <v>484</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387</v>
      </c>
      <c r="B12" s="433"/>
      <c r="C12" s="434" t="s">
        <v>376</v>
      </c>
      <c r="D12" s="435"/>
      <c r="E12" s="338">
        <v>75</v>
      </c>
      <c r="F12" s="353">
        <f>IFERROR(E12*E16/100,0)</f>
        <v>0</v>
      </c>
      <c r="G12" s="350">
        <f>IFERROR(F12/E12*100,0)</f>
        <v>0</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3000</v>
      </c>
      <c r="B15" s="368">
        <v>3000</v>
      </c>
      <c r="C15" s="341">
        <v>0</v>
      </c>
      <c r="D15" s="341">
        <v>0</v>
      </c>
      <c r="E15" s="341">
        <v>0</v>
      </c>
      <c r="F15" s="342">
        <v>0</v>
      </c>
      <c r="G15" s="350">
        <f>IFERROR(B15-C15-F15,0)</f>
        <v>3000</v>
      </c>
    </row>
    <row r="16" spans="1:8" ht="16.5" thickBot="1">
      <c r="A16" s="419" t="s">
        <v>324</v>
      </c>
      <c r="B16" s="419"/>
      <c r="C16" s="350">
        <f>IFERROR(C15/$B$15*100,0)</f>
        <v>0</v>
      </c>
      <c r="D16" s="350">
        <f>IFERROR(D15/$C$15*100,0)</f>
        <v>0</v>
      </c>
      <c r="E16" s="350">
        <f>IFERROR(E15/$B$15*100,0)</f>
        <v>0</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266" priority="7" operator="between">
      <formula>66</formula>
      <formula>100</formula>
    </cfRule>
    <cfRule type="cellIs" dxfId="265" priority="8" operator="between">
      <formula>33</formula>
      <formula>66</formula>
    </cfRule>
    <cfRule type="cellIs" dxfId="264" priority="9" operator="between">
      <formula>0</formula>
      <formula>33</formula>
    </cfRule>
  </conditionalFormatting>
  <conditionalFormatting sqref="D16">
    <cfRule type="cellIs" dxfId="263" priority="4" operator="between">
      <formula>66</formula>
      <formula>100</formula>
    </cfRule>
    <cfRule type="cellIs" dxfId="262" priority="5" operator="between">
      <formula>33</formula>
      <formula>66</formula>
    </cfRule>
    <cfRule type="cellIs" dxfId="261" priority="6" operator="between">
      <formula>0</formula>
      <formula>33</formula>
    </cfRule>
  </conditionalFormatting>
  <conditionalFormatting sqref="G15">
    <cfRule type="cellIs" dxfId="260" priority="16" operator="between">
      <formula>66</formula>
      <formula>100</formula>
    </cfRule>
    <cfRule type="cellIs" dxfId="259" priority="17" operator="between">
      <formula>33</formula>
      <formula>66</formula>
    </cfRule>
    <cfRule type="cellIs" dxfId="258" priority="18" operator="between">
      <formula>0</formula>
      <formula>33</formula>
    </cfRule>
  </conditionalFormatting>
  <conditionalFormatting sqref="G12">
    <cfRule type="cellIs" dxfId="257" priority="13" operator="between">
      <formula>66</formula>
      <formula>100</formula>
    </cfRule>
    <cfRule type="cellIs" dxfId="256" priority="14" operator="between">
      <formula>33</formula>
      <formula>66</formula>
    </cfRule>
    <cfRule type="cellIs" dxfId="255" priority="15" operator="between">
      <formula>0</formula>
      <formula>33</formula>
    </cfRule>
  </conditionalFormatting>
  <conditionalFormatting sqref="F12">
    <cfRule type="cellIs" dxfId="254" priority="10" operator="between">
      <formula>$E$12*0</formula>
      <formula>$E$12*0.329999</formula>
    </cfRule>
    <cfRule type="cellIs" dxfId="253" priority="11" operator="between">
      <formula>$E$12*0.33</formula>
      <formula>$E$12*0.6599999</formula>
    </cfRule>
    <cfRule type="cellIs" dxfId="252" priority="12" operator="between">
      <formula>$E$12*0.66</formula>
      <formula>$E$12*1</formula>
    </cfRule>
  </conditionalFormatting>
  <conditionalFormatting sqref="E16">
    <cfRule type="cellIs" dxfId="251" priority="1" operator="between">
      <formula>66</formula>
      <formula>100</formula>
    </cfRule>
    <cfRule type="cellIs" dxfId="250" priority="2" operator="between">
      <formula>33</formula>
      <formula>66</formula>
    </cfRule>
    <cfRule type="cellIs" dxfId="249"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18"/>
  <sheetViews>
    <sheetView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4" width="9.140625" style="331"/>
    <col min="15" max="15" width="10.5703125" style="331" bestFit="1" customWidth="1"/>
    <col min="16" max="16384" width="9.140625" style="331"/>
  </cols>
  <sheetData>
    <row r="1" spans="1:13" ht="23.25">
      <c r="A1" s="436" t="s">
        <v>293</v>
      </c>
      <c r="B1" s="437"/>
      <c r="C1" s="437"/>
      <c r="D1" s="437"/>
      <c r="E1" s="437"/>
      <c r="F1" s="437"/>
      <c r="G1" s="438"/>
    </row>
    <row r="2" spans="1:13" ht="23.25">
      <c r="A2" s="439" t="s">
        <v>486</v>
      </c>
      <c r="B2" s="440"/>
      <c r="C2" s="440"/>
      <c r="D2" s="440"/>
      <c r="E2" s="440"/>
      <c r="F2" s="440"/>
      <c r="G2" s="441"/>
    </row>
    <row r="3" spans="1:13" ht="16.5" thickBot="1">
      <c r="A3" s="332"/>
      <c r="B3" s="333"/>
      <c r="C3" s="333"/>
      <c r="D3" s="333"/>
      <c r="E3" s="333"/>
      <c r="F3" s="333"/>
      <c r="G3" s="334"/>
    </row>
    <row r="4" spans="1:13" ht="18">
      <c r="A4" s="335" t="s">
        <v>304</v>
      </c>
      <c r="B4" s="442" t="s">
        <v>476</v>
      </c>
      <c r="C4" s="443"/>
      <c r="D4" s="443"/>
      <c r="E4" s="443"/>
      <c r="F4" s="443"/>
      <c r="G4" s="444"/>
    </row>
    <row r="5" spans="1:13" ht="30.75" customHeight="1">
      <c r="A5" s="343" t="s">
        <v>305</v>
      </c>
      <c r="B5" s="426" t="s">
        <v>477</v>
      </c>
      <c r="C5" s="427"/>
      <c r="D5" s="427"/>
      <c r="E5" s="427"/>
      <c r="F5" s="427"/>
      <c r="G5" s="428"/>
    </row>
    <row r="6" spans="1:13" ht="15" customHeight="1">
      <c r="A6" s="337" t="s">
        <v>33</v>
      </c>
      <c r="B6" s="426" t="s">
        <v>475</v>
      </c>
      <c r="C6" s="427"/>
      <c r="D6" s="427"/>
      <c r="E6" s="427"/>
      <c r="F6" s="427"/>
      <c r="G6" s="428"/>
    </row>
    <row r="7" spans="1:13" ht="82.5" customHeight="1">
      <c r="A7" s="337" t="s">
        <v>306</v>
      </c>
      <c r="B7" s="423" t="s">
        <v>478</v>
      </c>
      <c r="C7" s="424"/>
      <c r="D7" s="424"/>
      <c r="E7" s="424"/>
      <c r="F7" s="424"/>
      <c r="G7" s="425"/>
    </row>
    <row r="8" spans="1:13" ht="29.25" customHeight="1">
      <c r="A8" s="337" t="s">
        <v>307</v>
      </c>
      <c r="B8" s="423" t="s">
        <v>460</v>
      </c>
      <c r="C8" s="424"/>
      <c r="D8" s="424"/>
      <c r="E8" s="424"/>
      <c r="F8" s="424"/>
      <c r="G8" s="425"/>
    </row>
    <row r="9" spans="1:13" ht="30.75" customHeight="1">
      <c r="A9" s="343" t="s">
        <v>308</v>
      </c>
      <c r="B9" s="426" t="s">
        <v>311</v>
      </c>
      <c r="C9" s="427"/>
      <c r="D9" s="427"/>
      <c r="E9" s="427"/>
      <c r="F9" s="427"/>
      <c r="G9" s="428"/>
    </row>
    <row r="10" spans="1:13" ht="15.75">
      <c r="A10" s="420" t="s">
        <v>309</v>
      </c>
      <c r="B10" s="421"/>
      <c r="C10" s="421"/>
      <c r="D10" s="421"/>
      <c r="E10" s="421"/>
      <c r="F10" s="421"/>
      <c r="G10" s="422"/>
    </row>
    <row r="11" spans="1:13" ht="31.5">
      <c r="A11" s="429" t="s">
        <v>1</v>
      </c>
      <c r="B11" s="430"/>
      <c r="C11" s="431" t="s">
        <v>48</v>
      </c>
      <c r="D11" s="430"/>
      <c r="E11" s="344" t="s">
        <v>46</v>
      </c>
      <c r="F11" s="345" t="s">
        <v>47</v>
      </c>
      <c r="G11" s="346" t="s">
        <v>5</v>
      </c>
    </row>
    <row r="12" spans="1:13" ht="16.5" thickBot="1">
      <c r="A12" s="432" t="s">
        <v>387</v>
      </c>
      <c r="B12" s="433"/>
      <c r="C12" s="434" t="s">
        <v>376</v>
      </c>
      <c r="D12" s="435"/>
      <c r="E12" s="338">
        <v>60</v>
      </c>
      <c r="F12" s="353">
        <f>IFERROR(E12*E16/100,0)</f>
        <v>33.662480314960632</v>
      </c>
      <c r="G12" s="350">
        <f>IFERROR(F12/E12*100,0)</f>
        <v>56.104133858267723</v>
      </c>
      <c r="H12" s="339"/>
      <c r="M12" s="351"/>
    </row>
    <row r="13" spans="1:13" ht="15.75">
      <c r="A13" s="420" t="s">
        <v>310</v>
      </c>
      <c r="B13" s="421"/>
      <c r="C13" s="421"/>
      <c r="D13" s="421"/>
      <c r="E13" s="421"/>
      <c r="F13" s="421"/>
      <c r="G13" s="422"/>
    </row>
    <row r="14" spans="1:13" ht="31.5">
      <c r="A14" s="347" t="s">
        <v>312</v>
      </c>
      <c r="B14" s="348" t="s">
        <v>8</v>
      </c>
      <c r="C14" s="348" t="s">
        <v>320</v>
      </c>
      <c r="D14" s="348" t="s">
        <v>321</v>
      </c>
      <c r="E14" s="348" t="s">
        <v>322</v>
      </c>
      <c r="F14" s="348" t="s">
        <v>323</v>
      </c>
      <c r="G14" s="349" t="s">
        <v>325</v>
      </c>
    </row>
    <row r="15" spans="1:13" ht="16.5" thickBot="1">
      <c r="A15" s="340">
        <v>2000</v>
      </c>
      <c r="B15" s="368">
        <v>25400</v>
      </c>
      <c r="C15" s="341">
        <v>24340</v>
      </c>
      <c r="D15" s="341">
        <v>20250.45</v>
      </c>
      <c r="E15" s="341">
        <v>14250.45</v>
      </c>
      <c r="F15" s="342">
        <v>0</v>
      </c>
      <c r="G15" s="350">
        <f>IFERROR(B15-C15-F15,0)</f>
        <v>1060</v>
      </c>
    </row>
    <row r="16" spans="1:13" ht="16.5" thickBot="1">
      <c r="A16" s="419" t="s">
        <v>324</v>
      </c>
      <c r="B16" s="419"/>
      <c r="C16" s="350">
        <f>IFERROR(C15/$B$15*100,0)</f>
        <v>95.826771653543304</v>
      </c>
      <c r="D16" s="350">
        <f>IFERROR(D15/$C$15*100,0)</f>
        <v>83.198233360723094</v>
      </c>
      <c r="E16" s="350">
        <f>IFERROR(E15/$B$15*100,0)</f>
        <v>56.104133858267723</v>
      </c>
    </row>
    <row r="18" spans="15:15">
      <c r="O18" s="352"/>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G12">
    <cfRule type="cellIs" dxfId="248" priority="13" operator="between">
      <formula>66</formula>
      <formula>100</formula>
    </cfRule>
    <cfRule type="cellIs" dxfId="247" priority="14" operator="between">
      <formula>33</formula>
      <formula>66</formula>
    </cfRule>
    <cfRule type="cellIs" dxfId="246" priority="15" operator="between">
      <formula>0</formula>
      <formula>33</formula>
    </cfRule>
  </conditionalFormatting>
  <conditionalFormatting sqref="G15">
    <cfRule type="cellIs" dxfId="245" priority="16" operator="between">
      <formula>66</formula>
      <formula>100</formula>
    </cfRule>
    <cfRule type="cellIs" dxfId="244" priority="17" operator="between">
      <formula>33</formula>
      <formula>66</formula>
    </cfRule>
    <cfRule type="cellIs" dxfId="243" priority="18" operator="between">
      <formula>0</formula>
      <formula>33</formula>
    </cfRule>
  </conditionalFormatting>
  <conditionalFormatting sqref="F12">
    <cfRule type="cellIs" dxfId="242" priority="10" operator="between">
      <formula>$E$12*0</formula>
      <formula>$E$12*0.329999</formula>
    </cfRule>
    <cfRule type="cellIs" dxfId="241" priority="11" operator="between">
      <formula>$E$12*0.33</formula>
      <formula>$E$12*0.6599999</formula>
    </cfRule>
    <cfRule type="cellIs" dxfId="240" priority="12" operator="between">
      <formula>$E$12*0.66</formula>
      <formula>$E$12*1</formula>
    </cfRule>
  </conditionalFormatting>
  <conditionalFormatting sqref="C16">
    <cfRule type="cellIs" dxfId="239" priority="7" operator="between">
      <formula>66</formula>
      <formula>100</formula>
    </cfRule>
    <cfRule type="cellIs" dxfId="238" priority="8" operator="between">
      <formula>33</formula>
      <formula>66</formula>
    </cfRule>
    <cfRule type="cellIs" dxfId="237" priority="9" operator="between">
      <formula>0</formula>
      <formula>33</formula>
    </cfRule>
  </conditionalFormatting>
  <conditionalFormatting sqref="D16">
    <cfRule type="cellIs" dxfId="236" priority="4" operator="between">
      <formula>66</formula>
      <formula>100</formula>
    </cfRule>
    <cfRule type="cellIs" dxfId="235" priority="5" operator="between">
      <formula>33</formula>
      <formula>66</formula>
    </cfRule>
    <cfRule type="cellIs" dxfId="234" priority="6" operator="between">
      <formula>0</formula>
      <formula>33</formula>
    </cfRule>
  </conditionalFormatting>
  <conditionalFormatting sqref="E16">
    <cfRule type="cellIs" dxfId="233" priority="1" operator="between">
      <formula>66</formula>
      <formula>100</formula>
    </cfRule>
    <cfRule type="cellIs" dxfId="232" priority="2" operator="between">
      <formula>33</formula>
      <formula>66</formula>
    </cfRule>
    <cfRule type="cellIs" dxfId="231"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C15" sqref="C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449</v>
      </c>
      <c r="C4" s="443"/>
      <c r="D4" s="443"/>
      <c r="E4" s="443"/>
      <c r="F4" s="443"/>
      <c r="G4" s="444"/>
    </row>
    <row r="5" spans="1:8" ht="30.75" customHeight="1">
      <c r="A5" s="343" t="s">
        <v>305</v>
      </c>
      <c r="B5" s="426" t="s">
        <v>477</v>
      </c>
      <c r="C5" s="427"/>
      <c r="D5" s="427"/>
      <c r="E5" s="427"/>
      <c r="F5" s="427"/>
      <c r="G5" s="428"/>
    </row>
    <row r="6" spans="1:8" ht="15" customHeight="1">
      <c r="A6" s="366" t="s">
        <v>33</v>
      </c>
      <c r="B6" s="426" t="s">
        <v>479</v>
      </c>
      <c r="C6" s="427"/>
      <c r="D6" s="427"/>
      <c r="E6" s="427"/>
      <c r="F6" s="427"/>
      <c r="G6" s="428"/>
    </row>
    <row r="7" spans="1:8" ht="52.5" customHeight="1">
      <c r="A7" s="366" t="s">
        <v>306</v>
      </c>
      <c r="B7" s="423" t="s">
        <v>480</v>
      </c>
      <c r="C7" s="424"/>
      <c r="D7" s="424"/>
      <c r="E7" s="424"/>
      <c r="F7" s="424"/>
      <c r="G7" s="425"/>
    </row>
    <row r="8" spans="1:8" ht="29.25" customHeight="1">
      <c r="A8" s="366" t="s">
        <v>307</v>
      </c>
      <c r="B8" s="423" t="s">
        <v>481</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447</v>
      </c>
      <c r="B12" s="433"/>
      <c r="C12" s="434" t="s">
        <v>376</v>
      </c>
      <c r="D12" s="435"/>
      <c r="E12" s="338">
        <v>45</v>
      </c>
      <c r="F12" s="353">
        <f>IFERROR(E12*E16/100,0)</f>
        <v>0</v>
      </c>
      <c r="G12" s="350">
        <f>IFERROR(F12/E12*100,0)</f>
        <v>0</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1000</v>
      </c>
      <c r="B15" s="368">
        <v>600</v>
      </c>
      <c r="C15" s="341">
        <v>0</v>
      </c>
      <c r="D15" s="341">
        <v>0</v>
      </c>
      <c r="E15" s="341">
        <v>0</v>
      </c>
      <c r="F15" s="342">
        <v>0</v>
      </c>
      <c r="G15" s="350">
        <f>IFERROR(B15-C15-F15,0)</f>
        <v>600</v>
      </c>
    </row>
    <row r="16" spans="1:8" ht="16.5" thickBot="1">
      <c r="A16" s="419" t="s">
        <v>324</v>
      </c>
      <c r="B16" s="419"/>
      <c r="C16" s="350">
        <f>IFERROR(C15/$B$15*100,0)</f>
        <v>0</v>
      </c>
      <c r="D16" s="350">
        <f>IFERROR(D15/$C$15*100,0)</f>
        <v>0</v>
      </c>
      <c r="E16" s="350">
        <f>IFERROR(E15/$B$15*100,0)</f>
        <v>0</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230" priority="7" operator="between">
      <formula>66</formula>
      <formula>100</formula>
    </cfRule>
    <cfRule type="cellIs" dxfId="229" priority="8" operator="between">
      <formula>33</formula>
      <formula>66</formula>
    </cfRule>
    <cfRule type="cellIs" dxfId="228" priority="9" operator="between">
      <formula>0</formula>
      <formula>33</formula>
    </cfRule>
  </conditionalFormatting>
  <conditionalFormatting sqref="D16">
    <cfRule type="cellIs" dxfId="227" priority="4" operator="between">
      <formula>66</formula>
      <formula>100</formula>
    </cfRule>
    <cfRule type="cellIs" dxfId="226" priority="5" operator="between">
      <formula>33</formula>
      <formula>66</formula>
    </cfRule>
    <cfRule type="cellIs" dxfId="225" priority="6" operator="between">
      <formula>0</formula>
      <formula>33</formula>
    </cfRule>
  </conditionalFormatting>
  <conditionalFormatting sqref="G15">
    <cfRule type="cellIs" dxfId="224" priority="16" operator="between">
      <formula>66</formula>
      <formula>100</formula>
    </cfRule>
    <cfRule type="cellIs" dxfId="223" priority="17" operator="between">
      <formula>33</formula>
      <formula>66</formula>
    </cfRule>
    <cfRule type="cellIs" dxfId="222" priority="18" operator="between">
      <formula>0</formula>
      <formula>33</formula>
    </cfRule>
  </conditionalFormatting>
  <conditionalFormatting sqref="G12">
    <cfRule type="cellIs" dxfId="221" priority="13" operator="between">
      <formula>66</formula>
      <formula>100</formula>
    </cfRule>
    <cfRule type="cellIs" dxfId="220" priority="14" operator="between">
      <formula>33</formula>
      <formula>66</formula>
    </cfRule>
    <cfRule type="cellIs" dxfId="219" priority="15" operator="between">
      <formula>0</formula>
      <formula>33</formula>
    </cfRule>
  </conditionalFormatting>
  <conditionalFormatting sqref="F12">
    <cfRule type="cellIs" dxfId="218" priority="10" operator="between">
      <formula>$E$12*0</formula>
      <formula>$E$12*0.329999</formula>
    </cfRule>
    <cfRule type="cellIs" dxfId="217" priority="11" operator="between">
      <formula>$E$12*0.33</formula>
      <formula>$E$12*0.6599999</formula>
    </cfRule>
    <cfRule type="cellIs" dxfId="216" priority="12" operator="between">
      <formula>$E$12*0.66</formula>
      <formula>$E$12*1</formula>
    </cfRule>
  </conditionalFormatting>
  <conditionalFormatting sqref="E16">
    <cfRule type="cellIs" dxfId="215" priority="1" operator="between">
      <formula>66</formula>
      <formula>100</formula>
    </cfRule>
    <cfRule type="cellIs" dxfId="214" priority="2" operator="between">
      <formula>33</formula>
      <formula>66</formula>
    </cfRule>
    <cfRule type="cellIs" dxfId="213"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379</v>
      </c>
      <c r="C4" s="443"/>
      <c r="D4" s="443"/>
      <c r="E4" s="443"/>
      <c r="F4" s="443"/>
      <c r="G4" s="444"/>
    </row>
    <row r="5" spans="1:8" ht="30.75" customHeight="1">
      <c r="A5" s="343" t="s">
        <v>305</v>
      </c>
      <c r="B5" s="426" t="s">
        <v>377</v>
      </c>
      <c r="C5" s="427"/>
      <c r="D5" s="427"/>
      <c r="E5" s="427"/>
      <c r="F5" s="427"/>
      <c r="G5" s="428"/>
    </row>
    <row r="6" spans="1:8" ht="15" customHeight="1">
      <c r="A6" s="336" t="s">
        <v>33</v>
      </c>
      <c r="B6" s="426" t="s">
        <v>378</v>
      </c>
      <c r="C6" s="427"/>
      <c r="D6" s="427"/>
      <c r="E6" s="427"/>
      <c r="F6" s="427"/>
      <c r="G6" s="428"/>
    </row>
    <row r="7" spans="1:8" ht="67.5" customHeight="1">
      <c r="A7" s="336" t="s">
        <v>306</v>
      </c>
      <c r="B7" s="423" t="s">
        <v>380</v>
      </c>
      <c r="C7" s="424"/>
      <c r="D7" s="424"/>
      <c r="E7" s="424"/>
      <c r="F7" s="424"/>
      <c r="G7" s="425"/>
    </row>
    <row r="8" spans="1:8" ht="29.25" customHeight="1">
      <c r="A8" s="336" t="s">
        <v>307</v>
      </c>
      <c r="B8" s="423" t="s">
        <v>381</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382</v>
      </c>
      <c r="B12" s="433"/>
      <c r="C12" s="434" t="s">
        <v>65</v>
      </c>
      <c r="D12" s="435"/>
      <c r="E12" s="338">
        <v>50</v>
      </c>
      <c r="F12" s="353">
        <f>IFERROR(E12*E16/100,0)</f>
        <v>45.204727853136454</v>
      </c>
      <c r="G12" s="350">
        <f>IFERROR(F12/E12*100,0)</f>
        <v>90.409455706272908</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1310000</v>
      </c>
      <c r="B15" s="368">
        <v>2217683.1</v>
      </c>
      <c r="C15" s="341">
        <v>2217640.17</v>
      </c>
      <c r="D15" s="341">
        <v>2217640.17</v>
      </c>
      <c r="E15" s="341">
        <v>2004995.22</v>
      </c>
      <c r="F15" s="342">
        <v>0</v>
      </c>
      <c r="G15" s="350">
        <f>IFERROR(B15-C15-F15,0)</f>
        <v>42.930000000167638</v>
      </c>
    </row>
    <row r="16" spans="1:8" ht="16.5" thickBot="1">
      <c r="A16" s="419" t="s">
        <v>324</v>
      </c>
      <c r="B16" s="419"/>
      <c r="C16" s="350">
        <f>IFERROR(C15/$B$15*100,0)</f>
        <v>99.998064195916896</v>
      </c>
      <c r="D16" s="350">
        <f>IFERROR(D15/$C$15*100,0)</f>
        <v>100</v>
      </c>
      <c r="E16" s="350">
        <f>IFERROR(E15/$B$15*100,0)</f>
        <v>90.409455706272908</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698" priority="7" operator="between">
      <formula>66</formula>
      <formula>100</formula>
    </cfRule>
    <cfRule type="cellIs" dxfId="697" priority="8" operator="between">
      <formula>33</formula>
      <formula>66</formula>
    </cfRule>
    <cfRule type="cellIs" dxfId="696" priority="9" operator="between">
      <formula>0</formula>
      <formula>33</formula>
    </cfRule>
  </conditionalFormatting>
  <conditionalFormatting sqref="G15">
    <cfRule type="cellIs" dxfId="695" priority="16" operator="between">
      <formula>66</formula>
      <formula>100</formula>
    </cfRule>
    <cfRule type="cellIs" dxfId="694" priority="17" operator="between">
      <formula>33</formula>
      <formula>66</formula>
    </cfRule>
    <cfRule type="cellIs" dxfId="693" priority="18" operator="between">
      <formula>0</formula>
      <formula>33</formula>
    </cfRule>
  </conditionalFormatting>
  <conditionalFormatting sqref="G12">
    <cfRule type="cellIs" dxfId="692" priority="13" operator="between">
      <formula>66</formula>
      <formula>100</formula>
    </cfRule>
    <cfRule type="cellIs" dxfId="691" priority="14" operator="between">
      <formula>33</formula>
      <formula>66</formula>
    </cfRule>
    <cfRule type="cellIs" dxfId="690" priority="15" operator="between">
      <formula>0</formula>
      <formula>33</formula>
    </cfRule>
  </conditionalFormatting>
  <conditionalFormatting sqref="F12">
    <cfRule type="cellIs" dxfId="689" priority="10" operator="between">
      <formula>$E$12*0</formula>
      <formula>$E$12*0.329999</formula>
    </cfRule>
    <cfRule type="cellIs" dxfId="688" priority="11" operator="between">
      <formula>$E$12*0.33</formula>
      <formula>$E$12*0.6599999</formula>
    </cfRule>
    <cfRule type="cellIs" dxfId="687" priority="12" operator="between">
      <formula>$E$12*0.66</formula>
      <formula>$E$12*1</formula>
    </cfRule>
  </conditionalFormatting>
  <conditionalFormatting sqref="D16">
    <cfRule type="cellIs" dxfId="686" priority="4" operator="between">
      <formula>66</formula>
      <formula>100</formula>
    </cfRule>
    <cfRule type="cellIs" dxfId="685" priority="5" operator="between">
      <formula>33</formula>
      <formula>66</formula>
    </cfRule>
    <cfRule type="cellIs" dxfId="684" priority="6" operator="between">
      <formula>0</formula>
      <formula>33</formula>
    </cfRule>
  </conditionalFormatting>
  <conditionalFormatting sqref="E16">
    <cfRule type="cellIs" dxfId="683" priority="1" operator="between">
      <formula>66</formula>
      <formula>100</formula>
    </cfRule>
    <cfRule type="cellIs" dxfId="682" priority="2" operator="between">
      <formula>33</formula>
      <formula>66</formula>
    </cfRule>
    <cfRule type="cellIs" dxfId="681"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topLeftCell="A7"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328</v>
      </c>
      <c r="C4" s="443"/>
      <c r="D4" s="443"/>
      <c r="E4" s="443"/>
      <c r="F4" s="443"/>
      <c r="G4" s="444"/>
    </row>
    <row r="5" spans="1:8" ht="30.75" customHeight="1">
      <c r="A5" s="343" t="s">
        <v>305</v>
      </c>
      <c r="B5" s="426" t="s">
        <v>468</v>
      </c>
      <c r="C5" s="427"/>
      <c r="D5" s="427"/>
      <c r="E5" s="427"/>
      <c r="F5" s="427"/>
      <c r="G5" s="428"/>
    </row>
    <row r="6" spans="1:8" ht="15" customHeight="1">
      <c r="A6" s="366" t="s">
        <v>33</v>
      </c>
      <c r="B6" s="426" t="s">
        <v>467</v>
      </c>
      <c r="C6" s="427"/>
      <c r="D6" s="427"/>
      <c r="E6" s="427"/>
      <c r="F6" s="427"/>
      <c r="G6" s="428"/>
    </row>
    <row r="7" spans="1:8" ht="152.25" customHeight="1">
      <c r="A7" s="366" t="s">
        <v>306</v>
      </c>
      <c r="B7" s="423" t="s">
        <v>469</v>
      </c>
      <c r="C7" s="424"/>
      <c r="D7" s="424"/>
      <c r="E7" s="424"/>
      <c r="F7" s="424"/>
      <c r="G7" s="425"/>
    </row>
    <row r="8" spans="1:8" ht="29.25" customHeight="1">
      <c r="A8" s="366" t="s">
        <v>307</v>
      </c>
      <c r="B8" s="423" t="s">
        <v>386</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387</v>
      </c>
      <c r="B12" s="433"/>
      <c r="C12" s="434" t="s">
        <v>376</v>
      </c>
      <c r="D12" s="435"/>
      <c r="E12" s="338">
        <v>80</v>
      </c>
      <c r="F12" s="353">
        <f>IFERROR(E12*E16/100,0)</f>
        <v>49.101850980392165</v>
      </c>
      <c r="G12" s="350">
        <f>IFERROR(F12/E12*100,0)</f>
        <v>61.377313725490204</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65000</v>
      </c>
      <c r="B15" s="368">
        <v>51000</v>
      </c>
      <c r="C15" s="341">
        <v>45500</v>
      </c>
      <c r="D15" s="341">
        <v>37302.43</v>
      </c>
      <c r="E15" s="341">
        <v>31302.43</v>
      </c>
      <c r="F15" s="342">
        <v>0</v>
      </c>
      <c r="G15" s="350">
        <f>IFERROR(B15-C15-F15,0)</f>
        <v>5500</v>
      </c>
    </row>
    <row r="16" spans="1:8" ht="16.5" thickBot="1">
      <c r="A16" s="419" t="s">
        <v>324</v>
      </c>
      <c r="B16" s="419"/>
      <c r="C16" s="350">
        <f>IFERROR(C15/$B$15*100,0)</f>
        <v>89.215686274509807</v>
      </c>
      <c r="D16" s="350">
        <f>IFERROR(D15/$C$15*100,0)</f>
        <v>81.983362637362632</v>
      </c>
      <c r="E16" s="350">
        <f>IFERROR(E15/$B$15*100,0)</f>
        <v>61.377313725490204</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212" priority="7" operator="between">
      <formula>66</formula>
      <formula>100</formula>
    </cfRule>
    <cfRule type="cellIs" dxfId="211" priority="8" operator="between">
      <formula>33</formula>
      <formula>66</formula>
    </cfRule>
    <cfRule type="cellIs" dxfId="210" priority="9" operator="between">
      <formula>0</formula>
      <formula>33</formula>
    </cfRule>
  </conditionalFormatting>
  <conditionalFormatting sqref="D16">
    <cfRule type="cellIs" dxfId="209" priority="4" operator="between">
      <formula>66</formula>
      <formula>100</formula>
    </cfRule>
    <cfRule type="cellIs" dxfId="208" priority="5" operator="between">
      <formula>33</formula>
      <formula>66</formula>
    </cfRule>
    <cfRule type="cellIs" dxfId="207" priority="6" operator="between">
      <formula>0</formula>
      <formula>33</formula>
    </cfRule>
  </conditionalFormatting>
  <conditionalFormatting sqref="G15">
    <cfRule type="cellIs" dxfId="206" priority="16" operator="between">
      <formula>66</formula>
      <formula>100</formula>
    </cfRule>
    <cfRule type="cellIs" dxfId="205" priority="17" operator="between">
      <formula>33</formula>
      <formula>66</formula>
    </cfRule>
    <cfRule type="cellIs" dxfId="204" priority="18" operator="between">
      <formula>0</formula>
      <formula>33</formula>
    </cfRule>
  </conditionalFormatting>
  <conditionalFormatting sqref="G12">
    <cfRule type="cellIs" dxfId="203" priority="13" operator="between">
      <formula>66</formula>
      <formula>100</formula>
    </cfRule>
    <cfRule type="cellIs" dxfId="202" priority="14" operator="between">
      <formula>33</formula>
      <formula>66</formula>
    </cfRule>
    <cfRule type="cellIs" dxfId="201" priority="15" operator="between">
      <formula>0</formula>
      <formula>33</formula>
    </cfRule>
  </conditionalFormatting>
  <conditionalFormatting sqref="F12">
    <cfRule type="cellIs" dxfId="200" priority="10" operator="between">
      <formula>$E$12*0</formula>
      <formula>$E$12*0.329999</formula>
    </cfRule>
    <cfRule type="cellIs" dxfId="199" priority="11" operator="between">
      <formula>$E$12*0.33</formula>
      <formula>$E$12*0.6599999</formula>
    </cfRule>
    <cfRule type="cellIs" dxfId="198" priority="12" operator="between">
      <formula>$E$12*0.66</formula>
      <formula>$E$12*1</formula>
    </cfRule>
  </conditionalFormatting>
  <conditionalFormatting sqref="E16">
    <cfRule type="cellIs" dxfId="197" priority="1" operator="between">
      <formula>66</formula>
      <formula>100</formula>
    </cfRule>
    <cfRule type="cellIs" dxfId="196" priority="2" operator="between">
      <formula>33</formula>
      <formula>66</formula>
    </cfRule>
    <cfRule type="cellIs" dxfId="195"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328</v>
      </c>
      <c r="C4" s="443"/>
      <c r="D4" s="443"/>
      <c r="E4" s="443"/>
      <c r="F4" s="443"/>
      <c r="G4" s="444"/>
    </row>
    <row r="5" spans="1:8" ht="30.75" customHeight="1">
      <c r="A5" s="343" t="s">
        <v>305</v>
      </c>
      <c r="B5" s="426" t="s">
        <v>443</v>
      </c>
      <c r="C5" s="427"/>
      <c r="D5" s="427"/>
      <c r="E5" s="427"/>
      <c r="F5" s="427"/>
      <c r="G5" s="428"/>
    </row>
    <row r="6" spans="1:8" ht="15" customHeight="1">
      <c r="A6" s="366" t="s">
        <v>33</v>
      </c>
      <c r="B6" s="426" t="s">
        <v>444</v>
      </c>
      <c r="C6" s="427"/>
      <c r="D6" s="427"/>
      <c r="E6" s="427"/>
      <c r="F6" s="427"/>
      <c r="G6" s="428"/>
    </row>
    <row r="7" spans="1:8" ht="97.5" customHeight="1">
      <c r="A7" s="366" t="s">
        <v>306</v>
      </c>
      <c r="B7" s="423" t="s">
        <v>445</v>
      </c>
      <c r="C7" s="424"/>
      <c r="D7" s="424"/>
      <c r="E7" s="424"/>
      <c r="F7" s="424"/>
      <c r="G7" s="425"/>
    </row>
    <row r="8" spans="1:8" ht="29.25" customHeight="1">
      <c r="A8" s="366" t="s">
        <v>307</v>
      </c>
      <c r="B8" s="423" t="s">
        <v>446</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447</v>
      </c>
      <c r="B12" s="433"/>
      <c r="C12" s="434" t="s">
        <v>376</v>
      </c>
      <c r="D12" s="435"/>
      <c r="E12" s="338">
        <v>50</v>
      </c>
      <c r="F12" s="353">
        <f>IFERROR(E12*E16/100,0)</f>
        <v>0</v>
      </c>
      <c r="G12" s="350">
        <f>IFERROR(F12/E12*100,0)</f>
        <v>0</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101000</v>
      </c>
      <c r="B15" s="368">
        <v>101000</v>
      </c>
      <c r="C15" s="341">
        <v>0</v>
      </c>
      <c r="D15" s="341">
        <v>0</v>
      </c>
      <c r="E15" s="341">
        <v>0</v>
      </c>
      <c r="F15" s="342">
        <v>0</v>
      </c>
      <c r="G15" s="350">
        <f>IFERROR(B15-C15-F15,0)</f>
        <v>101000</v>
      </c>
    </row>
    <row r="16" spans="1:8" ht="16.5" thickBot="1">
      <c r="A16" s="419" t="s">
        <v>324</v>
      </c>
      <c r="B16" s="419"/>
      <c r="C16" s="350">
        <f>IFERROR(C15/$B$15*100,0)</f>
        <v>0</v>
      </c>
      <c r="D16" s="350">
        <f>IFERROR(D15/$C$15*100,0)</f>
        <v>0</v>
      </c>
      <c r="E16" s="350">
        <f>IFERROR(E15/$B$15*100,0)</f>
        <v>0</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194" priority="7" operator="between">
      <formula>66</formula>
      <formula>100</formula>
    </cfRule>
    <cfRule type="cellIs" dxfId="193" priority="8" operator="between">
      <formula>33</formula>
      <formula>66</formula>
    </cfRule>
    <cfRule type="cellIs" dxfId="192" priority="9" operator="between">
      <formula>0</formula>
      <formula>33</formula>
    </cfRule>
  </conditionalFormatting>
  <conditionalFormatting sqref="D16">
    <cfRule type="cellIs" dxfId="191" priority="4" operator="between">
      <formula>66</formula>
      <formula>100</formula>
    </cfRule>
    <cfRule type="cellIs" dxfId="190" priority="5" operator="between">
      <formula>33</formula>
      <formula>66</formula>
    </cfRule>
    <cfRule type="cellIs" dxfId="189" priority="6" operator="between">
      <formula>0</formula>
      <formula>33</formula>
    </cfRule>
  </conditionalFormatting>
  <conditionalFormatting sqref="G15">
    <cfRule type="cellIs" dxfId="188" priority="16" operator="between">
      <formula>66</formula>
      <formula>100</formula>
    </cfRule>
    <cfRule type="cellIs" dxfId="187" priority="17" operator="between">
      <formula>33</formula>
      <formula>66</formula>
    </cfRule>
    <cfRule type="cellIs" dxfId="186" priority="18" operator="between">
      <formula>0</formula>
      <formula>33</formula>
    </cfRule>
  </conditionalFormatting>
  <conditionalFormatting sqref="G12">
    <cfRule type="cellIs" dxfId="185" priority="13" operator="between">
      <formula>66</formula>
      <formula>100</formula>
    </cfRule>
    <cfRule type="cellIs" dxfId="184" priority="14" operator="between">
      <formula>33</formula>
      <formula>66</formula>
    </cfRule>
    <cfRule type="cellIs" dxfId="183" priority="15" operator="between">
      <formula>0</formula>
      <formula>33</formula>
    </cfRule>
  </conditionalFormatting>
  <conditionalFormatting sqref="F12">
    <cfRule type="cellIs" dxfId="182" priority="10" operator="between">
      <formula>$E$12*0</formula>
      <formula>$E$12*0.329999</formula>
    </cfRule>
    <cfRule type="cellIs" dxfId="181" priority="11" operator="between">
      <formula>$E$12*0.33</formula>
      <formula>$E$12*0.6599999</formula>
    </cfRule>
    <cfRule type="cellIs" dxfId="180" priority="12" operator="between">
      <formula>$E$12*0.66</formula>
      <formula>$E$12*1</formula>
    </cfRule>
  </conditionalFormatting>
  <conditionalFormatting sqref="E16">
    <cfRule type="cellIs" dxfId="179" priority="1" operator="between">
      <formula>66</formula>
      <formula>100</formula>
    </cfRule>
    <cfRule type="cellIs" dxfId="178" priority="2" operator="between">
      <formula>33</formula>
      <formula>66</formula>
    </cfRule>
    <cfRule type="cellIs" dxfId="177"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449</v>
      </c>
      <c r="C4" s="443"/>
      <c r="D4" s="443"/>
      <c r="E4" s="443"/>
      <c r="F4" s="443"/>
      <c r="G4" s="444"/>
    </row>
    <row r="5" spans="1:8" ht="30.75" customHeight="1">
      <c r="A5" s="343" t="s">
        <v>305</v>
      </c>
      <c r="B5" s="426" t="s">
        <v>448</v>
      </c>
      <c r="C5" s="427"/>
      <c r="D5" s="427"/>
      <c r="E5" s="427"/>
      <c r="F5" s="427"/>
      <c r="G5" s="428"/>
    </row>
    <row r="6" spans="1:8" ht="15" customHeight="1">
      <c r="A6" s="366" t="s">
        <v>33</v>
      </c>
      <c r="B6" s="426" t="s">
        <v>450</v>
      </c>
      <c r="C6" s="427"/>
      <c r="D6" s="427"/>
      <c r="E6" s="427"/>
      <c r="F6" s="427"/>
      <c r="G6" s="428"/>
    </row>
    <row r="7" spans="1:8" ht="64.5" customHeight="1">
      <c r="A7" s="366" t="s">
        <v>306</v>
      </c>
      <c r="B7" s="423" t="s">
        <v>451</v>
      </c>
      <c r="C7" s="424"/>
      <c r="D7" s="424"/>
      <c r="E7" s="424"/>
      <c r="F7" s="424"/>
      <c r="G7" s="425"/>
    </row>
    <row r="8" spans="1:8" ht="29.25" customHeight="1">
      <c r="A8" s="366" t="s">
        <v>307</v>
      </c>
      <c r="B8" s="423" t="s">
        <v>452</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453</v>
      </c>
      <c r="B12" s="433"/>
      <c r="C12" s="434" t="s">
        <v>376</v>
      </c>
      <c r="D12" s="435"/>
      <c r="E12" s="338">
        <v>59</v>
      </c>
      <c r="F12" s="353">
        <f>IFERROR(E12*E16/100,0)</f>
        <v>14.16</v>
      </c>
      <c r="G12" s="350">
        <f>IFERROR(F12/E12*100,0)</f>
        <v>24</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1000</v>
      </c>
      <c r="B15" s="368">
        <v>1000</v>
      </c>
      <c r="C15" s="341">
        <v>240</v>
      </c>
      <c r="D15" s="341">
        <v>240</v>
      </c>
      <c r="E15" s="341">
        <v>240</v>
      </c>
      <c r="F15" s="342">
        <v>0</v>
      </c>
      <c r="G15" s="350">
        <f>IFERROR(B15-C15-F15,0)</f>
        <v>760</v>
      </c>
    </row>
    <row r="16" spans="1:8" ht="16.5" thickBot="1">
      <c r="A16" s="419" t="s">
        <v>324</v>
      </c>
      <c r="B16" s="419"/>
      <c r="C16" s="350">
        <f>IFERROR(C15/$B$15*100,0)</f>
        <v>24</v>
      </c>
      <c r="D16" s="350">
        <f>IFERROR(D15/$C$15*100,0)</f>
        <v>100</v>
      </c>
      <c r="E16" s="350">
        <f>IFERROR(E15/$B$15*100,0)</f>
        <v>24</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176" priority="7" operator="between">
      <formula>66</formula>
      <formula>100</formula>
    </cfRule>
    <cfRule type="cellIs" dxfId="175" priority="8" operator="between">
      <formula>33</formula>
      <formula>66</formula>
    </cfRule>
    <cfRule type="cellIs" dxfId="174" priority="9" operator="between">
      <formula>0</formula>
      <formula>33</formula>
    </cfRule>
  </conditionalFormatting>
  <conditionalFormatting sqref="D16">
    <cfRule type="cellIs" dxfId="173" priority="4" operator="between">
      <formula>66</formula>
      <formula>100</formula>
    </cfRule>
    <cfRule type="cellIs" dxfId="172" priority="5" operator="between">
      <formula>33</formula>
      <formula>66</formula>
    </cfRule>
    <cfRule type="cellIs" dxfId="171" priority="6" operator="between">
      <formula>0</formula>
      <formula>33</formula>
    </cfRule>
  </conditionalFormatting>
  <conditionalFormatting sqref="G15">
    <cfRule type="cellIs" dxfId="170" priority="16" operator="between">
      <formula>66</formula>
      <formula>100</formula>
    </cfRule>
    <cfRule type="cellIs" dxfId="169" priority="17" operator="between">
      <formula>33</formula>
      <formula>66</formula>
    </cfRule>
    <cfRule type="cellIs" dxfId="168" priority="18" operator="between">
      <formula>0</formula>
      <formula>33</formula>
    </cfRule>
  </conditionalFormatting>
  <conditionalFormatting sqref="G12">
    <cfRule type="cellIs" dxfId="167" priority="13" operator="between">
      <formula>66</formula>
      <formula>100</formula>
    </cfRule>
    <cfRule type="cellIs" dxfId="166" priority="14" operator="between">
      <formula>33</formula>
      <formula>66</formula>
    </cfRule>
    <cfRule type="cellIs" dxfId="165" priority="15" operator="between">
      <formula>0</formula>
      <formula>33</formula>
    </cfRule>
  </conditionalFormatting>
  <conditionalFormatting sqref="F12">
    <cfRule type="cellIs" dxfId="164" priority="10" operator="between">
      <formula>$E$12*0</formula>
      <formula>$E$12*0.329999</formula>
    </cfRule>
    <cfRule type="cellIs" dxfId="163" priority="11" operator="between">
      <formula>$E$12*0.33</formula>
      <formula>$E$12*0.6599999</formula>
    </cfRule>
    <cfRule type="cellIs" dxfId="162" priority="12" operator="between">
      <formula>$E$12*0.66</formula>
      <formula>$E$12*1</formula>
    </cfRule>
  </conditionalFormatting>
  <conditionalFormatting sqref="E16">
    <cfRule type="cellIs" dxfId="161" priority="1" operator="between">
      <formula>66</formula>
      <formula>100</formula>
    </cfRule>
    <cfRule type="cellIs" dxfId="160" priority="2" operator="between">
      <formula>33</formula>
      <formula>66</formula>
    </cfRule>
    <cfRule type="cellIs" dxfId="159"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topLeftCell="A4"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328</v>
      </c>
      <c r="C4" s="443"/>
      <c r="D4" s="443"/>
      <c r="E4" s="443"/>
      <c r="F4" s="443"/>
      <c r="G4" s="444"/>
    </row>
    <row r="5" spans="1:8" ht="30.75" customHeight="1">
      <c r="A5" s="343" t="s">
        <v>305</v>
      </c>
      <c r="B5" s="426" t="s">
        <v>448</v>
      </c>
      <c r="C5" s="427"/>
      <c r="D5" s="427"/>
      <c r="E5" s="427"/>
      <c r="F5" s="427"/>
      <c r="G5" s="428"/>
    </row>
    <row r="6" spans="1:8" ht="15" customHeight="1">
      <c r="A6" s="366" t="s">
        <v>33</v>
      </c>
      <c r="B6" s="426" t="s">
        <v>454</v>
      </c>
      <c r="C6" s="427"/>
      <c r="D6" s="427"/>
      <c r="E6" s="427"/>
      <c r="F6" s="427"/>
      <c r="G6" s="428"/>
    </row>
    <row r="7" spans="1:8" ht="108" customHeight="1">
      <c r="A7" s="366" t="s">
        <v>306</v>
      </c>
      <c r="B7" s="423" t="s">
        <v>455</v>
      </c>
      <c r="C7" s="424"/>
      <c r="D7" s="424"/>
      <c r="E7" s="424"/>
      <c r="F7" s="424"/>
      <c r="G7" s="425"/>
    </row>
    <row r="8" spans="1:8" ht="29.25" customHeight="1">
      <c r="A8" s="366" t="s">
        <v>307</v>
      </c>
      <c r="B8" s="423" t="s">
        <v>456</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447</v>
      </c>
      <c r="B12" s="433"/>
      <c r="C12" s="434" t="s">
        <v>376</v>
      </c>
      <c r="D12" s="435"/>
      <c r="E12" s="338">
        <v>40</v>
      </c>
      <c r="F12" s="353">
        <f>IFERROR(E12*E16/100,0)</f>
        <v>0</v>
      </c>
      <c r="G12" s="350">
        <f>IFERROR(F12/E12*100,0)</f>
        <v>0</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1000</v>
      </c>
      <c r="B15" s="368">
        <v>1000</v>
      </c>
      <c r="C15" s="341">
        <v>0</v>
      </c>
      <c r="D15" s="341">
        <v>0</v>
      </c>
      <c r="E15" s="341">
        <v>0</v>
      </c>
      <c r="F15" s="342">
        <v>0</v>
      </c>
      <c r="G15" s="350">
        <f>IFERROR(B15-C15-F15,0)</f>
        <v>1000</v>
      </c>
    </row>
    <row r="16" spans="1:8" ht="16.5" thickBot="1">
      <c r="A16" s="419" t="s">
        <v>324</v>
      </c>
      <c r="B16" s="419"/>
      <c r="C16" s="350">
        <f>IFERROR(C15/$B$15*100,0)</f>
        <v>0</v>
      </c>
      <c r="D16" s="350">
        <f>IFERROR(D15/$C$15*100,0)</f>
        <v>0</v>
      </c>
      <c r="E16" s="350">
        <f>IFERROR(E15/$B$15*100,0)</f>
        <v>0</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158" priority="7" operator="between">
      <formula>66</formula>
      <formula>100</formula>
    </cfRule>
    <cfRule type="cellIs" dxfId="157" priority="8" operator="between">
      <formula>33</formula>
      <formula>66</formula>
    </cfRule>
    <cfRule type="cellIs" dxfId="156" priority="9" operator="between">
      <formula>0</formula>
      <formula>33</formula>
    </cfRule>
  </conditionalFormatting>
  <conditionalFormatting sqref="D16">
    <cfRule type="cellIs" dxfId="155" priority="4" operator="between">
      <formula>66</formula>
      <formula>100</formula>
    </cfRule>
    <cfRule type="cellIs" dxfId="154" priority="5" operator="between">
      <formula>33</formula>
      <formula>66</formula>
    </cfRule>
    <cfRule type="cellIs" dxfId="153" priority="6" operator="between">
      <formula>0</formula>
      <formula>33</formula>
    </cfRule>
  </conditionalFormatting>
  <conditionalFormatting sqref="G15">
    <cfRule type="cellIs" dxfId="152" priority="16" operator="between">
      <formula>66</formula>
      <formula>100</formula>
    </cfRule>
    <cfRule type="cellIs" dxfId="151" priority="17" operator="between">
      <formula>33</formula>
      <formula>66</formula>
    </cfRule>
    <cfRule type="cellIs" dxfId="150" priority="18" operator="between">
      <formula>0</formula>
      <formula>33</formula>
    </cfRule>
  </conditionalFormatting>
  <conditionalFormatting sqref="G12">
    <cfRule type="cellIs" dxfId="149" priority="13" operator="between">
      <formula>66</formula>
      <formula>100</formula>
    </cfRule>
    <cfRule type="cellIs" dxfId="148" priority="14" operator="between">
      <formula>33</formula>
      <formula>66</formula>
    </cfRule>
    <cfRule type="cellIs" dxfId="147" priority="15" operator="between">
      <formula>0</formula>
      <formula>33</formula>
    </cfRule>
  </conditionalFormatting>
  <conditionalFormatting sqref="F12">
    <cfRule type="cellIs" dxfId="146" priority="10" operator="between">
      <formula>$E$12*0</formula>
      <formula>$E$12*0.329999</formula>
    </cfRule>
    <cfRule type="cellIs" dxfId="145" priority="11" operator="between">
      <formula>$E$12*0.33</formula>
      <formula>$E$12*0.6599999</formula>
    </cfRule>
    <cfRule type="cellIs" dxfId="144" priority="12" operator="between">
      <formula>$E$12*0.66</formula>
      <formula>$E$12*1</formula>
    </cfRule>
  </conditionalFormatting>
  <conditionalFormatting sqref="E16">
    <cfRule type="cellIs" dxfId="143" priority="1" operator="between">
      <formula>66</formula>
      <formula>100</formula>
    </cfRule>
    <cfRule type="cellIs" dxfId="142" priority="2" operator="between">
      <formula>33</formula>
      <formula>66</formula>
    </cfRule>
    <cfRule type="cellIs" dxfId="141"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N153"/>
  <sheetViews>
    <sheetView showGridLines="0" tabSelected="1" topLeftCell="A121" zoomScale="70" zoomScaleNormal="70" zoomScaleSheetLayoutView="70" zoomScalePageLayoutView="60" workbookViewId="0">
      <selection activeCell="A152" sqref="A152:N152"/>
    </sheetView>
  </sheetViews>
  <sheetFormatPr defaultRowHeight="15"/>
  <cols>
    <col min="1" max="1" width="7.28515625" style="355" customWidth="1"/>
    <col min="2" max="2" width="27" style="354" customWidth="1"/>
    <col min="3" max="3" width="68.42578125" style="354" customWidth="1"/>
    <col min="4" max="4" width="20.28515625" style="354" customWidth="1"/>
    <col min="5" max="5" width="20.42578125" style="354" customWidth="1"/>
    <col min="6" max="6" width="20.28515625" style="354" customWidth="1"/>
    <col min="7" max="7" width="25.28515625" style="354" customWidth="1"/>
    <col min="8" max="8" width="23.42578125" style="354" customWidth="1"/>
    <col min="9" max="9" width="16" style="354" customWidth="1"/>
    <col min="10" max="10" width="23.140625" style="354" customWidth="1"/>
    <col min="11" max="11" width="13.85546875" style="355" customWidth="1"/>
    <col min="12" max="12" width="12.28515625" style="354" customWidth="1"/>
    <col min="13" max="13" width="14.5703125" style="354" customWidth="1"/>
    <col min="14" max="14" width="9.42578125" style="354" customWidth="1"/>
    <col min="15" max="15" width="22.28515625" style="354" customWidth="1"/>
    <col min="16" max="16" width="25" style="354" customWidth="1"/>
    <col min="17" max="17" width="18" style="354" customWidth="1"/>
    <col min="18" max="18" width="9.140625" style="354"/>
    <col min="19" max="19" width="13" style="354" customWidth="1"/>
    <col min="20" max="16384" width="9.140625" style="354"/>
  </cols>
  <sheetData>
    <row r="3" spans="1:14">
      <c r="A3" s="365"/>
      <c r="B3" s="363"/>
      <c r="C3" s="363"/>
      <c r="D3" s="363"/>
      <c r="E3" s="363"/>
      <c r="F3" s="363"/>
      <c r="G3" s="363"/>
      <c r="H3" s="363"/>
      <c r="I3" s="363"/>
      <c r="J3" s="363"/>
      <c r="K3" s="365"/>
      <c r="L3" s="363"/>
      <c r="M3" s="363"/>
      <c r="N3" s="363"/>
    </row>
    <row r="4" spans="1:14">
      <c r="A4" s="365"/>
      <c r="B4" s="363"/>
      <c r="C4" s="363"/>
      <c r="D4" s="363"/>
      <c r="E4" s="363"/>
      <c r="F4" s="363"/>
      <c r="G4" s="363"/>
      <c r="H4" s="363"/>
      <c r="I4" s="363"/>
      <c r="J4" s="363"/>
      <c r="K4" s="365"/>
      <c r="L4" s="363"/>
      <c r="M4" s="363"/>
      <c r="N4" s="363"/>
    </row>
    <row r="5" spans="1:14">
      <c r="A5" s="365"/>
      <c r="B5" s="363"/>
      <c r="C5" s="363"/>
      <c r="D5" s="363"/>
      <c r="E5" s="363"/>
      <c r="F5" s="363"/>
      <c r="G5" s="363"/>
      <c r="H5" s="363"/>
      <c r="I5" s="363"/>
      <c r="J5" s="363"/>
      <c r="K5" s="365"/>
      <c r="L5" s="363"/>
      <c r="M5" s="363"/>
      <c r="N5" s="363"/>
    </row>
    <row r="6" spans="1:14">
      <c r="A6" s="365"/>
      <c r="B6" s="363"/>
      <c r="C6" s="363"/>
      <c r="D6" s="363"/>
      <c r="E6" s="363"/>
      <c r="F6" s="363"/>
      <c r="G6" s="363"/>
      <c r="H6" s="363"/>
      <c r="I6" s="363"/>
      <c r="J6" s="363"/>
      <c r="K6" s="365"/>
      <c r="L6" s="363"/>
      <c r="M6" s="363"/>
      <c r="N6" s="363"/>
    </row>
    <row r="7" spans="1:14" ht="18.75" customHeight="1">
      <c r="A7" s="488" t="s">
        <v>316</v>
      </c>
      <c r="B7" s="488"/>
      <c r="C7" s="488"/>
      <c r="D7" s="488"/>
      <c r="E7" s="488"/>
      <c r="F7" s="488"/>
      <c r="G7" s="488"/>
      <c r="H7" s="488"/>
      <c r="I7" s="488"/>
      <c r="J7" s="488"/>
      <c r="K7" s="488"/>
      <c r="L7" s="488"/>
      <c r="M7" s="488"/>
      <c r="N7" s="488"/>
    </row>
    <row r="8" spans="1:14" ht="23.25">
      <c r="A8" s="489" t="s">
        <v>486</v>
      </c>
      <c r="B8" s="489"/>
      <c r="C8" s="489"/>
      <c r="D8" s="489"/>
      <c r="E8" s="489"/>
      <c r="F8" s="489"/>
      <c r="G8" s="489"/>
      <c r="H8" s="489"/>
      <c r="I8" s="489"/>
      <c r="J8" s="489"/>
      <c r="K8" s="489"/>
      <c r="L8" s="489"/>
      <c r="M8" s="489"/>
      <c r="N8" s="489"/>
    </row>
    <row r="9" spans="1:14" ht="21" thickBot="1">
      <c r="A9" s="364"/>
      <c r="B9" s="364"/>
      <c r="C9" s="364"/>
      <c r="D9" s="364"/>
      <c r="E9" s="364"/>
      <c r="F9" s="364"/>
      <c r="G9" s="364"/>
      <c r="H9" s="364"/>
      <c r="I9" s="364"/>
      <c r="J9" s="364"/>
      <c r="K9" s="364"/>
      <c r="L9" s="364"/>
      <c r="M9" s="364"/>
      <c r="N9" s="364"/>
    </row>
    <row r="10" spans="1:14" s="357" customFormat="1" ht="21" customHeight="1" thickBot="1">
      <c r="A10" s="469" t="s">
        <v>34</v>
      </c>
      <c r="B10" s="470"/>
      <c r="C10" s="471" t="s">
        <v>328</v>
      </c>
      <c r="D10" s="472"/>
      <c r="E10" s="472"/>
      <c r="F10" s="472"/>
      <c r="G10" s="472"/>
      <c r="H10" s="472"/>
      <c r="I10" s="472"/>
      <c r="J10" s="472"/>
      <c r="K10" s="472"/>
      <c r="L10" s="472"/>
      <c r="M10" s="472"/>
      <c r="N10" s="473"/>
    </row>
    <row r="11" spans="1:14" s="357" customFormat="1" ht="21" customHeight="1" thickBot="1">
      <c r="A11" s="449" t="s">
        <v>314</v>
      </c>
      <c r="B11" s="450"/>
      <c r="C11" s="451" t="s">
        <v>315</v>
      </c>
      <c r="D11" s="452"/>
      <c r="E11" s="452"/>
      <c r="F11" s="452"/>
      <c r="G11" s="452"/>
      <c r="H11" s="452"/>
      <c r="I11" s="452"/>
      <c r="J11" s="452"/>
      <c r="K11" s="452"/>
      <c r="L11" s="452"/>
      <c r="M11" s="452"/>
      <c r="N11" s="453"/>
    </row>
    <row r="12" spans="1:14" s="357" customFormat="1" ht="21" customHeight="1" thickBot="1">
      <c r="A12" s="449" t="s">
        <v>313</v>
      </c>
      <c r="B12" s="450"/>
      <c r="C12" s="449" t="s">
        <v>329</v>
      </c>
      <c r="D12" s="468"/>
      <c r="E12" s="468"/>
      <c r="F12" s="468"/>
      <c r="G12" s="468"/>
      <c r="H12" s="468"/>
      <c r="I12" s="468"/>
      <c r="J12" s="468"/>
      <c r="K12" s="468"/>
      <c r="L12" s="468"/>
      <c r="M12" s="468"/>
      <c r="N12" s="450"/>
    </row>
    <row r="13" spans="1:14" s="357" customFormat="1" ht="16.5" customHeight="1" thickBot="1">
      <c r="A13" s="460" t="s">
        <v>37</v>
      </c>
      <c r="B13" s="461"/>
      <c r="C13" s="462"/>
      <c r="D13" s="463" t="s">
        <v>53</v>
      </c>
      <c r="E13" s="464"/>
      <c r="F13" s="464"/>
      <c r="G13" s="464"/>
      <c r="H13" s="464"/>
      <c r="I13" s="464"/>
      <c r="J13" s="464"/>
      <c r="K13" s="465"/>
      <c r="L13" s="466" t="s">
        <v>38</v>
      </c>
      <c r="M13" s="461"/>
      <c r="N13" s="467"/>
    </row>
    <row r="14" spans="1:14" s="357" customFormat="1" ht="39" customHeight="1" thickBot="1">
      <c r="A14" s="361" t="s">
        <v>14</v>
      </c>
      <c r="B14" s="445" t="s">
        <v>15</v>
      </c>
      <c r="C14" s="446"/>
      <c r="D14" s="362" t="s">
        <v>58</v>
      </c>
      <c r="E14" s="362" t="s">
        <v>8</v>
      </c>
      <c r="F14" s="362" t="s">
        <v>320</v>
      </c>
      <c r="G14" s="362" t="s">
        <v>321</v>
      </c>
      <c r="H14" s="362" t="s">
        <v>322</v>
      </c>
      <c r="I14" s="362" t="s">
        <v>323</v>
      </c>
      <c r="J14" s="362" t="s">
        <v>326</v>
      </c>
      <c r="K14" s="362" t="s">
        <v>16</v>
      </c>
      <c r="L14" s="367" t="s">
        <v>17</v>
      </c>
      <c r="M14" s="361" t="s">
        <v>18</v>
      </c>
      <c r="N14" s="361" t="s">
        <v>16</v>
      </c>
    </row>
    <row r="15" spans="1:14" s="357" customFormat="1" ht="17.100000000000001" customHeight="1">
      <c r="A15" s="369">
        <v>2000</v>
      </c>
      <c r="B15" s="454" t="s">
        <v>330</v>
      </c>
      <c r="C15" s="455"/>
      <c r="D15" s="383">
        <f>'2000'!$A$15</f>
        <v>426000</v>
      </c>
      <c r="E15" s="370">
        <f>'2000'!$B$15</f>
        <v>792997.47</v>
      </c>
      <c r="F15" s="370">
        <f>'2000'!$C$15</f>
        <v>768331.94</v>
      </c>
      <c r="G15" s="370">
        <f>'2000'!$D$15</f>
        <v>493124.45</v>
      </c>
      <c r="H15" s="370">
        <f>'2000'!$E$15</f>
        <v>429691.53</v>
      </c>
      <c r="I15" s="370">
        <f>'2000'!$F$15</f>
        <v>0</v>
      </c>
      <c r="J15" s="380">
        <f>IFERROR(E15-F15-I15,0)</f>
        <v>24665.530000000028</v>
      </c>
      <c r="K15" s="384">
        <f>IFERROR(H15/E15*100,0)</f>
        <v>54.185737818306038</v>
      </c>
      <c r="L15" s="381">
        <f>'2000'!$E$12</f>
        <v>100</v>
      </c>
      <c r="M15" s="371">
        <f>IFERROR(L15*K15/100,0)</f>
        <v>54.185737818306031</v>
      </c>
      <c r="N15" s="372">
        <f>IFERROR(M15/L15*100,0)</f>
        <v>54.185737818306038</v>
      </c>
    </row>
    <row r="16" spans="1:14" s="357" customFormat="1" ht="17.100000000000001" customHeight="1">
      <c r="A16" s="374">
        <v>2008</v>
      </c>
      <c r="B16" s="490" t="s">
        <v>331</v>
      </c>
      <c r="C16" s="491"/>
      <c r="D16" s="383">
        <f>'2008'!$A$15</f>
        <v>1310000</v>
      </c>
      <c r="E16" s="370">
        <f>'2008'!$B$15</f>
        <v>2217683.1</v>
      </c>
      <c r="F16" s="370">
        <f>'2008'!$C$15</f>
        <v>2217640.17</v>
      </c>
      <c r="G16" s="370">
        <f>'2008'!$D$15</f>
        <v>2217640.17</v>
      </c>
      <c r="H16" s="370">
        <f>'2008'!$E$15</f>
        <v>2004995.22</v>
      </c>
      <c r="I16" s="370">
        <f>'2008'!$F$15</f>
        <v>0</v>
      </c>
      <c r="J16" s="397">
        <f>IFERROR(E16-F16-I16,0)</f>
        <v>42.930000000167638</v>
      </c>
      <c r="K16" s="398">
        <f>IFERROR(H16/E16*100,0)</f>
        <v>90.409455706272908</v>
      </c>
      <c r="L16" s="394">
        <f>'2008'!$E$12</f>
        <v>50</v>
      </c>
      <c r="M16" s="395">
        <f>IFERROR(L16*K16/100,0)</f>
        <v>45.204727853136454</v>
      </c>
      <c r="N16" s="396">
        <f>IFERROR(M16/L16*100,0)</f>
        <v>90.409455706272908</v>
      </c>
    </row>
    <row r="17" spans="1:14" s="357" customFormat="1" ht="17.100000000000001" customHeight="1">
      <c r="A17" s="369">
        <v>1695</v>
      </c>
      <c r="B17" s="447" t="s">
        <v>497</v>
      </c>
      <c r="C17" s="494"/>
      <c r="D17" s="383">
        <f>'1695'!$A$15</f>
        <v>0</v>
      </c>
      <c r="E17" s="383">
        <f>'1695'!$B$15</f>
        <v>1599600</v>
      </c>
      <c r="F17" s="383">
        <f>'1695'!$C$15</f>
        <v>1495043.76</v>
      </c>
      <c r="G17" s="383">
        <f>'1695'!$D$15</f>
        <v>1410338.21</v>
      </c>
      <c r="H17" s="383">
        <f>'1695'!$E$15</f>
        <v>1274456.6599999999</v>
      </c>
      <c r="I17" s="383">
        <f>'1695'!$F$15</f>
        <v>0</v>
      </c>
      <c r="J17" s="397">
        <f t="shared" ref="J17:J19" si="0">IFERROR(E17-F17-I17,0)</f>
        <v>104556.23999999999</v>
      </c>
      <c r="K17" s="398">
        <f t="shared" ref="K17:K19" si="1">IFERROR(H17/E17*100,0)</f>
        <v>79.67345961490372</v>
      </c>
      <c r="L17" s="381">
        <f>'1695'!$E$12</f>
        <v>100</v>
      </c>
      <c r="M17" s="371">
        <f t="shared" ref="M17:M19" si="2">IFERROR(L17*K17/100,0)</f>
        <v>79.67345961490372</v>
      </c>
      <c r="N17" s="372">
        <f t="shared" ref="N17:N19" si="3">IFERROR(M17/L17*100,0)</f>
        <v>79.67345961490372</v>
      </c>
    </row>
    <row r="18" spans="1:14" s="357" customFormat="1" ht="17.100000000000001" customHeight="1">
      <c r="A18" s="369">
        <v>1696</v>
      </c>
      <c r="B18" s="447" t="s">
        <v>498</v>
      </c>
      <c r="C18" s="494"/>
      <c r="D18" s="383">
        <f>'1696'!$A$15</f>
        <v>0</v>
      </c>
      <c r="E18" s="383">
        <f>'1696'!$B$15</f>
        <v>116550</v>
      </c>
      <c r="F18" s="383">
        <f>'1696'!$C$15</f>
        <v>27618.799999999999</v>
      </c>
      <c r="G18" s="383">
        <f>'1696'!$D$15</f>
        <v>27618.799999999999</v>
      </c>
      <c r="H18" s="383">
        <f>'1696'!$E$15</f>
        <v>27618.799999999999</v>
      </c>
      <c r="I18" s="383">
        <f>'1696'!$F$15</f>
        <v>0</v>
      </c>
      <c r="J18" s="397">
        <f>IFERROR(E18-F18-I18,0)</f>
        <v>88931.199999999997</v>
      </c>
      <c r="K18" s="398">
        <f t="shared" si="1"/>
        <v>23.696954096954094</v>
      </c>
      <c r="L18" s="381">
        <f>'1696'!$E$12</f>
        <v>100</v>
      </c>
      <c r="M18" s="371">
        <f t="shared" si="2"/>
        <v>23.696954096954094</v>
      </c>
      <c r="N18" s="372">
        <f t="shared" si="3"/>
        <v>23.696954096954094</v>
      </c>
    </row>
    <row r="19" spans="1:14" s="357" customFormat="1" ht="17.100000000000001" customHeight="1">
      <c r="A19" s="369">
        <v>1997</v>
      </c>
      <c r="B19" s="447" t="s">
        <v>499</v>
      </c>
      <c r="C19" s="494"/>
      <c r="D19" s="383">
        <f>'1697'!$A$15</f>
        <v>0</v>
      </c>
      <c r="E19" s="383">
        <f>'1697'!$B$15</f>
        <v>88820</v>
      </c>
      <c r="F19" s="383">
        <f>'1697'!$C$15</f>
        <v>88251.24</v>
      </c>
      <c r="G19" s="383">
        <f>'1697'!$D$15</f>
        <v>61386.239999999998</v>
      </c>
      <c r="H19" s="383">
        <f>'1697'!$E$15</f>
        <v>61386.239999999998</v>
      </c>
      <c r="I19" s="383">
        <f>'1697'!$F$15</f>
        <v>0</v>
      </c>
      <c r="J19" s="397">
        <f t="shared" si="0"/>
        <v>568.75999999999476</v>
      </c>
      <c r="K19" s="398">
        <f t="shared" si="1"/>
        <v>69.11308263904526</v>
      </c>
      <c r="L19" s="381">
        <f>'1697'!$E$12</f>
        <v>100</v>
      </c>
      <c r="M19" s="371">
        <f t="shared" si="2"/>
        <v>69.11308263904526</v>
      </c>
      <c r="N19" s="372">
        <f t="shared" si="3"/>
        <v>69.11308263904526</v>
      </c>
    </row>
    <row r="20" spans="1:14" s="357" customFormat="1" ht="15" customHeight="1">
      <c r="A20" s="485" t="s">
        <v>327</v>
      </c>
      <c r="B20" s="486"/>
      <c r="C20" s="487"/>
      <c r="D20" s="492">
        <f t="shared" ref="D20:I20" si="4">SUM(D15:D16)</f>
        <v>1736000</v>
      </c>
      <c r="E20" s="493">
        <f t="shared" si="4"/>
        <v>3010680.5700000003</v>
      </c>
      <c r="F20" s="492">
        <f t="shared" si="4"/>
        <v>2985972.11</v>
      </c>
      <c r="G20" s="492">
        <f t="shared" si="4"/>
        <v>2710764.62</v>
      </c>
      <c r="H20" s="493">
        <f t="shared" si="4"/>
        <v>2434686.75</v>
      </c>
      <c r="I20" s="492">
        <f t="shared" si="4"/>
        <v>0</v>
      </c>
      <c r="J20" s="492">
        <f>E20-F20-I20</f>
        <v>24708.460000000428</v>
      </c>
      <c r="K20" s="382"/>
      <c r="L20" s="375"/>
      <c r="M20" s="376"/>
      <c r="N20" s="377"/>
    </row>
    <row r="21" spans="1:14" s="357" customFormat="1" ht="15" customHeight="1" thickBot="1">
      <c r="A21" s="478"/>
      <c r="B21" s="479"/>
      <c r="C21" s="480"/>
      <c r="D21" s="457"/>
      <c r="E21" s="459"/>
      <c r="F21" s="457"/>
      <c r="G21" s="457"/>
      <c r="H21" s="459"/>
      <c r="I21" s="457"/>
      <c r="J21" s="457"/>
      <c r="K21" s="382"/>
      <c r="L21" s="375"/>
      <c r="M21" s="376"/>
      <c r="N21" s="377"/>
    </row>
    <row r="22" spans="1:14" s="357" customFormat="1" ht="17.25" customHeight="1" thickBot="1">
      <c r="A22" s="474"/>
      <c r="B22" s="474"/>
      <c r="C22" s="474"/>
      <c r="D22" s="474"/>
      <c r="E22" s="474"/>
      <c r="F22" s="379">
        <f>IFERROR(F20/E20*100,0)</f>
        <v>99.179306491488717</v>
      </c>
      <c r="G22" s="350">
        <f>IFERROR(G20/E20*100,0)</f>
        <v>90.038267327709221</v>
      </c>
      <c r="H22" s="350">
        <f>IFERROR(H20/E20*100,0)</f>
        <v>80.86831842143917</v>
      </c>
      <c r="I22" s="358"/>
      <c r="J22" s="358"/>
      <c r="K22" s="378"/>
      <c r="L22" s="356"/>
      <c r="M22" s="359"/>
      <c r="N22" s="360"/>
    </row>
    <row r="23" spans="1:14" ht="17.25" customHeight="1"/>
    <row r="24" spans="1:14" ht="17.25" customHeight="1" thickBot="1"/>
    <row r="25" spans="1:14" ht="21" customHeight="1" thickBot="1">
      <c r="A25" s="469" t="s">
        <v>34</v>
      </c>
      <c r="B25" s="470"/>
      <c r="C25" s="471" t="s">
        <v>328</v>
      </c>
      <c r="D25" s="472"/>
      <c r="E25" s="472"/>
      <c r="F25" s="472"/>
      <c r="G25" s="472"/>
      <c r="H25" s="472"/>
      <c r="I25" s="472"/>
      <c r="J25" s="472"/>
      <c r="K25" s="472"/>
      <c r="L25" s="472"/>
      <c r="M25" s="472"/>
      <c r="N25" s="473"/>
    </row>
    <row r="26" spans="1:14" ht="21" customHeight="1" thickBot="1">
      <c r="A26" s="449" t="s">
        <v>314</v>
      </c>
      <c r="B26" s="450"/>
      <c r="C26" s="451" t="s">
        <v>332</v>
      </c>
      <c r="D26" s="452"/>
      <c r="E26" s="452"/>
      <c r="F26" s="452"/>
      <c r="G26" s="452"/>
      <c r="H26" s="452"/>
      <c r="I26" s="452"/>
      <c r="J26" s="452"/>
      <c r="K26" s="452"/>
      <c r="L26" s="452"/>
      <c r="M26" s="452"/>
      <c r="N26" s="453"/>
    </row>
    <row r="27" spans="1:14" ht="21" customHeight="1" thickBot="1">
      <c r="A27" s="449" t="s">
        <v>313</v>
      </c>
      <c r="B27" s="450"/>
      <c r="C27" s="449" t="s">
        <v>333</v>
      </c>
      <c r="D27" s="468"/>
      <c r="E27" s="468"/>
      <c r="F27" s="468"/>
      <c r="G27" s="468"/>
      <c r="H27" s="468"/>
      <c r="I27" s="468"/>
      <c r="J27" s="468"/>
      <c r="K27" s="468"/>
      <c r="L27" s="468"/>
      <c r="M27" s="468"/>
      <c r="N27" s="450"/>
    </row>
    <row r="28" spans="1:14" ht="17.25" customHeight="1" thickBot="1">
      <c r="A28" s="460" t="s">
        <v>37</v>
      </c>
      <c r="B28" s="461"/>
      <c r="C28" s="462"/>
      <c r="D28" s="463" t="s">
        <v>53</v>
      </c>
      <c r="E28" s="464"/>
      <c r="F28" s="464"/>
      <c r="G28" s="464"/>
      <c r="H28" s="464"/>
      <c r="I28" s="464"/>
      <c r="J28" s="464"/>
      <c r="K28" s="465"/>
      <c r="L28" s="466" t="s">
        <v>38</v>
      </c>
      <c r="M28" s="461"/>
      <c r="N28" s="467"/>
    </row>
    <row r="29" spans="1:14" ht="37.5" customHeight="1" thickBot="1">
      <c r="A29" s="361" t="s">
        <v>14</v>
      </c>
      <c r="B29" s="445" t="s">
        <v>15</v>
      </c>
      <c r="C29" s="446"/>
      <c r="D29" s="362" t="s">
        <v>58</v>
      </c>
      <c r="E29" s="362" t="s">
        <v>8</v>
      </c>
      <c r="F29" s="362" t="s">
        <v>320</v>
      </c>
      <c r="G29" s="362" t="s">
        <v>321</v>
      </c>
      <c r="H29" s="362" t="s">
        <v>322</v>
      </c>
      <c r="I29" s="362" t="s">
        <v>323</v>
      </c>
      <c r="J29" s="362" t="s">
        <v>326</v>
      </c>
      <c r="K29" s="362" t="s">
        <v>16</v>
      </c>
      <c r="L29" s="367" t="s">
        <v>17</v>
      </c>
      <c r="M29" s="361" t="s">
        <v>18</v>
      </c>
      <c r="N29" s="361" t="s">
        <v>16</v>
      </c>
    </row>
    <row r="30" spans="1:14" ht="17.25" customHeight="1" thickBot="1">
      <c r="A30" s="374">
        <v>2190</v>
      </c>
      <c r="B30" s="483" t="s">
        <v>334</v>
      </c>
      <c r="C30" s="484"/>
      <c r="D30" s="387">
        <f>'2190'!A15</f>
        <v>1000</v>
      </c>
      <c r="E30" s="373">
        <f>'2190'!B15</f>
        <v>820</v>
      </c>
      <c r="F30" s="373">
        <f>'2190'!C15</f>
        <v>0</v>
      </c>
      <c r="G30" s="373">
        <f>'2190'!D15</f>
        <v>0</v>
      </c>
      <c r="H30" s="373">
        <f>'2190'!E15</f>
        <v>0</v>
      </c>
      <c r="I30" s="373">
        <f>'2190'!F15</f>
        <v>0</v>
      </c>
      <c r="J30" s="380">
        <f>IFERROR(E30-F30-I30,0)</f>
        <v>820</v>
      </c>
      <c r="K30" s="384">
        <f>IFERROR(H30/E30*100,0)</f>
        <v>0</v>
      </c>
      <c r="L30" s="381">
        <f>'2190'!$E$12</f>
        <v>60</v>
      </c>
      <c r="M30" s="371">
        <f>IFERROR(L30*K30/100,0)</f>
        <v>0</v>
      </c>
      <c r="N30" s="372">
        <f>IFERROR(M30/L30*100,0)</f>
        <v>0</v>
      </c>
    </row>
    <row r="31" spans="1:14" ht="17.25" customHeight="1">
      <c r="A31" s="475" t="s">
        <v>327</v>
      </c>
      <c r="B31" s="476"/>
      <c r="C31" s="477"/>
      <c r="D31" s="456">
        <f t="shared" ref="D31:I31" si="5">D30</f>
        <v>1000</v>
      </c>
      <c r="E31" s="458">
        <f t="shared" si="5"/>
        <v>820</v>
      </c>
      <c r="F31" s="456">
        <f t="shared" si="5"/>
        <v>0</v>
      </c>
      <c r="G31" s="456">
        <f t="shared" si="5"/>
        <v>0</v>
      </c>
      <c r="H31" s="458">
        <f t="shared" si="5"/>
        <v>0</v>
      </c>
      <c r="I31" s="456">
        <f t="shared" si="5"/>
        <v>0</v>
      </c>
      <c r="J31" s="456">
        <f>E31-F31-I31</f>
        <v>820</v>
      </c>
      <c r="K31" s="382"/>
      <c r="L31" s="375"/>
      <c r="M31" s="376"/>
      <c r="N31" s="377"/>
    </row>
    <row r="32" spans="1:14" ht="17.25" customHeight="1" thickBot="1">
      <c r="A32" s="478"/>
      <c r="B32" s="479"/>
      <c r="C32" s="480"/>
      <c r="D32" s="457"/>
      <c r="E32" s="459"/>
      <c r="F32" s="457"/>
      <c r="G32" s="457"/>
      <c r="H32" s="459"/>
      <c r="I32" s="457"/>
      <c r="J32" s="457"/>
      <c r="K32" s="382"/>
      <c r="L32" s="375"/>
      <c r="M32" s="376"/>
      <c r="N32" s="377"/>
    </row>
    <row r="33" spans="1:14" ht="17.25" customHeight="1" thickBot="1">
      <c r="A33" s="474"/>
      <c r="B33" s="474"/>
      <c r="C33" s="474"/>
      <c r="D33" s="474"/>
      <c r="E33" s="474"/>
      <c r="F33" s="379">
        <f>IFERROR(F31/E31*100,0)</f>
        <v>0</v>
      </c>
      <c r="G33" s="350">
        <f>IFERROR(G31/E31*100,0)</f>
        <v>0</v>
      </c>
      <c r="H33" s="350">
        <f>IFERROR(H31/E31*100,0)</f>
        <v>0</v>
      </c>
      <c r="I33" s="358"/>
      <c r="J33" s="358"/>
      <c r="K33" s="378"/>
      <c r="L33" s="356"/>
      <c r="M33" s="359"/>
      <c r="N33" s="360"/>
    </row>
    <row r="34" spans="1:14" ht="17.25" customHeight="1" thickBot="1"/>
    <row r="35" spans="1:14" ht="21" customHeight="1" thickBot="1">
      <c r="A35" s="469" t="s">
        <v>34</v>
      </c>
      <c r="B35" s="470"/>
      <c r="C35" s="471" t="s">
        <v>328</v>
      </c>
      <c r="D35" s="472"/>
      <c r="E35" s="472"/>
      <c r="F35" s="472"/>
      <c r="G35" s="472"/>
      <c r="H35" s="472"/>
      <c r="I35" s="472"/>
      <c r="J35" s="472"/>
      <c r="K35" s="472"/>
      <c r="L35" s="472"/>
      <c r="M35" s="472"/>
      <c r="N35" s="473"/>
    </row>
    <row r="36" spans="1:14" ht="21" customHeight="1" thickBot="1">
      <c r="A36" s="449" t="s">
        <v>314</v>
      </c>
      <c r="B36" s="450"/>
      <c r="C36" s="451" t="s">
        <v>335</v>
      </c>
      <c r="D36" s="452"/>
      <c r="E36" s="452"/>
      <c r="F36" s="452"/>
      <c r="G36" s="452"/>
      <c r="H36" s="452"/>
      <c r="I36" s="452"/>
      <c r="J36" s="452"/>
      <c r="K36" s="452"/>
      <c r="L36" s="452"/>
      <c r="M36" s="452"/>
      <c r="N36" s="453"/>
    </row>
    <row r="37" spans="1:14" ht="21" customHeight="1" thickBot="1">
      <c r="A37" s="449" t="s">
        <v>313</v>
      </c>
      <c r="B37" s="450"/>
      <c r="C37" s="449" t="s">
        <v>333</v>
      </c>
      <c r="D37" s="468"/>
      <c r="E37" s="468"/>
      <c r="F37" s="468"/>
      <c r="G37" s="468"/>
      <c r="H37" s="468"/>
      <c r="I37" s="468"/>
      <c r="J37" s="468"/>
      <c r="K37" s="468"/>
      <c r="L37" s="468"/>
      <c r="M37" s="468"/>
      <c r="N37" s="450"/>
    </row>
    <row r="38" spans="1:14" ht="17.25" customHeight="1" thickBot="1">
      <c r="A38" s="460" t="s">
        <v>37</v>
      </c>
      <c r="B38" s="461"/>
      <c r="C38" s="462"/>
      <c r="D38" s="463" t="s">
        <v>53</v>
      </c>
      <c r="E38" s="464"/>
      <c r="F38" s="464"/>
      <c r="G38" s="464"/>
      <c r="H38" s="464"/>
      <c r="I38" s="464"/>
      <c r="J38" s="464"/>
      <c r="K38" s="465"/>
      <c r="L38" s="466" t="s">
        <v>38</v>
      </c>
      <c r="M38" s="461"/>
      <c r="N38" s="467"/>
    </row>
    <row r="39" spans="1:14" ht="36.950000000000003" customHeight="1" thickBot="1">
      <c r="A39" s="361" t="s">
        <v>14</v>
      </c>
      <c r="B39" s="445" t="s">
        <v>15</v>
      </c>
      <c r="C39" s="446"/>
      <c r="D39" s="362" t="s">
        <v>58</v>
      </c>
      <c r="E39" s="362" t="s">
        <v>8</v>
      </c>
      <c r="F39" s="362" t="s">
        <v>320</v>
      </c>
      <c r="G39" s="362" t="s">
        <v>321</v>
      </c>
      <c r="H39" s="362" t="s">
        <v>322</v>
      </c>
      <c r="I39" s="362" t="s">
        <v>323</v>
      </c>
      <c r="J39" s="362" t="s">
        <v>326</v>
      </c>
      <c r="K39" s="362" t="s">
        <v>16</v>
      </c>
      <c r="L39" s="367" t="s">
        <v>17</v>
      </c>
      <c r="M39" s="361" t="s">
        <v>18</v>
      </c>
      <c r="N39" s="361" t="s">
        <v>16</v>
      </c>
    </row>
    <row r="40" spans="1:14" ht="17.25" customHeight="1">
      <c r="A40" s="369">
        <v>2194</v>
      </c>
      <c r="B40" s="454" t="s">
        <v>337</v>
      </c>
      <c r="C40" s="455"/>
      <c r="D40" s="383">
        <f>'2194'!$A$15</f>
        <v>484000</v>
      </c>
      <c r="E40" s="370">
        <f>'2194'!$B$15</f>
        <v>3211.73</v>
      </c>
      <c r="F40" s="370">
        <f>'2194'!$C$15</f>
        <v>0</v>
      </c>
      <c r="G40" s="370">
        <f>'2194'!D15</f>
        <v>0</v>
      </c>
      <c r="H40" s="370">
        <f>'2194'!$E$15</f>
        <v>0</v>
      </c>
      <c r="I40" s="370">
        <f>'2194'!$F$15</f>
        <v>0</v>
      </c>
      <c r="J40" s="380">
        <f>IFERROR(E40-F40-I40,0)</f>
        <v>3211.73</v>
      </c>
      <c r="K40" s="384">
        <f>IFERROR(H40/E40*100,0)</f>
        <v>0</v>
      </c>
      <c r="L40" s="381">
        <f>'2194'!$E$12</f>
        <v>15</v>
      </c>
      <c r="M40" s="371">
        <f>IFERROR(L40*K40/100,0)</f>
        <v>0</v>
      </c>
      <c r="N40" s="372">
        <f>IFERROR(M40/L40*100,0)</f>
        <v>0</v>
      </c>
    </row>
    <row r="41" spans="1:14" ht="17.25" customHeight="1">
      <c r="A41" s="369">
        <v>2213</v>
      </c>
      <c r="B41" s="447" t="s">
        <v>501</v>
      </c>
      <c r="C41" s="448"/>
      <c r="D41" s="383">
        <f>'2213'!$A$15</f>
        <v>12000</v>
      </c>
      <c r="E41" s="383">
        <f>'2213'!$B$15</f>
        <v>0</v>
      </c>
      <c r="F41" s="383">
        <f>'2213'!$C$15</f>
        <v>0</v>
      </c>
      <c r="G41" s="383">
        <f>'2213'!$D$15</f>
        <v>0</v>
      </c>
      <c r="H41" s="383">
        <f>'2213'!$E$15</f>
        <v>0</v>
      </c>
      <c r="I41" s="383">
        <f>'2213'!$F$15</f>
        <v>0</v>
      </c>
      <c r="J41" s="380">
        <f>IFERROR(E41-F41-I41,0)</f>
        <v>0</v>
      </c>
      <c r="K41" s="384">
        <f>IFERROR(H41/E41*100,0)</f>
        <v>0</v>
      </c>
      <c r="L41" s="381">
        <f>'2213'!$E$12</f>
        <v>15</v>
      </c>
      <c r="M41" s="371">
        <f>IFERROR(L41*K41/100,0)</f>
        <v>0</v>
      </c>
      <c r="N41" s="372">
        <f>IFERROR(M41/L41*100,0)</f>
        <v>0</v>
      </c>
    </row>
    <row r="42" spans="1:14" ht="17.25" customHeight="1" thickBot="1">
      <c r="A42" s="369">
        <v>2192</v>
      </c>
      <c r="B42" s="481" t="s">
        <v>336</v>
      </c>
      <c r="C42" s="482"/>
      <c r="D42" s="383">
        <f>'2192'!$A$15</f>
        <v>99000</v>
      </c>
      <c r="E42" s="370">
        <f>'2192'!$B$15</f>
        <v>154805</v>
      </c>
      <c r="F42" s="370">
        <f>'2192'!$C$15</f>
        <v>149923.69</v>
      </c>
      <c r="G42" s="370">
        <f>'2192'!D15</f>
        <v>95386.02</v>
      </c>
      <c r="H42" s="370">
        <f>'2192'!$E$15</f>
        <v>81439.070000000007</v>
      </c>
      <c r="I42" s="370">
        <f>'2192'!$F$15</f>
        <v>0</v>
      </c>
      <c r="J42" s="380">
        <f>IFERROR(E42-F42-I42,0)</f>
        <v>4881.3099999999977</v>
      </c>
      <c r="K42" s="384">
        <f>IFERROR(H42/E42*100,0)</f>
        <v>52.607519136978787</v>
      </c>
      <c r="L42" s="381">
        <f>'2192'!$E$12</f>
        <v>100</v>
      </c>
      <c r="M42" s="371">
        <f>IFERROR(L42*K42/100,0)</f>
        <v>52.607519136978787</v>
      </c>
      <c r="N42" s="372">
        <f>IFERROR(M42/L42*100,0)</f>
        <v>52.607519136978787</v>
      </c>
    </row>
    <row r="43" spans="1:14" ht="17.25" customHeight="1">
      <c r="A43" s="475" t="s">
        <v>327</v>
      </c>
      <c r="B43" s="476"/>
      <c r="C43" s="477"/>
      <c r="D43" s="456">
        <f t="shared" ref="D43:I43" si="6">SUM(D40:D42)</f>
        <v>595000</v>
      </c>
      <c r="E43" s="458">
        <f t="shared" si="6"/>
        <v>158016.73000000001</v>
      </c>
      <c r="F43" s="456">
        <f t="shared" si="6"/>
        <v>149923.69</v>
      </c>
      <c r="G43" s="456">
        <f t="shared" si="6"/>
        <v>95386.02</v>
      </c>
      <c r="H43" s="458">
        <f t="shared" si="6"/>
        <v>81439.070000000007</v>
      </c>
      <c r="I43" s="456">
        <f t="shared" si="6"/>
        <v>0</v>
      </c>
      <c r="J43" s="456">
        <f>E43-F43-I43</f>
        <v>8093.0400000000081</v>
      </c>
      <c r="K43" s="382"/>
      <c r="L43" s="375"/>
      <c r="M43" s="376"/>
      <c r="N43" s="377"/>
    </row>
    <row r="44" spans="1:14" ht="17.25" customHeight="1" thickBot="1">
      <c r="A44" s="478"/>
      <c r="B44" s="479"/>
      <c r="C44" s="480"/>
      <c r="D44" s="457"/>
      <c r="E44" s="459"/>
      <c r="F44" s="457"/>
      <c r="G44" s="457"/>
      <c r="H44" s="459"/>
      <c r="I44" s="457"/>
      <c r="J44" s="457"/>
      <c r="K44" s="382"/>
      <c r="L44" s="375"/>
      <c r="M44" s="376"/>
      <c r="N44" s="377"/>
    </row>
    <row r="45" spans="1:14" ht="17.25" customHeight="1" thickBot="1">
      <c r="A45" s="474"/>
      <c r="B45" s="474"/>
      <c r="C45" s="474"/>
      <c r="D45" s="474"/>
      <c r="E45" s="474"/>
      <c r="F45" s="379">
        <f>IFERROR(F43/E43*100,0)</f>
        <v>94.878365094632699</v>
      </c>
      <c r="G45" s="350">
        <f>IFERROR(G43/E43*100,0)</f>
        <v>60.364506973407181</v>
      </c>
      <c r="H45" s="350">
        <f>IFERROR(H43/E43*100,0)</f>
        <v>51.538258005971905</v>
      </c>
      <c r="I45" s="358"/>
      <c r="J45" s="358"/>
      <c r="K45" s="378"/>
      <c r="L45" s="356"/>
      <c r="M45" s="359"/>
      <c r="N45" s="360"/>
    </row>
    <row r="46" spans="1:14" ht="17.25" customHeight="1" thickBot="1"/>
    <row r="47" spans="1:14" ht="21" customHeight="1" thickBot="1">
      <c r="A47" s="469" t="s">
        <v>34</v>
      </c>
      <c r="B47" s="470"/>
      <c r="C47" s="471" t="s">
        <v>328</v>
      </c>
      <c r="D47" s="472"/>
      <c r="E47" s="472"/>
      <c r="F47" s="472"/>
      <c r="G47" s="472"/>
      <c r="H47" s="472"/>
      <c r="I47" s="472"/>
      <c r="J47" s="472"/>
      <c r="K47" s="472"/>
      <c r="L47" s="472"/>
      <c r="M47" s="472"/>
      <c r="N47" s="473"/>
    </row>
    <row r="48" spans="1:14" ht="21" customHeight="1" thickBot="1">
      <c r="A48" s="449" t="s">
        <v>314</v>
      </c>
      <c r="B48" s="450"/>
      <c r="C48" s="451" t="s">
        <v>338</v>
      </c>
      <c r="D48" s="452"/>
      <c r="E48" s="452"/>
      <c r="F48" s="452"/>
      <c r="G48" s="452"/>
      <c r="H48" s="452"/>
      <c r="I48" s="452"/>
      <c r="J48" s="452"/>
      <c r="K48" s="452"/>
      <c r="L48" s="452"/>
      <c r="M48" s="452"/>
      <c r="N48" s="453"/>
    </row>
    <row r="49" spans="1:14" ht="21" customHeight="1" thickBot="1">
      <c r="A49" s="449" t="s">
        <v>313</v>
      </c>
      <c r="B49" s="450"/>
      <c r="C49" s="449" t="s">
        <v>333</v>
      </c>
      <c r="D49" s="468"/>
      <c r="E49" s="468"/>
      <c r="F49" s="468"/>
      <c r="G49" s="468"/>
      <c r="H49" s="468"/>
      <c r="I49" s="468"/>
      <c r="J49" s="468"/>
      <c r="K49" s="468"/>
      <c r="L49" s="468"/>
      <c r="M49" s="468"/>
      <c r="N49" s="450"/>
    </row>
    <row r="50" spans="1:14" ht="17.25" customHeight="1" thickBot="1">
      <c r="A50" s="460" t="s">
        <v>37</v>
      </c>
      <c r="B50" s="461"/>
      <c r="C50" s="462"/>
      <c r="D50" s="463" t="s">
        <v>53</v>
      </c>
      <c r="E50" s="464"/>
      <c r="F50" s="464"/>
      <c r="G50" s="464"/>
      <c r="H50" s="464"/>
      <c r="I50" s="464"/>
      <c r="J50" s="464"/>
      <c r="K50" s="465"/>
      <c r="L50" s="466" t="s">
        <v>38</v>
      </c>
      <c r="M50" s="461"/>
      <c r="N50" s="467"/>
    </row>
    <row r="51" spans="1:14" ht="36.950000000000003" customHeight="1" thickBot="1">
      <c r="A51" s="361" t="s">
        <v>14</v>
      </c>
      <c r="B51" s="445" t="s">
        <v>15</v>
      </c>
      <c r="C51" s="446"/>
      <c r="D51" s="362" t="s">
        <v>58</v>
      </c>
      <c r="E51" s="362" t="s">
        <v>8</v>
      </c>
      <c r="F51" s="362" t="s">
        <v>320</v>
      </c>
      <c r="G51" s="362" t="s">
        <v>321</v>
      </c>
      <c r="H51" s="362" t="s">
        <v>322</v>
      </c>
      <c r="I51" s="362" t="s">
        <v>323</v>
      </c>
      <c r="J51" s="362" t="s">
        <v>326</v>
      </c>
      <c r="K51" s="362" t="s">
        <v>16</v>
      </c>
      <c r="L51" s="367" t="s">
        <v>17</v>
      </c>
      <c r="M51" s="361" t="s">
        <v>18</v>
      </c>
      <c r="N51" s="361" t="s">
        <v>16</v>
      </c>
    </row>
    <row r="52" spans="1:14" ht="17.25" customHeight="1">
      <c r="A52" s="369">
        <v>2180</v>
      </c>
      <c r="B52" s="454" t="s">
        <v>350</v>
      </c>
      <c r="C52" s="455"/>
      <c r="D52" s="383">
        <f>'2180'!A15</f>
        <v>25000</v>
      </c>
      <c r="E52" s="383">
        <f>'2180'!B15</f>
        <v>1900</v>
      </c>
      <c r="F52" s="383">
        <f>'2180'!C15</f>
        <v>0</v>
      </c>
      <c r="G52" s="383">
        <f>'2180'!D15</f>
        <v>0</v>
      </c>
      <c r="H52" s="383">
        <f>'2180'!E15</f>
        <v>0</v>
      </c>
      <c r="I52" s="383">
        <f>'2180'!F15</f>
        <v>0</v>
      </c>
      <c r="J52" s="380">
        <f t="shared" ref="J52:J56" si="7">IFERROR(E52-F52-I52,0)</f>
        <v>1900</v>
      </c>
      <c r="K52" s="384">
        <f t="shared" ref="K52:K56" si="8">IFERROR(H52/E52*100,0)</f>
        <v>0</v>
      </c>
      <c r="L52" s="381">
        <f>'2180'!$E$12</f>
        <v>20</v>
      </c>
      <c r="M52" s="371">
        <f t="shared" ref="M52:M65" si="9">IFERROR(L52*K52/100,0)</f>
        <v>0</v>
      </c>
      <c r="N52" s="372">
        <f t="shared" ref="N52:N56" si="10">IFERROR(M52/L52*100,0)</f>
        <v>0</v>
      </c>
    </row>
    <row r="53" spans="1:14" ht="17.25" customHeight="1">
      <c r="A53" s="369">
        <v>2182</v>
      </c>
      <c r="B53" s="454" t="s">
        <v>351</v>
      </c>
      <c r="C53" s="455"/>
      <c r="D53" s="383">
        <f>'2182'!A15</f>
        <v>3000</v>
      </c>
      <c r="E53" s="383">
        <f>'2182'!B15</f>
        <v>0</v>
      </c>
      <c r="F53" s="383">
        <f>'2182'!C15</f>
        <v>0</v>
      </c>
      <c r="G53" s="383">
        <f>'2182'!D15</f>
        <v>0</v>
      </c>
      <c r="H53" s="383">
        <f>'2182'!E15</f>
        <v>0</v>
      </c>
      <c r="I53" s="383">
        <f>'2182'!F15</f>
        <v>0</v>
      </c>
      <c r="J53" s="380">
        <f t="shared" si="7"/>
        <v>0</v>
      </c>
      <c r="K53" s="384">
        <f t="shared" si="8"/>
        <v>0</v>
      </c>
      <c r="L53" s="381">
        <f>'2182'!$E$12</f>
        <v>100</v>
      </c>
      <c r="M53" s="371">
        <f t="shared" si="9"/>
        <v>0</v>
      </c>
      <c r="N53" s="372">
        <f t="shared" si="10"/>
        <v>0</v>
      </c>
    </row>
    <row r="54" spans="1:14" ht="17.25" customHeight="1">
      <c r="A54" s="374">
        <v>2191</v>
      </c>
      <c r="B54" s="454" t="s">
        <v>352</v>
      </c>
      <c r="C54" s="455"/>
      <c r="D54" s="383">
        <f>'2191'!A15</f>
        <v>1000</v>
      </c>
      <c r="E54" s="383">
        <f>'2191'!B15</f>
        <v>0</v>
      </c>
      <c r="F54" s="383">
        <f>'2191'!C15</f>
        <v>0</v>
      </c>
      <c r="G54" s="383">
        <f>'2191'!D15</f>
        <v>0</v>
      </c>
      <c r="H54" s="383">
        <f>'2191'!E15</f>
        <v>0</v>
      </c>
      <c r="I54" s="383">
        <f>'2191'!F15</f>
        <v>0</v>
      </c>
      <c r="J54" s="380">
        <f t="shared" si="7"/>
        <v>0</v>
      </c>
      <c r="K54" s="384">
        <f t="shared" si="8"/>
        <v>0</v>
      </c>
      <c r="L54" s="381">
        <f>'2191'!$E$12</f>
        <v>30</v>
      </c>
      <c r="M54" s="371">
        <f t="shared" si="9"/>
        <v>0</v>
      </c>
      <c r="N54" s="372">
        <f t="shared" si="10"/>
        <v>0</v>
      </c>
    </row>
    <row r="55" spans="1:14" ht="17.25" customHeight="1">
      <c r="A55" s="374">
        <v>2168</v>
      </c>
      <c r="B55" s="454" t="s">
        <v>339</v>
      </c>
      <c r="C55" s="455"/>
      <c r="D55" s="387">
        <f>'2168'!A15</f>
        <v>713000</v>
      </c>
      <c r="E55" s="373">
        <f>'2168'!B15</f>
        <v>905830</v>
      </c>
      <c r="F55" s="373">
        <f>'2168'!C15</f>
        <v>600333.4</v>
      </c>
      <c r="G55" s="373">
        <f>'2168'!D15</f>
        <v>310647.33</v>
      </c>
      <c r="H55" s="373">
        <f>'2168'!E15</f>
        <v>294251.48</v>
      </c>
      <c r="I55" s="388">
        <f>'2168'!F15</f>
        <v>142599.39000000001</v>
      </c>
      <c r="J55" s="380">
        <f t="shared" si="7"/>
        <v>162897.20999999996</v>
      </c>
      <c r="K55" s="384">
        <f t="shared" si="8"/>
        <v>32.484183566452863</v>
      </c>
      <c r="L55" s="381">
        <f>'2168'!$E$12</f>
        <v>100</v>
      </c>
      <c r="M55" s="371">
        <f t="shared" si="9"/>
        <v>32.484183566452863</v>
      </c>
      <c r="N55" s="372">
        <f t="shared" si="10"/>
        <v>32.484183566452863</v>
      </c>
    </row>
    <row r="56" spans="1:14" ht="17.25" customHeight="1">
      <c r="A56" s="374">
        <v>2169</v>
      </c>
      <c r="B56" s="454" t="s">
        <v>340</v>
      </c>
      <c r="C56" s="455"/>
      <c r="D56" s="387">
        <f>'2169'!A15</f>
        <v>214000</v>
      </c>
      <c r="E56" s="373">
        <f>'2169'!B15</f>
        <v>670008.76</v>
      </c>
      <c r="F56" s="373">
        <f>'2169'!C15</f>
        <v>522688.25</v>
      </c>
      <c r="G56" s="373">
        <f>'2169'!D15</f>
        <v>311141.37</v>
      </c>
      <c r="H56" s="373">
        <f>'2169'!E15</f>
        <v>127967.5</v>
      </c>
      <c r="I56" s="388">
        <f>'2169'!F15</f>
        <v>460</v>
      </c>
      <c r="J56" s="380">
        <f t="shared" si="7"/>
        <v>146860.51</v>
      </c>
      <c r="K56" s="384">
        <f t="shared" si="8"/>
        <v>19.099377148442059</v>
      </c>
      <c r="L56" s="381">
        <f>'2169'!$E$12</f>
        <v>100</v>
      </c>
      <c r="M56" s="371">
        <f t="shared" si="9"/>
        <v>19.099377148442059</v>
      </c>
      <c r="N56" s="372">
        <f t="shared" si="10"/>
        <v>19.099377148442059</v>
      </c>
    </row>
    <row r="57" spans="1:14" ht="17.25" customHeight="1">
      <c r="A57" s="374">
        <v>2170</v>
      </c>
      <c r="B57" s="454" t="s">
        <v>341</v>
      </c>
      <c r="C57" s="455"/>
      <c r="D57" s="387">
        <f>'2170'!A15</f>
        <v>293000</v>
      </c>
      <c r="E57" s="373">
        <f>'2170'!B15</f>
        <v>344610</v>
      </c>
      <c r="F57" s="373">
        <f>'2170'!C15</f>
        <v>329372.67</v>
      </c>
      <c r="G57" s="373">
        <f>'2170'!D15</f>
        <v>237872.67</v>
      </c>
      <c r="H57" s="373">
        <f>'2170'!E15</f>
        <v>221279</v>
      </c>
      <c r="I57" s="388">
        <f>'2170'!F15</f>
        <v>0</v>
      </c>
      <c r="J57" s="380">
        <f t="shared" ref="J57:J65" si="11">IFERROR(E57-F57-I57,0)</f>
        <v>15237.330000000016</v>
      </c>
      <c r="K57" s="384">
        <f t="shared" ref="K57:K65" si="12">IFERROR(H57/E57*100,0)</f>
        <v>64.21142741069616</v>
      </c>
      <c r="L57" s="381">
        <f>'2170'!$E$12</f>
        <v>30</v>
      </c>
      <c r="M57" s="371">
        <f t="shared" si="9"/>
        <v>19.263428223208848</v>
      </c>
      <c r="N57" s="372">
        <f t="shared" ref="N57:N65" si="13">IFERROR(M57/L57*100,0)</f>
        <v>64.21142741069616</v>
      </c>
    </row>
    <row r="58" spans="1:14" ht="16.5" customHeight="1">
      <c r="A58" s="374">
        <v>2171</v>
      </c>
      <c r="B58" s="454" t="s">
        <v>342</v>
      </c>
      <c r="C58" s="455"/>
      <c r="D58" s="387">
        <f>'2171'!A15</f>
        <v>256000</v>
      </c>
      <c r="E58" s="373">
        <f>'2171'!B15</f>
        <v>1200</v>
      </c>
      <c r="F58" s="373">
        <f>'2171'!C15</f>
        <v>0</v>
      </c>
      <c r="G58" s="373">
        <f>'2171'!D15</f>
        <v>0</v>
      </c>
      <c r="H58" s="373">
        <f>'2171'!E15</f>
        <v>0</v>
      </c>
      <c r="I58" s="388">
        <f>'2171'!F15</f>
        <v>0</v>
      </c>
      <c r="J58" s="380">
        <f t="shared" si="11"/>
        <v>1200</v>
      </c>
      <c r="K58" s="384">
        <f t="shared" si="12"/>
        <v>0</v>
      </c>
      <c r="L58" s="381">
        <f>'2171'!$E$12</f>
        <v>75</v>
      </c>
      <c r="M58" s="371">
        <f t="shared" si="9"/>
        <v>0</v>
      </c>
      <c r="N58" s="372">
        <f t="shared" si="13"/>
        <v>0</v>
      </c>
    </row>
    <row r="59" spans="1:14" ht="17.25" customHeight="1">
      <c r="A59" s="374">
        <v>2173</v>
      </c>
      <c r="B59" s="454" t="s">
        <v>343</v>
      </c>
      <c r="C59" s="455"/>
      <c r="D59" s="387">
        <f>'2173'!A15</f>
        <v>727000</v>
      </c>
      <c r="E59" s="373">
        <f>'2173'!B15</f>
        <v>2173521.44</v>
      </c>
      <c r="F59" s="373">
        <f>'2173'!C15</f>
        <v>856891.14</v>
      </c>
      <c r="G59" s="373">
        <f>'2173'!D15</f>
        <v>586738.59</v>
      </c>
      <c r="H59" s="373">
        <f>'2173'!E15</f>
        <v>550545.65</v>
      </c>
      <c r="I59" s="388">
        <f>'2173'!F15</f>
        <v>48391.25</v>
      </c>
      <c r="J59" s="380">
        <f t="shared" si="11"/>
        <v>1268239.0499999998</v>
      </c>
      <c r="K59" s="384">
        <f t="shared" si="12"/>
        <v>25.329662724652032</v>
      </c>
      <c r="L59" s="381">
        <f>'2173'!$E$12</f>
        <v>100</v>
      </c>
      <c r="M59" s="371">
        <f t="shared" si="9"/>
        <v>25.329662724652032</v>
      </c>
      <c r="N59" s="372">
        <f t="shared" si="13"/>
        <v>25.329662724652032</v>
      </c>
    </row>
    <row r="60" spans="1:14" ht="17.25" customHeight="1">
      <c r="A60" s="374">
        <v>2174</v>
      </c>
      <c r="B60" s="454" t="s">
        <v>344</v>
      </c>
      <c r="C60" s="455"/>
      <c r="D60" s="387">
        <f>'2174'!A15</f>
        <v>81000</v>
      </c>
      <c r="E60" s="373">
        <f>'2174'!B15</f>
        <v>0</v>
      </c>
      <c r="F60" s="373">
        <f>'2174'!C15</f>
        <v>0</v>
      </c>
      <c r="G60" s="373">
        <f>'2174'!D15</f>
        <v>0</v>
      </c>
      <c r="H60" s="373">
        <f>'2174'!E15</f>
        <v>0</v>
      </c>
      <c r="I60" s="388">
        <f>'2174'!F15</f>
        <v>0</v>
      </c>
      <c r="J60" s="380">
        <f t="shared" si="11"/>
        <v>0</v>
      </c>
      <c r="K60" s="384">
        <f t="shared" si="12"/>
        <v>0</v>
      </c>
      <c r="L60" s="381">
        <f>'2174'!$E$12</f>
        <v>100</v>
      </c>
      <c r="M60" s="371">
        <f t="shared" si="9"/>
        <v>0</v>
      </c>
      <c r="N60" s="372">
        <f t="shared" si="13"/>
        <v>0</v>
      </c>
    </row>
    <row r="61" spans="1:14" ht="17.25" customHeight="1">
      <c r="A61" s="374">
        <v>2175</v>
      </c>
      <c r="B61" s="483" t="s">
        <v>345</v>
      </c>
      <c r="C61" s="484"/>
      <c r="D61" s="387">
        <f>'2175'!A15</f>
        <v>42000</v>
      </c>
      <c r="E61" s="373">
        <f>'2175'!B15</f>
        <v>16160</v>
      </c>
      <c r="F61" s="373">
        <f>'2175'!C15</f>
        <v>10160</v>
      </c>
      <c r="G61" s="373">
        <f>'2175'!D15</f>
        <v>4940</v>
      </c>
      <c r="H61" s="373">
        <f>'2175'!E15</f>
        <v>2600</v>
      </c>
      <c r="I61" s="388">
        <f>'2175'!F15</f>
        <v>0</v>
      </c>
      <c r="J61" s="380">
        <f t="shared" si="11"/>
        <v>6000</v>
      </c>
      <c r="K61" s="384">
        <f t="shared" si="12"/>
        <v>16.089108910891088</v>
      </c>
      <c r="L61" s="381">
        <f>'2175'!$E$12</f>
        <v>100</v>
      </c>
      <c r="M61" s="371">
        <f t="shared" si="9"/>
        <v>16.089108910891088</v>
      </c>
      <c r="N61" s="372">
        <f t="shared" si="13"/>
        <v>16.089108910891088</v>
      </c>
    </row>
    <row r="62" spans="1:14" ht="17.25" customHeight="1">
      <c r="A62" s="369">
        <v>2176</v>
      </c>
      <c r="B62" s="481" t="s">
        <v>346</v>
      </c>
      <c r="C62" s="482"/>
      <c r="D62" s="387">
        <f>'2176'!A15</f>
        <v>7000</v>
      </c>
      <c r="E62" s="373">
        <f>'2176'!B15</f>
        <v>0</v>
      </c>
      <c r="F62" s="373">
        <f>'2176'!C15</f>
        <v>0</v>
      </c>
      <c r="G62" s="373">
        <f>'2176'!D15</f>
        <v>0</v>
      </c>
      <c r="H62" s="373">
        <f>'2176'!E15</f>
        <v>0</v>
      </c>
      <c r="I62" s="388">
        <f>'2176'!F15</f>
        <v>0</v>
      </c>
      <c r="J62" s="380">
        <f t="shared" si="11"/>
        <v>0</v>
      </c>
      <c r="K62" s="384">
        <f t="shared" si="12"/>
        <v>0</v>
      </c>
      <c r="L62" s="381">
        <f>'2176'!$E$12</f>
        <v>1</v>
      </c>
      <c r="M62" s="371">
        <f t="shared" si="9"/>
        <v>0</v>
      </c>
      <c r="N62" s="372">
        <f t="shared" si="13"/>
        <v>0</v>
      </c>
    </row>
    <row r="63" spans="1:14" ht="17.25" customHeight="1">
      <c r="A63" s="369">
        <v>2177</v>
      </c>
      <c r="B63" s="481" t="s">
        <v>347</v>
      </c>
      <c r="C63" s="482"/>
      <c r="D63" s="387">
        <f>'2177'!A15</f>
        <v>1909913</v>
      </c>
      <c r="E63" s="373">
        <f>'2177'!B15</f>
        <v>1679168.17</v>
      </c>
      <c r="F63" s="373">
        <f>'2177'!C15</f>
        <v>1637168.49</v>
      </c>
      <c r="G63" s="373">
        <f>'2177'!D15</f>
        <v>1637168.49</v>
      </c>
      <c r="H63" s="373">
        <f>'2177'!E15</f>
        <v>1458725.76</v>
      </c>
      <c r="I63" s="388">
        <f>'2177'!F15</f>
        <v>0</v>
      </c>
      <c r="J63" s="380">
        <f t="shared" si="11"/>
        <v>41999.679999999935</v>
      </c>
      <c r="K63" s="384">
        <f t="shared" si="12"/>
        <v>86.871927783147541</v>
      </c>
      <c r="L63" s="381">
        <f>'2177'!$E$12</f>
        <v>119</v>
      </c>
      <c r="M63" s="371">
        <f t="shared" si="9"/>
        <v>103.37759406194556</v>
      </c>
      <c r="N63" s="372">
        <f t="shared" si="13"/>
        <v>86.871927783147527</v>
      </c>
    </row>
    <row r="64" spans="1:14" ht="17.25" customHeight="1">
      <c r="A64" s="369">
        <v>2178</v>
      </c>
      <c r="B64" s="481" t="s">
        <v>348</v>
      </c>
      <c r="C64" s="482"/>
      <c r="D64" s="387">
        <f>'2178'!A15</f>
        <v>235000</v>
      </c>
      <c r="E64" s="387">
        <f>'2178'!B15</f>
        <v>144390</v>
      </c>
      <c r="F64" s="387">
        <f>'2178'!C15</f>
        <v>100079.35</v>
      </c>
      <c r="G64" s="387">
        <f>'2178'!D15</f>
        <v>49562.400000000001</v>
      </c>
      <c r="H64" s="387">
        <f>'2178'!E15</f>
        <v>45148</v>
      </c>
      <c r="I64" s="387">
        <f>'2178'!F15</f>
        <v>31166.23</v>
      </c>
      <c r="J64" s="380">
        <f t="shared" si="11"/>
        <v>13144.419999999995</v>
      </c>
      <c r="K64" s="384">
        <f t="shared" si="12"/>
        <v>31.268093358265808</v>
      </c>
      <c r="L64" s="381">
        <f>'2178'!$E$12</f>
        <v>100</v>
      </c>
      <c r="M64" s="371">
        <f t="shared" si="9"/>
        <v>31.268093358265808</v>
      </c>
      <c r="N64" s="372">
        <f t="shared" si="13"/>
        <v>31.268093358265808</v>
      </c>
    </row>
    <row r="65" spans="1:14" ht="17.25" customHeight="1" thickBot="1">
      <c r="A65" s="369">
        <v>2179</v>
      </c>
      <c r="B65" s="496" t="s">
        <v>349</v>
      </c>
      <c r="C65" s="497"/>
      <c r="D65" s="387">
        <f>'2179'!A15</f>
        <v>9000</v>
      </c>
      <c r="E65" s="370">
        <f>'2179'!B15</f>
        <v>15030</v>
      </c>
      <c r="F65" s="370">
        <f>'2179'!C15</f>
        <v>13009.1</v>
      </c>
      <c r="G65" s="370">
        <f>'2179'!D15</f>
        <v>3108.16</v>
      </c>
      <c r="H65" s="370">
        <f>'2179'!E15</f>
        <v>2774.54</v>
      </c>
      <c r="I65" s="388">
        <f>'2179'!F15</f>
        <v>0</v>
      </c>
      <c r="J65" s="386">
        <f t="shared" si="11"/>
        <v>2020.8999999999996</v>
      </c>
      <c r="K65" s="385">
        <f t="shared" si="12"/>
        <v>18.460013306719894</v>
      </c>
      <c r="L65" s="381">
        <f>'2179'!$E$12</f>
        <v>1</v>
      </c>
      <c r="M65" s="371">
        <f t="shared" si="9"/>
        <v>0.18460013306719894</v>
      </c>
      <c r="N65" s="372">
        <f t="shared" si="13"/>
        <v>18.460013306719894</v>
      </c>
    </row>
    <row r="66" spans="1:14" ht="17.25" customHeight="1">
      <c r="A66" s="475" t="s">
        <v>327</v>
      </c>
      <c r="B66" s="476"/>
      <c r="C66" s="477"/>
      <c r="D66" s="456">
        <f t="shared" ref="D66:I66" si="14">SUM(D52:D65)</f>
        <v>4515913</v>
      </c>
      <c r="E66" s="458">
        <f t="shared" si="14"/>
        <v>5951818.3700000001</v>
      </c>
      <c r="F66" s="456">
        <f t="shared" si="14"/>
        <v>4069702.4000000004</v>
      </c>
      <c r="G66" s="456">
        <f t="shared" si="14"/>
        <v>3141179.0100000002</v>
      </c>
      <c r="H66" s="458">
        <f t="shared" si="14"/>
        <v>2703291.9299999997</v>
      </c>
      <c r="I66" s="456">
        <f t="shared" si="14"/>
        <v>222616.87000000002</v>
      </c>
      <c r="J66" s="456">
        <f>E66-F66-I66</f>
        <v>1659499.0999999996</v>
      </c>
      <c r="K66" s="382"/>
      <c r="L66" s="375"/>
      <c r="M66" s="376"/>
      <c r="N66" s="377"/>
    </row>
    <row r="67" spans="1:14" ht="17.25" customHeight="1" thickBot="1">
      <c r="A67" s="478"/>
      <c r="B67" s="479"/>
      <c r="C67" s="480"/>
      <c r="D67" s="457"/>
      <c r="E67" s="459"/>
      <c r="F67" s="457"/>
      <c r="G67" s="457"/>
      <c r="H67" s="459"/>
      <c r="I67" s="457"/>
      <c r="J67" s="457"/>
      <c r="K67" s="382"/>
      <c r="L67" s="375"/>
      <c r="M67" s="376"/>
      <c r="N67" s="377"/>
    </row>
    <row r="68" spans="1:14" ht="17.25" customHeight="1" thickBot="1">
      <c r="A68" s="474"/>
      <c r="B68" s="474"/>
      <c r="C68" s="474"/>
      <c r="D68" s="474"/>
      <c r="E68" s="474"/>
      <c r="F68" s="379">
        <f>IFERROR(F66/E66*100,0)</f>
        <v>68.377462936591598</v>
      </c>
      <c r="G68" s="350">
        <f>IFERROR(G66/E66*100,0)</f>
        <v>52.776795505606131</v>
      </c>
      <c r="H68" s="350">
        <f>IFERROR(H66/E66*100,0)</f>
        <v>45.419597204543052</v>
      </c>
      <c r="I68" s="358"/>
      <c r="J68" s="358"/>
      <c r="K68" s="378"/>
      <c r="L68" s="356"/>
      <c r="M68" s="359"/>
      <c r="N68" s="360"/>
    </row>
    <row r="69" spans="1:14" ht="17.25" customHeight="1"/>
    <row r="70" spans="1:14" ht="15.75" thickBot="1"/>
    <row r="71" spans="1:14" ht="21" customHeight="1" thickBot="1">
      <c r="A71" s="469" t="s">
        <v>34</v>
      </c>
      <c r="B71" s="470"/>
      <c r="C71" s="471" t="s">
        <v>353</v>
      </c>
      <c r="D71" s="472"/>
      <c r="E71" s="472"/>
      <c r="F71" s="472"/>
      <c r="G71" s="472"/>
      <c r="H71" s="472"/>
      <c r="I71" s="472"/>
      <c r="J71" s="472"/>
      <c r="K71" s="472"/>
      <c r="L71" s="472"/>
      <c r="M71" s="472"/>
      <c r="N71" s="473"/>
    </row>
    <row r="72" spans="1:14" ht="21" customHeight="1" thickBot="1">
      <c r="A72" s="449" t="s">
        <v>314</v>
      </c>
      <c r="B72" s="450"/>
      <c r="C72" s="451" t="s">
        <v>355</v>
      </c>
      <c r="D72" s="452"/>
      <c r="E72" s="452"/>
      <c r="F72" s="452"/>
      <c r="G72" s="452"/>
      <c r="H72" s="452"/>
      <c r="I72" s="452"/>
      <c r="J72" s="452"/>
      <c r="K72" s="452"/>
      <c r="L72" s="452"/>
      <c r="M72" s="452"/>
      <c r="N72" s="453"/>
    </row>
    <row r="73" spans="1:14" ht="21" customHeight="1" thickBot="1">
      <c r="A73" s="449" t="s">
        <v>313</v>
      </c>
      <c r="B73" s="450"/>
      <c r="C73" s="449" t="s">
        <v>333</v>
      </c>
      <c r="D73" s="468"/>
      <c r="E73" s="468"/>
      <c r="F73" s="468"/>
      <c r="G73" s="468"/>
      <c r="H73" s="468"/>
      <c r="I73" s="468"/>
      <c r="J73" s="468"/>
      <c r="K73" s="468"/>
      <c r="L73" s="468"/>
      <c r="M73" s="468"/>
      <c r="N73" s="450"/>
    </row>
    <row r="74" spans="1:14" ht="17.25" customHeight="1" thickBot="1">
      <c r="A74" s="460" t="s">
        <v>37</v>
      </c>
      <c r="B74" s="461"/>
      <c r="C74" s="462"/>
      <c r="D74" s="463" t="s">
        <v>53</v>
      </c>
      <c r="E74" s="464"/>
      <c r="F74" s="464"/>
      <c r="G74" s="464"/>
      <c r="H74" s="464"/>
      <c r="I74" s="464"/>
      <c r="J74" s="464"/>
      <c r="K74" s="465"/>
      <c r="L74" s="466" t="s">
        <v>38</v>
      </c>
      <c r="M74" s="461"/>
      <c r="N74" s="467"/>
    </row>
    <row r="75" spans="1:14" ht="36.75" customHeight="1" thickBot="1">
      <c r="A75" s="361" t="s">
        <v>14</v>
      </c>
      <c r="B75" s="445" t="s">
        <v>15</v>
      </c>
      <c r="C75" s="446"/>
      <c r="D75" s="362" t="s">
        <v>58</v>
      </c>
      <c r="E75" s="362" t="s">
        <v>8</v>
      </c>
      <c r="F75" s="362" t="s">
        <v>320</v>
      </c>
      <c r="G75" s="362" t="s">
        <v>321</v>
      </c>
      <c r="H75" s="362" t="s">
        <v>322</v>
      </c>
      <c r="I75" s="362" t="s">
        <v>323</v>
      </c>
      <c r="J75" s="362" t="s">
        <v>326</v>
      </c>
      <c r="K75" s="362" t="s">
        <v>16</v>
      </c>
      <c r="L75" s="389" t="s">
        <v>17</v>
      </c>
      <c r="M75" s="361" t="s">
        <v>18</v>
      </c>
      <c r="N75" s="361" t="s">
        <v>16</v>
      </c>
    </row>
    <row r="76" spans="1:14" ht="17.25" customHeight="1" thickBot="1">
      <c r="A76" s="374">
        <v>2187</v>
      </c>
      <c r="B76" s="454" t="s">
        <v>354</v>
      </c>
      <c r="C76" s="455"/>
      <c r="D76" s="383">
        <f>'2187'!A15</f>
        <v>3000</v>
      </c>
      <c r="E76" s="383">
        <f>'2187'!B15</f>
        <v>9000</v>
      </c>
      <c r="F76" s="383">
        <f>'2187'!C15</f>
        <v>6289.5</v>
      </c>
      <c r="G76" s="383">
        <f>'2187'!D15</f>
        <v>6199.95</v>
      </c>
      <c r="H76" s="383">
        <f>'2187'!E15</f>
        <v>6199.95</v>
      </c>
      <c r="I76" s="383">
        <f>'2187'!F15</f>
        <v>0</v>
      </c>
      <c r="J76" s="380">
        <f>IFERROR(E76-F76-I76,0)</f>
        <v>2710.5</v>
      </c>
      <c r="K76" s="384">
        <f>IFERROR(H76/E76*100,0)</f>
        <v>68.888333333333335</v>
      </c>
      <c r="L76" s="381">
        <f>'2187'!E12</f>
        <v>35</v>
      </c>
      <c r="M76" s="371">
        <f>IFERROR(L76*K76/100,0)</f>
        <v>24.110916666666668</v>
      </c>
      <c r="N76" s="372">
        <f>IFERROR(M76/L76*100,0)</f>
        <v>68.888333333333335</v>
      </c>
    </row>
    <row r="77" spans="1:14" ht="17.25" customHeight="1">
      <c r="A77" s="475" t="s">
        <v>327</v>
      </c>
      <c r="B77" s="476"/>
      <c r="C77" s="477"/>
      <c r="D77" s="456">
        <f t="shared" ref="D77:I77" si="15">D76</f>
        <v>3000</v>
      </c>
      <c r="E77" s="458">
        <f t="shared" si="15"/>
        <v>9000</v>
      </c>
      <c r="F77" s="456">
        <f t="shared" si="15"/>
        <v>6289.5</v>
      </c>
      <c r="G77" s="456">
        <f t="shared" si="15"/>
        <v>6199.95</v>
      </c>
      <c r="H77" s="458">
        <f t="shared" si="15"/>
        <v>6199.95</v>
      </c>
      <c r="I77" s="456">
        <f t="shared" si="15"/>
        <v>0</v>
      </c>
      <c r="J77" s="456">
        <f>E77-F77-I77</f>
        <v>2710.5</v>
      </c>
      <c r="K77" s="382"/>
      <c r="L77" s="375"/>
      <c r="M77" s="376"/>
      <c r="N77" s="377"/>
    </row>
    <row r="78" spans="1:14" ht="17.25" customHeight="1" thickBot="1">
      <c r="A78" s="478"/>
      <c r="B78" s="479"/>
      <c r="C78" s="480"/>
      <c r="D78" s="457"/>
      <c r="E78" s="459"/>
      <c r="F78" s="457"/>
      <c r="G78" s="457"/>
      <c r="H78" s="459"/>
      <c r="I78" s="457"/>
      <c r="J78" s="457"/>
      <c r="K78" s="382"/>
      <c r="L78" s="375"/>
      <c r="M78" s="376"/>
      <c r="N78" s="377"/>
    </row>
    <row r="79" spans="1:14" ht="17.25" customHeight="1" thickBot="1">
      <c r="A79" s="474"/>
      <c r="B79" s="474"/>
      <c r="C79" s="474"/>
      <c r="D79" s="474"/>
      <c r="E79" s="474"/>
      <c r="F79" s="379">
        <f>IFERROR(F77/E77*100,0)</f>
        <v>69.883333333333326</v>
      </c>
      <c r="G79" s="350">
        <f>IFERROR(G77/E77*100,0)</f>
        <v>68.888333333333335</v>
      </c>
      <c r="H79" s="350">
        <f>IFERROR(H77/E77*100,0)</f>
        <v>68.888333333333335</v>
      </c>
      <c r="I79" s="358"/>
      <c r="J79" s="358"/>
      <c r="K79" s="378"/>
      <c r="L79" s="356"/>
      <c r="M79" s="359"/>
      <c r="N79" s="360"/>
    </row>
    <row r="80" spans="1:14" ht="17.25" customHeight="1" thickBot="1"/>
    <row r="81" spans="1:14" ht="21" customHeight="1" thickBot="1">
      <c r="A81" s="469" t="s">
        <v>34</v>
      </c>
      <c r="B81" s="470"/>
      <c r="C81" s="471" t="s">
        <v>353</v>
      </c>
      <c r="D81" s="472"/>
      <c r="E81" s="472"/>
      <c r="F81" s="472"/>
      <c r="G81" s="472"/>
      <c r="H81" s="472"/>
      <c r="I81" s="472"/>
      <c r="J81" s="472"/>
      <c r="K81" s="472"/>
      <c r="L81" s="472"/>
      <c r="M81" s="472"/>
      <c r="N81" s="473"/>
    </row>
    <row r="82" spans="1:14" ht="21" customHeight="1" thickBot="1">
      <c r="A82" s="449" t="s">
        <v>314</v>
      </c>
      <c r="B82" s="450"/>
      <c r="C82" s="451" t="s">
        <v>356</v>
      </c>
      <c r="D82" s="452"/>
      <c r="E82" s="452"/>
      <c r="F82" s="452"/>
      <c r="G82" s="452"/>
      <c r="H82" s="452"/>
      <c r="I82" s="452"/>
      <c r="J82" s="452"/>
      <c r="K82" s="452"/>
      <c r="L82" s="452"/>
      <c r="M82" s="452"/>
      <c r="N82" s="453"/>
    </row>
    <row r="83" spans="1:14" ht="21" customHeight="1" thickBot="1">
      <c r="A83" s="449" t="s">
        <v>313</v>
      </c>
      <c r="B83" s="450"/>
      <c r="C83" s="449" t="s">
        <v>333</v>
      </c>
      <c r="D83" s="468"/>
      <c r="E83" s="468"/>
      <c r="F83" s="468"/>
      <c r="G83" s="468"/>
      <c r="H83" s="468"/>
      <c r="I83" s="468"/>
      <c r="J83" s="468"/>
      <c r="K83" s="468"/>
      <c r="L83" s="468"/>
      <c r="M83" s="468"/>
      <c r="N83" s="450"/>
    </row>
    <row r="84" spans="1:14" ht="17.25" customHeight="1" thickBot="1">
      <c r="A84" s="460" t="s">
        <v>37</v>
      </c>
      <c r="B84" s="461"/>
      <c r="C84" s="462"/>
      <c r="D84" s="463" t="s">
        <v>53</v>
      </c>
      <c r="E84" s="464"/>
      <c r="F84" s="464"/>
      <c r="G84" s="464"/>
      <c r="H84" s="464"/>
      <c r="I84" s="464"/>
      <c r="J84" s="464"/>
      <c r="K84" s="465"/>
      <c r="L84" s="466" t="s">
        <v>38</v>
      </c>
      <c r="M84" s="461"/>
      <c r="N84" s="467"/>
    </row>
    <row r="85" spans="1:14" ht="37.5" customHeight="1" thickBot="1">
      <c r="A85" s="361" t="s">
        <v>14</v>
      </c>
      <c r="B85" s="445" t="s">
        <v>15</v>
      </c>
      <c r="C85" s="446"/>
      <c r="D85" s="362" t="s">
        <v>58</v>
      </c>
      <c r="E85" s="362" t="s">
        <v>8</v>
      </c>
      <c r="F85" s="362" t="s">
        <v>320</v>
      </c>
      <c r="G85" s="362" t="s">
        <v>321</v>
      </c>
      <c r="H85" s="362" t="s">
        <v>322</v>
      </c>
      <c r="I85" s="362" t="s">
        <v>323</v>
      </c>
      <c r="J85" s="362" t="s">
        <v>326</v>
      </c>
      <c r="K85" s="362" t="s">
        <v>16</v>
      </c>
      <c r="L85" s="389" t="s">
        <v>17</v>
      </c>
      <c r="M85" s="361" t="s">
        <v>18</v>
      </c>
      <c r="N85" s="361" t="s">
        <v>16</v>
      </c>
    </row>
    <row r="86" spans="1:14" ht="17.25" customHeight="1" thickBot="1">
      <c r="A86" s="374">
        <v>2188</v>
      </c>
      <c r="B86" s="454" t="s">
        <v>357</v>
      </c>
      <c r="C86" s="455"/>
      <c r="D86" s="383">
        <f>'2188'!A15</f>
        <v>65000</v>
      </c>
      <c r="E86" s="383">
        <f>'2188'!B15</f>
        <v>47350</v>
      </c>
      <c r="F86" s="383">
        <f>'2188'!C15</f>
        <v>24000</v>
      </c>
      <c r="G86" s="383">
        <f>'2188'!D15</f>
        <v>20000</v>
      </c>
      <c r="H86" s="383">
        <f>'2188'!E15</f>
        <v>14000</v>
      </c>
      <c r="I86" s="383">
        <f>'2188'!F15</f>
        <v>0</v>
      </c>
      <c r="J86" s="380">
        <f>IFERROR(E86-F86-I86,0)</f>
        <v>23350</v>
      </c>
      <c r="K86" s="384">
        <f>IFERROR(H86/E86*100,0)</f>
        <v>29.567053854276665</v>
      </c>
      <c r="L86" s="381">
        <f>'2188'!$E$12</f>
        <v>40</v>
      </c>
      <c r="M86" s="371">
        <f>IFERROR(L86*K86/100,0)</f>
        <v>11.826821541710665</v>
      </c>
      <c r="N86" s="372">
        <f>IFERROR(M86/L86*100,0)</f>
        <v>29.567053854276658</v>
      </c>
    </row>
    <row r="87" spans="1:14" ht="17.25" customHeight="1">
      <c r="A87" s="475" t="s">
        <v>327</v>
      </c>
      <c r="B87" s="476"/>
      <c r="C87" s="477"/>
      <c r="D87" s="456">
        <f t="shared" ref="D87:I87" si="16">D86</f>
        <v>65000</v>
      </c>
      <c r="E87" s="458">
        <f t="shared" si="16"/>
        <v>47350</v>
      </c>
      <c r="F87" s="456">
        <f t="shared" si="16"/>
        <v>24000</v>
      </c>
      <c r="G87" s="456">
        <f t="shared" si="16"/>
        <v>20000</v>
      </c>
      <c r="H87" s="458">
        <f t="shared" si="16"/>
        <v>14000</v>
      </c>
      <c r="I87" s="456">
        <f t="shared" si="16"/>
        <v>0</v>
      </c>
      <c r="J87" s="456">
        <f>E87-F87-I87</f>
        <v>23350</v>
      </c>
      <c r="K87" s="382"/>
      <c r="L87" s="375"/>
      <c r="M87" s="376"/>
      <c r="N87" s="377"/>
    </row>
    <row r="88" spans="1:14" ht="17.25" customHeight="1" thickBot="1">
      <c r="A88" s="478"/>
      <c r="B88" s="479"/>
      <c r="C88" s="480"/>
      <c r="D88" s="457"/>
      <c r="E88" s="459"/>
      <c r="F88" s="457"/>
      <c r="G88" s="457"/>
      <c r="H88" s="459"/>
      <c r="I88" s="457"/>
      <c r="J88" s="457"/>
      <c r="K88" s="382"/>
      <c r="L88" s="375"/>
      <c r="M88" s="376"/>
      <c r="N88" s="377"/>
    </row>
    <row r="89" spans="1:14" ht="17.25" customHeight="1" thickBot="1">
      <c r="A89" s="474"/>
      <c r="B89" s="474"/>
      <c r="C89" s="474"/>
      <c r="D89" s="474"/>
      <c r="E89" s="474"/>
      <c r="F89" s="379">
        <f>IFERROR(F87/E87*100,0)</f>
        <v>50.686378035902848</v>
      </c>
      <c r="G89" s="350">
        <f>IFERROR(G87/E87*100,0)</f>
        <v>42.238648363252373</v>
      </c>
      <c r="H89" s="350">
        <f>IFERROR(H87/E87*100,0)</f>
        <v>29.567053854276665</v>
      </c>
      <c r="I89" s="358"/>
      <c r="J89" s="358"/>
      <c r="K89" s="378"/>
      <c r="L89" s="356"/>
      <c r="M89" s="359"/>
      <c r="N89" s="360"/>
    </row>
    <row r="90" spans="1:14" ht="17.25" customHeight="1"/>
    <row r="91" spans="1:14" ht="17.25" customHeight="1" thickBot="1"/>
    <row r="92" spans="1:14" ht="21" customHeight="1" thickBot="1">
      <c r="A92" s="502" t="s">
        <v>34</v>
      </c>
      <c r="B92" s="503"/>
      <c r="C92" s="451" t="s">
        <v>358</v>
      </c>
      <c r="D92" s="452"/>
      <c r="E92" s="452"/>
      <c r="F92" s="452"/>
      <c r="G92" s="452"/>
      <c r="H92" s="452"/>
      <c r="I92" s="452"/>
      <c r="J92" s="452"/>
      <c r="K92" s="452"/>
      <c r="L92" s="452"/>
      <c r="M92" s="452"/>
      <c r="N92" s="453"/>
    </row>
    <row r="93" spans="1:14" ht="21" customHeight="1" thickBot="1">
      <c r="A93" s="504" t="s">
        <v>314</v>
      </c>
      <c r="B93" s="505"/>
      <c r="C93" s="451" t="s">
        <v>338</v>
      </c>
      <c r="D93" s="452"/>
      <c r="E93" s="452"/>
      <c r="F93" s="452"/>
      <c r="G93" s="452"/>
      <c r="H93" s="452"/>
      <c r="I93" s="452"/>
      <c r="J93" s="452"/>
      <c r="K93" s="452"/>
      <c r="L93" s="452"/>
      <c r="M93" s="452"/>
      <c r="N93" s="453"/>
    </row>
    <row r="94" spans="1:14" ht="21" customHeight="1" thickBot="1">
      <c r="A94" s="504" t="s">
        <v>313</v>
      </c>
      <c r="B94" s="505"/>
      <c r="C94" s="504" t="s">
        <v>333</v>
      </c>
      <c r="D94" s="506"/>
      <c r="E94" s="506"/>
      <c r="F94" s="506"/>
      <c r="G94" s="506"/>
      <c r="H94" s="506"/>
      <c r="I94" s="506"/>
      <c r="J94" s="506"/>
      <c r="K94" s="506"/>
      <c r="L94" s="506"/>
      <c r="M94" s="506"/>
      <c r="N94" s="505"/>
    </row>
    <row r="95" spans="1:14" ht="17.25" customHeight="1" thickBot="1">
      <c r="A95" s="498" t="s">
        <v>37</v>
      </c>
      <c r="B95" s="499"/>
      <c r="C95" s="500"/>
      <c r="D95" s="463" t="s">
        <v>53</v>
      </c>
      <c r="E95" s="464"/>
      <c r="F95" s="464"/>
      <c r="G95" s="464"/>
      <c r="H95" s="464"/>
      <c r="I95" s="464"/>
      <c r="J95" s="464"/>
      <c r="K95" s="465"/>
      <c r="L95" s="498" t="s">
        <v>38</v>
      </c>
      <c r="M95" s="499"/>
      <c r="N95" s="500"/>
    </row>
    <row r="96" spans="1:14" ht="38.25" customHeight="1" thickBot="1">
      <c r="A96" s="361" t="s">
        <v>14</v>
      </c>
      <c r="B96" s="445" t="s">
        <v>15</v>
      </c>
      <c r="C96" s="501"/>
      <c r="D96" s="362" t="s">
        <v>58</v>
      </c>
      <c r="E96" s="362" t="s">
        <v>8</v>
      </c>
      <c r="F96" s="362" t="s">
        <v>320</v>
      </c>
      <c r="G96" s="362" t="s">
        <v>321</v>
      </c>
      <c r="H96" s="362" t="s">
        <v>322</v>
      </c>
      <c r="I96" s="362" t="s">
        <v>323</v>
      </c>
      <c r="J96" s="362" t="s">
        <v>326</v>
      </c>
      <c r="K96" s="362" t="s">
        <v>16</v>
      </c>
      <c r="L96" s="392" t="s">
        <v>17</v>
      </c>
      <c r="M96" s="361" t="s">
        <v>18</v>
      </c>
      <c r="N96" s="361" t="s">
        <v>16</v>
      </c>
    </row>
    <row r="97" spans="1:14" ht="17.25" customHeight="1">
      <c r="A97" s="374">
        <v>2223</v>
      </c>
      <c r="B97" s="454" t="s">
        <v>359</v>
      </c>
      <c r="C97" s="455"/>
      <c r="D97" s="383">
        <f>'2223'!A15</f>
        <v>2000</v>
      </c>
      <c r="E97" s="383">
        <f>'2223'!B15</f>
        <v>25400</v>
      </c>
      <c r="F97" s="383">
        <f>'2223'!C15</f>
        <v>24340</v>
      </c>
      <c r="G97" s="383">
        <f>'2223'!D15</f>
        <v>20250.45</v>
      </c>
      <c r="H97" s="383">
        <f>'2223'!E15</f>
        <v>14250.45</v>
      </c>
      <c r="I97" s="383">
        <f>'2223'!F15</f>
        <v>0</v>
      </c>
      <c r="J97" s="380">
        <f>IFERROR(E97-F97-I97,0)</f>
        <v>1060</v>
      </c>
      <c r="K97" s="384">
        <f>IFERROR(H97/E97*100,0)</f>
        <v>56.104133858267723</v>
      </c>
      <c r="L97" s="381">
        <f>'2223'!$E$12</f>
        <v>60</v>
      </c>
      <c r="M97" s="371">
        <f>IFERROR(L97*K97/100,0)</f>
        <v>33.662480314960632</v>
      </c>
      <c r="N97" s="372">
        <f>IFERROR(M97/L97*100,0)</f>
        <v>56.104133858267723</v>
      </c>
    </row>
    <row r="98" spans="1:14" ht="17.25" customHeight="1" thickBot="1">
      <c r="A98" s="374">
        <v>2224</v>
      </c>
      <c r="B98" s="454" t="s">
        <v>360</v>
      </c>
      <c r="C98" s="455"/>
      <c r="D98" s="383">
        <f>'2224'!A15</f>
        <v>1000</v>
      </c>
      <c r="E98" s="383">
        <f>'2224'!B15</f>
        <v>600</v>
      </c>
      <c r="F98" s="383">
        <f>'2224'!C15</f>
        <v>0</v>
      </c>
      <c r="G98" s="383">
        <f>'2224'!D15</f>
        <v>0</v>
      </c>
      <c r="H98" s="383">
        <f>'2224'!E15</f>
        <v>0</v>
      </c>
      <c r="I98" s="383">
        <f>'2224'!F15</f>
        <v>0</v>
      </c>
      <c r="J98" s="380">
        <f>IFERROR(E98-F98-I98,0)</f>
        <v>600</v>
      </c>
      <c r="K98" s="384">
        <f>IFERROR(H98/E98*100,0)</f>
        <v>0</v>
      </c>
      <c r="L98" s="381">
        <f>'2224'!$E$12</f>
        <v>45</v>
      </c>
      <c r="M98" s="371">
        <f>IFERROR(L98*K98/100,0)</f>
        <v>0</v>
      </c>
      <c r="N98" s="372">
        <f>IFERROR(M98/L98*100,0)</f>
        <v>0</v>
      </c>
    </row>
    <row r="99" spans="1:14" ht="17.25" customHeight="1">
      <c r="A99" s="475" t="s">
        <v>327</v>
      </c>
      <c r="B99" s="476"/>
      <c r="C99" s="477"/>
      <c r="D99" s="456">
        <f t="shared" ref="D99:I99" si="17">SUM(D97:D98)</f>
        <v>3000</v>
      </c>
      <c r="E99" s="458">
        <f t="shared" si="17"/>
        <v>26000</v>
      </c>
      <c r="F99" s="456">
        <f t="shared" si="17"/>
        <v>24340</v>
      </c>
      <c r="G99" s="456">
        <f t="shared" si="17"/>
        <v>20250.45</v>
      </c>
      <c r="H99" s="458">
        <f t="shared" si="17"/>
        <v>14250.45</v>
      </c>
      <c r="I99" s="456">
        <f t="shared" si="17"/>
        <v>0</v>
      </c>
      <c r="J99" s="456">
        <f>E99-F99-I99</f>
        <v>1660</v>
      </c>
      <c r="K99" s="382"/>
      <c r="L99" s="375"/>
      <c r="M99" s="376"/>
      <c r="N99" s="377"/>
    </row>
    <row r="100" spans="1:14" ht="17.25" customHeight="1" thickBot="1">
      <c r="A100" s="478"/>
      <c r="B100" s="479"/>
      <c r="C100" s="480"/>
      <c r="D100" s="457"/>
      <c r="E100" s="459"/>
      <c r="F100" s="457"/>
      <c r="G100" s="457"/>
      <c r="H100" s="459"/>
      <c r="I100" s="457"/>
      <c r="J100" s="457"/>
      <c r="K100" s="382"/>
      <c r="L100" s="375"/>
      <c r="M100" s="376"/>
      <c r="N100" s="377"/>
    </row>
    <row r="101" spans="1:14" ht="17.25" customHeight="1" thickBot="1">
      <c r="A101" s="474"/>
      <c r="B101" s="474"/>
      <c r="C101" s="474"/>
      <c r="D101" s="474"/>
      <c r="E101" s="474"/>
      <c r="F101" s="379">
        <f>IFERROR(F99/E99*100,0)</f>
        <v>93.615384615384613</v>
      </c>
      <c r="G101" s="350">
        <f>IFERROR(G99/E99*100,0)</f>
        <v>77.886346153846148</v>
      </c>
      <c r="H101" s="350">
        <f>IFERROR(H99/E99*100,0)</f>
        <v>54.809423076923082</v>
      </c>
      <c r="I101" s="358"/>
      <c r="J101" s="358"/>
      <c r="K101" s="378"/>
      <c r="L101" s="356"/>
      <c r="M101" s="359"/>
      <c r="N101" s="360"/>
    </row>
    <row r="102" spans="1:14" ht="17.25" customHeight="1"/>
    <row r="103" spans="1:14" ht="17.25" customHeight="1" thickBot="1"/>
    <row r="104" spans="1:14" ht="21" customHeight="1" thickBot="1">
      <c r="A104" s="469" t="s">
        <v>34</v>
      </c>
      <c r="B104" s="470"/>
      <c r="C104" s="471" t="s">
        <v>361</v>
      </c>
      <c r="D104" s="472"/>
      <c r="E104" s="472"/>
      <c r="F104" s="472"/>
      <c r="G104" s="472"/>
      <c r="H104" s="472"/>
      <c r="I104" s="472"/>
      <c r="J104" s="472"/>
      <c r="K104" s="472"/>
      <c r="L104" s="472"/>
      <c r="M104" s="472"/>
      <c r="N104" s="473"/>
    </row>
    <row r="105" spans="1:14" ht="21" customHeight="1" thickBot="1">
      <c r="A105" s="449" t="s">
        <v>314</v>
      </c>
      <c r="B105" s="450"/>
      <c r="C105" s="451" t="s">
        <v>362</v>
      </c>
      <c r="D105" s="452"/>
      <c r="E105" s="452"/>
      <c r="F105" s="452"/>
      <c r="G105" s="452"/>
      <c r="H105" s="452"/>
      <c r="I105" s="452"/>
      <c r="J105" s="452"/>
      <c r="K105" s="452"/>
      <c r="L105" s="452"/>
      <c r="M105" s="452"/>
      <c r="N105" s="453"/>
    </row>
    <row r="106" spans="1:14" ht="21" customHeight="1" thickBot="1">
      <c r="A106" s="449" t="s">
        <v>313</v>
      </c>
      <c r="B106" s="450"/>
      <c r="C106" s="449" t="s">
        <v>333</v>
      </c>
      <c r="D106" s="468"/>
      <c r="E106" s="468"/>
      <c r="F106" s="468"/>
      <c r="G106" s="468"/>
      <c r="H106" s="468"/>
      <c r="I106" s="468"/>
      <c r="J106" s="468"/>
      <c r="K106" s="468"/>
      <c r="L106" s="468"/>
      <c r="M106" s="468"/>
      <c r="N106" s="450"/>
    </row>
    <row r="107" spans="1:14" ht="17.25" customHeight="1" thickBot="1">
      <c r="A107" s="460" t="s">
        <v>37</v>
      </c>
      <c r="B107" s="461"/>
      <c r="C107" s="462"/>
      <c r="D107" s="463" t="s">
        <v>53</v>
      </c>
      <c r="E107" s="464"/>
      <c r="F107" s="464"/>
      <c r="G107" s="464"/>
      <c r="H107" s="464"/>
      <c r="I107" s="464"/>
      <c r="J107" s="464"/>
      <c r="K107" s="465"/>
      <c r="L107" s="466" t="s">
        <v>38</v>
      </c>
      <c r="M107" s="461"/>
      <c r="N107" s="467"/>
    </row>
    <row r="108" spans="1:14" ht="17.25" customHeight="1" thickBot="1">
      <c r="A108" s="361" t="s">
        <v>14</v>
      </c>
      <c r="B108" s="445" t="s">
        <v>15</v>
      </c>
      <c r="C108" s="446"/>
      <c r="D108" s="362" t="s">
        <v>58</v>
      </c>
      <c r="E108" s="362" t="s">
        <v>8</v>
      </c>
      <c r="F108" s="362" t="s">
        <v>320</v>
      </c>
      <c r="G108" s="362" t="s">
        <v>321</v>
      </c>
      <c r="H108" s="362" t="s">
        <v>322</v>
      </c>
      <c r="I108" s="362" t="s">
        <v>323</v>
      </c>
      <c r="J108" s="362" t="s">
        <v>326</v>
      </c>
      <c r="K108" s="362" t="s">
        <v>16</v>
      </c>
      <c r="L108" s="389" t="s">
        <v>17</v>
      </c>
      <c r="M108" s="361" t="s">
        <v>18</v>
      </c>
      <c r="N108" s="361" t="s">
        <v>16</v>
      </c>
    </row>
    <row r="109" spans="1:14" ht="17.25" customHeight="1" thickBot="1">
      <c r="A109" s="374">
        <v>2189</v>
      </c>
      <c r="B109" s="483" t="s">
        <v>363</v>
      </c>
      <c r="C109" s="484"/>
      <c r="D109" s="383">
        <f>'2189'!A15</f>
        <v>65000</v>
      </c>
      <c r="E109" s="383">
        <f>'2189'!B15</f>
        <v>51000</v>
      </c>
      <c r="F109" s="383">
        <f>'2189'!C15</f>
        <v>45500</v>
      </c>
      <c r="G109" s="383">
        <f>'2189'!D15</f>
        <v>37302.43</v>
      </c>
      <c r="H109" s="383">
        <f>'2189'!E15</f>
        <v>31302.43</v>
      </c>
      <c r="I109" s="383">
        <f>'2189'!F15</f>
        <v>0</v>
      </c>
      <c r="J109" s="380">
        <f>IFERROR(E109-F109-I109,0)</f>
        <v>5500</v>
      </c>
      <c r="K109" s="384">
        <f>IFERROR(H109/E109*100,0)</f>
        <v>61.377313725490204</v>
      </c>
      <c r="L109" s="381">
        <f>'2189'!$E$12</f>
        <v>80</v>
      </c>
      <c r="M109" s="371">
        <f>IFERROR(L109*K109/100,0)</f>
        <v>49.101850980392165</v>
      </c>
      <c r="N109" s="372">
        <f>IFERROR(M109/L109*100,0)</f>
        <v>61.377313725490204</v>
      </c>
    </row>
    <row r="110" spans="1:14" ht="17.25" customHeight="1">
      <c r="A110" s="475" t="s">
        <v>327</v>
      </c>
      <c r="B110" s="476"/>
      <c r="C110" s="477"/>
      <c r="D110" s="456">
        <f t="shared" ref="D110:I110" si="18">D109</f>
        <v>65000</v>
      </c>
      <c r="E110" s="458">
        <f t="shared" si="18"/>
        <v>51000</v>
      </c>
      <c r="F110" s="456">
        <f t="shared" si="18"/>
        <v>45500</v>
      </c>
      <c r="G110" s="456">
        <f t="shared" si="18"/>
        <v>37302.43</v>
      </c>
      <c r="H110" s="458">
        <f t="shared" si="18"/>
        <v>31302.43</v>
      </c>
      <c r="I110" s="456">
        <f t="shared" si="18"/>
        <v>0</v>
      </c>
      <c r="J110" s="456">
        <f>E110-F110-I110</f>
        <v>5500</v>
      </c>
      <c r="K110" s="382"/>
      <c r="L110" s="375"/>
      <c r="M110" s="376"/>
      <c r="N110" s="377"/>
    </row>
    <row r="111" spans="1:14" ht="17.25" customHeight="1" thickBot="1">
      <c r="A111" s="478"/>
      <c r="B111" s="479"/>
      <c r="C111" s="480"/>
      <c r="D111" s="457"/>
      <c r="E111" s="459"/>
      <c r="F111" s="457"/>
      <c r="G111" s="457"/>
      <c r="H111" s="459"/>
      <c r="I111" s="457"/>
      <c r="J111" s="457"/>
      <c r="K111" s="382"/>
      <c r="L111" s="375"/>
      <c r="M111" s="376"/>
      <c r="N111" s="377"/>
    </row>
    <row r="112" spans="1:14" ht="17.25" customHeight="1" thickBot="1">
      <c r="A112" s="474"/>
      <c r="B112" s="474"/>
      <c r="C112" s="474"/>
      <c r="D112" s="474"/>
      <c r="E112" s="474"/>
      <c r="F112" s="379">
        <f>IFERROR(F110/E110*100,0)</f>
        <v>89.215686274509807</v>
      </c>
      <c r="G112" s="350">
        <f>IFERROR(G110/E110*100,0)</f>
        <v>73.142019607843139</v>
      </c>
      <c r="H112" s="350">
        <f>IFERROR(H110/E110*100,0)</f>
        <v>61.377313725490204</v>
      </c>
      <c r="I112" s="358"/>
      <c r="J112" s="358"/>
      <c r="K112" s="378"/>
      <c r="L112" s="356"/>
      <c r="M112" s="359"/>
      <c r="N112" s="360"/>
    </row>
    <row r="113" spans="1:14" ht="17.25" customHeight="1" thickBot="1"/>
    <row r="114" spans="1:14" ht="21" customHeight="1" thickBot="1">
      <c r="A114" s="469" t="s">
        <v>34</v>
      </c>
      <c r="B114" s="470"/>
      <c r="C114" s="471" t="s">
        <v>364</v>
      </c>
      <c r="D114" s="472"/>
      <c r="E114" s="472"/>
      <c r="F114" s="472"/>
      <c r="G114" s="472"/>
      <c r="H114" s="472"/>
      <c r="I114" s="472"/>
      <c r="J114" s="472"/>
      <c r="K114" s="472"/>
      <c r="L114" s="472"/>
      <c r="M114" s="472"/>
      <c r="N114" s="473"/>
    </row>
    <row r="115" spans="1:14" ht="21" customHeight="1" thickBot="1">
      <c r="A115" s="449" t="s">
        <v>314</v>
      </c>
      <c r="B115" s="450"/>
      <c r="C115" s="451" t="s">
        <v>365</v>
      </c>
      <c r="D115" s="452"/>
      <c r="E115" s="452"/>
      <c r="F115" s="452"/>
      <c r="G115" s="452"/>
      <c r="H115" s="452"/>
      <c r="I115" s="452"/>
      <c r="J115" s="452"/>
      <c r="K115" s="452"/>
      <c r="L115" s="452"/>
      <c r="M115" s="452"/>
      <c r="N115" s="453"/>
    </row>
    <row r="116" spans="1:14" ht="21" customHeight="1" thickBot="1">
      <c r="A116" s="449" t="s">
        <v>313</v>
      </c>
      <c r="B116" s="450"/>
      <c r="C116" s="449" t="s">
        <v>333</v>
      </c>
      <c r="D116" s="468"/>
      <c r="E116" s="468"/>
      <c r="F116" s="468"/>
      <c r="G116" s="468"/>
      <c r="H116" s="468"/>
      <c r="I116" s="468"/>
      <c r="J116" s="468"/>
      <c r="K116" s="468"/>
      <c r="L116" s="468"/>
      <c r="M116" s="468"/>
      <c r="N116" s="450"/>
    </row>
    <row r="117" spans="1:14" ht="17.25" customHeight="1" thickBot="1">
      <c r="A117" s="460" t="s">
        <v>37</v>
      </c>
      <c r="B117" s="461"/>
      <c r="C117" s="462"/>
      <c r="D117" s="463" t="s">
        <v>53</v>
      </c>
      <c r="E117" s="464"/>
      <c r="F117" s="464"/>
      <c r="G117" s="464"/>
      <c r="H117" s="464"/>
      <c r="I117" s="464"/>
      <c r="J117" s="464"/>
      <c r="K117" s="465"/>
      <c r="L117" s="466" t="s">
        <v>38</v>
      </c>
      <c r="M117" s="461"/>
      <c r="N117" s="467"/>
    </row>
    <row r="118" spans="1:14" ht="38.25" customHeight="1" thickBot="1">
      <c r="A118" s="361" t="s">
        <v>14</v>
      </c>
      <c r="B118" s="445" t="s">
        <v>15</v>
      </c>
      <c r="C118" s="446"/>
      <c r="D118" s="362" t="s">
        <v>58</v>
      </c>
      <c r="E118" s="362" t="s">
        <v>8</v>
      </c>
      <c r="F118" s="362" t="s">
        <v>320</v>
      </c>
      <c r="G118" s="362" t="s">
        <v>321</v>
      </c>
      <c r="H118" s="362" t="s">
        <v>322</v>
      </c>
      <c r="I118" s="362" t="s">
        <v>323</v>
      </c>
      <c r="J118" s="362" t="s">
        <v>326</v>
      </c>
      <c r="K118" s="362" t="s">
        <v>16</v>
      </c>
      <c r="L118" s="389" t="s">
        <v>17</v>
      </c>
      <c r="M118" s="361" t="s">
        <v>18</v>
      </c>
      <c r="N118" s="361" t="s">
        <v>16</v>
      </c>
    </row>
    <row r="119" spans="1:14" ht="17.25" customHeight="1">
      <c r="A119" s="369">
        <v>2183</v>
      </c>
      <c r="B119" s="481" t="s">
        <v>366</v>
      </c>
      <c r="C119" s="482"/>
      <c r="D119" s="383">
        <f>'2750'!A15</f>
        <v>3000</v>
      </c>
      <c r="E119" s="383">
        <f>'2750'!B15</f>
        <v>3000</v>
      </c>
      <c r="F119" s="383">
        <f>'2750'!C15</f>
        <v>0</v>
      </c>
      <c r="G119" s="383">
        <f>'2750'!D15</f>
        <v>0</v>
      </c>
      <c r="H119" s="383">
        <f>'2750'!E15</f>
        <v>0</v>
      </c>
      <c r="I119" s="383">
        <f>'2750'!F15</f>
        <v>0</v>
      </c>
      <c r="J119" s="380">
        <f>IFERROR(E119-F119-I119,0)</f>
        <v>3000</v>
      </c>
      <c r="K119" s="384">
        <f>IFERROR(H119/E119*100,0)</f>
        <v>0</v>
      </c>
      <c r="L119" s="381">
        <f>'2750'!$E$12</f>
        <v>75</v>
      </c>
      <c r="M119" s="371">
        <f>IFERROR(L119*K119/100,0)</f>
        <v>0</v>
      </c>
      <c r="N119" s="372">
        <f>IFERROR(M119/L119*100,0)</f>
        <v>0</v>
      </c>
    </row>
    <row r="120" spans="1:14" ht="17.25" customHeight="1" thickBot="1">
      <c r="A120" s="369">
        <v>2184</v>
      </c>
      <c r="B120" s="481" t="s">
        <v>367</v>
      </c>
      <c r="C120" s="482"/>
      <c r="D120" s="383">
        <f>'2184'!A15</f>
        <v>101000</v>
      </c>
      <c r="E120" s="383">
        <f>'2184'!B15</f>
        <v>101000</v>
      </c>
      <c r="F120" s="383">
        <f>'2184'!C15</f>
        <v>0</v>
      </c>
      <c r="G120" s="383">
        <f>'2184'!D15</f>
        <v>0</v>
      </c>
      <c r="H120" s="383">
        <f>'2184'!E15</f>
        <v>0</v>
      </c>
      <c r="I120" s="383">
        <f>'2184'!F15</f>
        <v>0</v>
      </c>
      <c r="J120" s="380">
        <f>IFERROR(E120-F120-I120,0)</f>
        <v>101000</v>
      </c>
      <c r="K120" s="384">
        <f>IFERROR(H120/E120*100,0)</f>
        <v>0</v>
      </c>
      <c r="L120" s="381">
        <f>'2184'!$E$12</f>
        <v>50</v>
      </c>
      <c r="M120" s="371">
        <f>IFERROR(L120*K120/100,0)</f>
        <v>0</v>
      </c>
      <c r="N120" s="372">
        <f>IFERROR(M120/L120*100,0)</f>
        <v>0</v>
      </c>
    </row>
    <row r="121" spans="1:14" ht="17.25" customHeight="1">
      <c r="A121" s="475" t="s">
        <v>327</v>
      </c>
      <c r="B121" s="476"/>
      <c r="C121" s="477"/>
      <c r="D121" s="456">
        <f t="shared" ref="D121:I121" si="19">SUM(D119:D120)</f>
        <v>104000</v>
      </c>
      <c r="E121" s="458">
        <f t="shared" si="19"/>
        <v>104000</v>
      </c>
      <c r="F121" s="456">
        <f t="shared" si="19"/>
        <v>0</v>
      </c>
      <c r="G121" s="456">
        <f t="shared" si="19"/>
        <v>0</v>
      </c>
      <c r="H121" s="458">
        <f t="shared" si="19"/>
        <v>0</v>
      </c>
      <c r="I121" s="456">
        <f t="shared" si="19"/>
        <v>0</v>
      </c>
      <c r="J121" s="456">
        <f>E121-F121-I121</f>
        <v>104000</v>
      </c>
      <c r="K121" s="382"/>
      <c r="L121" s="375"/>
      <c r="M121" s="376"/>
      <c r="N121" s="377"/>
    </row>
    <row r="122" spans="1:14" ht="17.25" customHeight="1" thickBot="1">
      <c r="A122" s="478"/>
      <c r="B122" s="479"/>
      <c r="C122" s="480"/>
      <c r="D122" s="457"/>
      <c r="E122" s="459"/>
      <c r="F122" s="457"/>
      <c r="G122" s="457"/>
      <c r="H122" s="459"/>
      <c r="I122" s="457"/>
      <c r="J122" s="457"/>
      <c r="K122" s="382"/>
      <c r="L122" s="375"/>
      <c r="M122" s="376"/>
      <c r="N122" s="377"/>
    </row>
    <row r="123" spans="1:14" ht="17.25" customHeight="1" thickBot="1">
      <c r="A123" s="474"/>
      <c r="B123" s="474"/>
      <c r="C123" s="474"/>
      <c r="D123" s="474"/>
      <c r="E123" s="474"/>
      <c r="F123" s="379">
        <f>IFERROR(F121/E121*100,0)</f>
        <v>0</v>
      </c>
      <c r="G123" s="350">
        <f>IFERROR(G121/E121*100,0)</f>
        <v>0</v>
      </c>
      <c r="H123" s="350">
        <f>IFERROR(H121/E121*100,0)</f>
        <v>0</v>
      </c>
      <c r="I123" s="358"/>
      <c r="J123" s="358"/>
      <c r="K123" s="378"/>
      <c r="L123" s="356"/>
      <c r="M123" s="359"/>
      <c r="N123" s="360"/>
    </row>
    <row r="124" spans="1:14" ht="17.25" customHeight="1"/>
    <row r="125" spans="1:14" ht="17.25" customHeight="1" thickBot="1"/>
    <row r="126" spans="1:14" ht="21" customHeight="1" thickBot="1">
      <c r="A126" s="469" t="s">
        <v>34</v>
      </c>
      <c r="B126" s="470"/>
      <c r="C126" s="471" t="s">
        <v>368</v>
      </c>
      <c r="D126" s="472"/>
      <c r="E126" s="472"/>
      <c r="F126" s="472"/>
      <c r="G126" s="472"/>
      <c r="H126" s="472"/>
      <c r="I126" s="472"/>
      <c r="J126" s="472"/>
      <c r="K126" s="472"/>
      <c r="L126" s="472"/>
      <c r="M126" s="472"/>
      <c r="N126" s="473"/>
    </row>
    <row r="127" spans="1:14" ht="21" customHeight="1" thickBot="1">
      <c r="A127" s="449" t="s">
        <v>314</v>
      </c>
      <c r="B127" s="450"/>
      <c r="C127" s="451" t="s">
        <v>362</v>
      </c>
      <c r="D127" s="452"/>
      <c r="E127" s="452"/>
      <c r="F127" s="452"/>
      <c r="G127" s="452"/>
      <c r="H127" s="452"/>
      <c r="I127" s="452"/>
      <c r="J127" s="452"/>
      <c r="K127" s="452"/>
      <c r="L127" s="452"/>
      <c r="M127" s="452"/>
      <c r="N127" s="453"/>
    </row>
    <row r="128" spans="1:14" ht="21" customHeight="1" thickBot="1">
      <c r="A128" s="449" t="s">
        <v>313</v>
      </c>
      <c r="B128" s="450"/>
      <c r="C128" s="449" t="s">
        <v>333</v>
      </c>
      <c r="D128" s="468"/>
      <c r="E128" s="468"/>
      <c r="F128" s="468"/>
      <c r="G128" s="468"/>
      <c r="H128" s="468"/>
      <c r="I128" s="468"/>
      <c r="J128" s="468"/>
      <c r="K128" s="468"/>
      <c r="L128" s="468"/>
      <c r="M128" s="468"/>
      <c r="N128" s="450"/>
    </row>
    <row r="129" spans="1:14" ht="17.25" customHeight="1" thickBot="1">
      <c r="A129" s="460" t="s">
        <v>37</v>
      </c>
      <c r="B129" s="461"/>
      <c r="C129" s="462"/>
      <c r="D129" s="463" t="s">
        <v>53</v>
      </c>
      <c r="E129" s="464"/>
      <c r="F129" s="464"/>
      <c r="G129" s="464"/>
      <c r="H129" s="464"/>
      <c r="I129" s="464"/>
      <c r="J129" s="464"/>
      <c r="K129" s="465"/>
      <c r="L129" s="466" t="s">
        <v>38</v>
      </c>
      <c r="M129" s="461"/>
      <c r="N129" s="467"/>
    </row>
    <row r="130" spans="1:14" ht="36.75" customHeight="1" thickBot="1">
      <c r="A130" s="361" t="s">
        <v>14</v>
      </c>
      <c r="B130" s="445" t="s">
        <v>15</v>
      </c>
      <c r="C130" s="446"/>
      <c r="D130" s="362" t="s">
        <v>58</v>
      </c>
      <c r="E130" s="362" t="s">
        <v>8</v>
      </c>
      <c r="F130" s="362" t="s">
        <v>320</v>
      </c>
      <c r="G130" s="362" t="s">
        <v>321</v>
      </c>
      <c r="H130" s="362" t="s">
        <v>322</v>
      </c>
      <c r="I130" s="362" t="s">
        <v>323</v>
      </c>
      <c r="J130" s="362" t="s">
        <v>326</v>
      </c>
      <c r="K130" s="362" t="s">
        <v>16</v>
      </c>
      <c r="L130" s="389" t="s">
        <v>17</v>
      </c>
      <c r="M130" s="361" t="s">
        <v>18</v>
      </c>
      <c r="N130" s="361" t="s">
        <v>16</v>
      </c>
    </row>
    <row r="131" spans="1:14" ht="17.25" customHeight="1">
      <c r="A131" s="369">
        <v>2185</v>
      </c>
      <c r="B131" s="454" t="s">
        <v>369</v>
      </c>
      <c r="C131" s="455"/>
      <c r="D131" s="383">
        <f>'2185'!A15</f>
        <v>1000</v>
      </c>
      <c r="E131" s="383">
        <f>'2185'!B15</f>
        <v>1000</v>
      </c>
      <c r="F131" s="383">
        <f>'2185'!C15</f>
        <v>240</v>
      </c>
      <c r="G131" s="383">
        <f>'2185'!D15</f>
        <v>240</v>
      </c>
      <c r="H131" s="383">
        <f>'2185'!E15</f>
        <v>240</v>
      </c>
      <c r="I131" s="383">
        <f>'2185'!F15</f>
        <v>0</v>
      </c>
      <c r="J131" s="380">
        <f>IFERROR(E131-F131-I131,0)</f>
        <v>760</v>
      </c>
      <c r="K131" s="384">
        <f>IFERROR(H131/E131*100,0)</f>
        <v>24</v>
      </c>
      <c r="L131" s="381">
        <f>'2185'!$E$12</f>
        <v>59</v>
      </c>
      <c r="M131" s="371">
        <f>IFERROR(L131*K131/100,0)</f>
        <v>14.16</v>
      </c>
      <c r="N131" s="372">
        <f>IFERROR(M131/L131*100,0)</f>
        <v>24</v>
      </c>
    </row>
    <row r="132" spans="1:14" ht="17.25" customHeight="1" thickBot="1">
      <c r="A132" s="369">
        <v>2186</v>
      </c>
      <c r="B132" s="454" t="s">
        <v>370</v>
      </c>
      <c r="C132" s="455"/>
      <c r="D132" s="383">
        <f>'2186'!A15</f>
        <v>1000</v>
      </c>
      <c r="E132" s="383">
        <f>'2186'!B15</f>
        <v>1000</v>
      </c>
      <c r="F132" s="383">
        <f>'2186'!C15</f>
        <v>0</v>
      </c>
      <c r="G132" s="383">
        <f>'2186'!D15</f>
        <v>0</v>
      </c>
      <c r="H132" s="383">
        <f>'2186'!E15</f>
        <v>0</v>
      </c>
      <c r="I132" s="383">
        <f>'2186'!F15</f>
        <v>0</v>
      </c>
      <c r="J132" s="380">
        <f>IFERROR(E132-F132-I132,0)</f>
        <v>1000</v>
      </c>
      <c r="K132" s="384">
        <f>IFERROR(H132/E132*100,0)</f>
        <v>0</v>
      </c>
      <c r="L132" s="381">
        <f>'2186'!$E$12</f>
        <v>40</v>
      </c>
      <c r="M132" s="371">
        <f>IFERROR(L132*K132/100,0)</f>
        <v>0</v>
      </c>
      <c r="N132" s="372">
        <f>IFERROR(M132/L132*100,0)</f>
        <v>0</v>
      </c>
    </row>
    <row r="133" spans="1:14" ht="17.25" customHeight="1">
      <c r="A133" s="475" t="s">
        <v>327</v>
      </c>
      <c r="B133" s="476"/>
      <c r="C133" s="477"/>
      <c r="D133" s="456">
        <f t="shared" ref="D133:I133" si="20">SUM(D131:D132)</f>
        <v>2000</v>
      </c>
      <c r="E133" s="458">
        <f t="shared" si="20"/>
        <v>2000</v>
      </c>
      <c r="F133" s="456">
        <f t="shared" si="20"/>
        <v>240</v>
      </c>
      <c r="G133" s="456">
        <f t="shared" si="20"/>
        <v>240</v>
      </c>
      <c r="H133" s="458">
        <f t="shared" si="20"/>
        <v>240</v>
      </c>
      <c r="I133" s="456">
        <f t="shared" si="20"/>
        <v>0</v>
      </c>
      <c r="J133" s="456">
        <f>E133-F133-I133</f>
        <v>1760</v>
      </c>
      <c r="K133" s="382"/>
      <c r="L133" s="375"/>
      <c r="M133" s="376"/>
      <c r="N133" s="377"/>
    </row>
    <row r="134" spans="1:14" ht="17.25" customHeight="1" thickBot="1">
      <c r="A134" s="478"/>
      <c r="B134" s="479"/>
      <c r="C134" s="480"/>
      <c r="D134" s="457"/>
      <c r="E134" s="459"/>
      <c r="F134" s="457"/>
      <c r="G134" s="457"/>
      <c r="H134" s="459"/>
      <c r="I134" s="457"/>
      <c r="J134" s="457"/>
      <c r="K134" s="382"/>
      <c r="L134" s="375"/>
      <c r="M134" s="376"/>
      <c r="N134" s="377"/>
    </row>
    <row r="135" spans="1:14" ht="17.25" customHeight="1" thickBot="1">
      <c r="A135" s="474"/>
      <c r="B135" s="474"/>
      <c r="C135" s="474"/>
      <c r="D135" s="474"/>
      <c r="E135" s="474"/>
      <c r="F135" s="379">
        <f>IFERROR(F133/E133*100,0)</f>
        <v>12</v>
      </c>
      <c r="G135" s="350">
        <f>IFERROR(G133/E133*100,0)</f>
        <v>12</v>
      </c>
      <c r="H135" s="350">
        <f>IFERROR(H133/E133*100,0)</f>
        <v>12</v>
      </c>
      <c r="I135" s="358"/>
      <c r="J135" s="358"/>
      <c r="K135" s="378"/>
      <c r="L135" s="356"/>
      <c r="M135" s="359"/>
      <c r="N135" s="360"/>
    </row>
    <row r="136" spans="1:14" ht="17.25" customHeight="1"/>
    <row r="137" spans="1:14" ht="17.25" customHeight="1" thickBot="1"/>
    <row r="138" spans="1:14" ht="21" customHeight="1" thickBot="1">
      <c r="A138" s="502" t="s">
        <v>34</v>
      </c>
      <c r="B138" s="503"/>
      <c r="C138" s="451" t="s">
        <v>482</v>
      </c>
      <c r="D138" s="452"/>
      <c r="E138" s="452"/>
      <c r="F138" s="452"/>
      <c r="G138" s="452"/>
      <c r="H138" s="452"/>
      <c r="I138" s="452"/>
      <c r="J138" s="452"/>
      <c r="K138" s="453"/>
      <c r="L138" s="390"/>
      <c r="M138" s="390"/>
      <c r="N138" s="390"/>
    </row>
    <row r="139" spans="1:14" ht="21" customHeight="1" thickBot="1">
      <c r="A139" s="504" t="s">
        <v>314</v>
      </c>
      <c r="B139" s="505"/>
      <c r="C139" s="451" t="s">
        <v>317</v>
      </c>
      <c r="D139" s="452"/>
      <c r="E139" s="452"/>
      <c r="F139" s="452"/>
      <c r="G139" s="452"/>
      <c r="H139" s="452"/>
      <c r="I139" s="452"/>
      <c r="J139" s="452"/>
      <c r="K139" s="453"/>
      <c r="L139" s="390"/>
      <c r="M139" s="390"/>
      <c r="N139" s="390"/>
    </row>
    <row r="140" spans="1:14" ht="21" customHeight="1" thickBot="1">
      <c r="A140" s="504" t="s">
        <v>313</v>
      </c>
      <c r="B140" s="505"/>
      <c r="C140" s="451" t="s">
        <v>318</v>
      </c>
      <c r="D140" s="452"/>
      <c r="E140" s="452"/>
      <c r="F140" s="452"/>
      <c r="G140" s="452"/>
      <c r="H140" s="452"/>
      <c r="I140" s="452"/>
      <c r="J140" s="452"/>
      <c r="K140" s="453"/>
      <c r="L140" s="390"/>
      <c r="M140" s="390"/>
      <c r="N140" s="390"/>
    </row>
    <row r="141" spans="1:14" ht="17.25" customHeight="1" thickBot="1">
      <c r="A141" s="498" t="s">
        <v>37</v>
      </c>
      <c r="B141" s="499"/>
      <c r="C141" s="500"/>
      <c r="D141" s="463" t="s">
        <v>53</v>
      </c>
      <c r="E141" s="464"/>
      <c r="F141" s="464"/>
      <c r="G141" s="464"/>
      <c r="H141" s="464"/>
      <c r="I141" s="464"/>
      <c r="J141" s="464"/>
      <c r="K141" s="465"/>
      <c r="L141" s="507"/>
      <c r="M141" s="507"/>
      <c r="N141" s="507"/>
    </row>
    <row r="142" spans="1:14" ht="38.25" customHeight="1" thickBot="1">
      <c r="A142" s="445" t="s">
        <v>15</v>
      </c>
      <c r="B142" s="446"/>
      <c r="C142" s="501"/>
      <c r="D142" s="362" t="s">
        <v>58</v>
      </c>
      <c r="E142" s="362" t="s">
        <v>8</v>
      </c>
      <c r="F142" s="362" t="s">
        <v>320</v>
      </c>
      <c r="G142" s="362" t="s">
        <v>321</v>
      </c>
      <c r="H142" s="362" t="s">
        <v>322</v>
      </c>
      <c r="I142" s="362" t="s">
        <v>323</v>
      </c>
      <c r="J142" s="362" t="s">
        <v>326</v>
      </c>
      <c r="K142" s="362" t="s">
        <v>16</v>
      </c>
      <c r="L142" s="391"/>
      <c r="M142" s="391"/>
      <c r="N142" s="391"/>
    </row>
    <row r="143" spans="1:14" ht="17.25" customHeight="1">
      <c r="A143" s="510" t="s">
        <v>319</v>
      </c>
      <c r="B143" s="511"/>
      <c r="C143" s="512"/>
      <c r="D143" s="516">
        <f t="shared" ref="D143:J143" si="21">D20+D31+D43+D66+D77+D87+D99+D110+D121+D133</f>
        <v>7089913</v>
      </c>
      <c r="E143" s="516">
        <f t="shared" si="21"/>
        <v>9360685.6699999999</v>
      </c>
      <c r="F143" s="516">
        <f t="shared" si="21"/>
        <v>7305967.7000000002</v>
      </c>
      <c r="G143" s="516">
        <f t="shared" si="21"/>
        <v>6031322.4800000004</v>
      </c>
      <c r="H143" s="516">
        <f t="shared" si="21"/>
        <v>5285410.58</v>
      </c>
      <c r="I143" s="516">
        <f t="shared" si="21"/>
        <v>222616.87000000002</v>
      </c>
      <c r="J143" s="516">
        <f t="shared" si="21"/>
        <v>1832101.1</v>
      </c>
      <c r="K143" s="508">
        <f>IFERROR(H143/E143*100,0)</f>
        <v>56.463925467972686</v>
      </c>
      <c r="L143" s="356"/>
      <c r="M143" s="359"/>
      <c r="N143" s="360"/>
    </row>
    <row r="144" spans="1:14" ht="17.25" customHeight="1" thickBot="1">
      <c r="A144" s="513"/>
      <c r="B144" s="514"/>
      <c r="C144" s="515"/>
      <c r="D144" s="517"/>
      <c r="E144" s="517"/>
      <c r="F144" s="517"/>
      <c r="G144" s="517"/>
      <c r="H144" s="517"/>
      <c r="I144" s="517"/>
      <c r="J144" s="517"/>
      <c r="K144" s="509"/>
      <c r="L144" s="356"/>
      <c r="M144" s="359"/>
      <c r="N144" s="360"/>
    </row>
    <row r="145" spans="1:14" ht="17.25" customHeight="1" thickBot="1">
      <c r="F145" s="379">
        <f>IFERROR(F143/E143*100,0)</f>
        <v>78.049492927797459</v>
      </c>
      <c r="G145" s="350">
        <f>IFERROR(G143/E143*100,0)</f>
        <v>64.43248595911885</v>
      </c>
      <c r="H145" s="350">
        <f>IFERROR(H143/E143*100,0)</f>
        <v>56.463925467972686</v>
      </c>
    </row>
    <row r="146" spans="1:14" ht="17.25" customHeight="1">
      <c r="G146" s="400">
        <f>F143-G143</f>
        <v>1274645.2199999997</v>
      </c>
    </row>
    <row r="147" spans="1:14" ht="17.25" customHeight="1"/>
    <row r="148" spans="1:14" ht="17.25" customHeight="1"/>
    <row r="149" spans="1:14" ht="17.25" customHeight="1"/>
    <row r="150" spans="1:14" ht="17.25" customHeight="1"/>
    <row r="152" spans="1:14" ht="29.25">
      <c r="A152" s="495"/>
      <c r="B152" s="495"/>
      <c r="C152" s="495"/>
      <c r="D152" s="495"/>
      <c r="E152" s="495"/>
      <c r="F152" s="495"/>
      <c r="G152" s="495"/>
      <c r="H152" s="495"/>
      <c r="I152" s="495"/>
      <c r="J152" s="495"/>
      <c r="K152" s="495"/>
      <c r="L152" s="495"/>
      <c r="M152" s="495"/>
      <c r="N152" s="495"/>
    </row>
    <row r="153" spans="1:14" ht="25.5" customHeight="1">
      <c r="A153" s="495"/>
      <c r="B153" s="495"/>
      <c r="C153" s="495"/>
      <c r="D153" s="495"/>
      <c r="E153" s="495"/>
      <c r="F153" s="495"/>
      <c r="G153" s="495"/>
      <c r="H153" s="495"/>
      <c r="I153" s="495"/>
      <c r="J153" s="495"/>
      <c r="K153" s="495"/>
      <c r="L153" s="495"/>
      <c r="M153" s="495"/>
      <c r="N153" s="495"/>
    </row>
  </sheetData>
  <mergeCells count="245">
    <mergeCell ref="K143:K144"/>
    <mergeCell ref="A142:C142"/>
    <mergeCell ref="A143:C144"/>
    <mergeCell ref="D143:D144"/>
    <mergeCell ref="E143:E144"/>
    <mergeCell ref="F143:F144"/>
    <mergeCell ref="G143:G144"/>
    <mergeCell ref="H143:H144"/>
    <mergeCell ref="I143:I144"/>
    <mergeCell ref="J143:J144"/>
    <mergeCell ref="A135:E135"/>
    <mergeCell ref="A138:B138"/>
    <mergeCell ref="A139:B139"/>
    <mergeCell ref="A140:B140"/>
    <mergeCell ref="A141:C141"/>
    <mergeCell ref="L141:N141"/>
    <mergeCell ref="C138:K138"/>
    <mergeCell ref="C139:K139"/>
    <mergeCell ref="C140:K140"/>
    <mergeCell ref="D141:K141"/>
    <mergeCell ref="A123:E123"/>
    <mergeCell ref="B130:C130"/>
    <mergeCell ref="A133:C134"/>
    <mergeCell ref="D133:D134"/>
    <mergeCell ref="E133:E134"/>
    <mergeCell ref="F133:F134"/>
    <mergeCell ref="A126:B126"/>
    <mergeCell ref="C126:N126"/>
    <mergeCell ref="A127:B127"/>
    <mergeCell ref="C127:N127"/>
    <mergeCell ref="A128:B128"/>
    <mergeCell ref="C128:N128"/>
    <mergeCell ref="A129:C129"/>
    <mergeCell ref="D129:K129"/>
    <mergeCell ref="L129:N129"/>
    <mergeCell ref="B131:C131"/>
    <mergeCell ref="B132:C132"/>
    <mergeCell ref="G133:G134"/>
    <mergeCell ref="H133:H134"/>
    <mergeCell ref="I133:I134"/>
    <mergeCell ref="J133:J134"/>
    <mergeCell ref="A112:E112"/>
    <mergeCell ref="B118:C118"/>
    <mergeCell ref="A121:C122"/>
    <mergeCell ref="D121:D122"/>
    <mergeCell ref="E121:E122"/>
    <mergeCell ref="A114:B114"/>
    <mergeCell ref="C114:N114"/>
    <mergeCell ref="A115:B115"/>
    <mergeCell ref="C115:N115"/>
    <mergeCell ref="A116:B116"/>
    <mergeCell ref="C116:N116"/>
    <mergeCell ref="A117:C117"/>
    <mergeCell ref="D117:K117"/>
    <mergeCell ref="L117:N117"/>
    <mergeCell ref="B119:C119"/>
    <mergeCell ref="F121:F122"/>
    <mergeCell ref="G121:G122"/>
    <mergeCell ref="H121:H122"/>
    <mergeCell ref="I121:I122"/>
    <mergeCell ref="J121:J122"/>
    <mergeCell ref="B108:C108"/>
    <mergeCell ref="A110:C111"/>
    <mergeCell ref="A104:B104"/>
    <mergeCell ref="C104:N104"/>
    <mergeCell ref="A105:B105"/>
    <mergeCell ref="C105:N105"/>
    <mergeCell ref="A106:B106"/>
    <mergeCell ref="C106:N106"/>
    <mergeCell ref="A107:C107"/>
    <mergeCell ref="D107:K107"/>
    <mergeCell ref="L107:N107"/>
    <mergeCell ref="D110:D111"/>
    <mergeCell ref="E110:E111"/>
    <mergeCell ref="F110:F111"/>
    <mergeCell ref="G110:G111"/>
    <mergeCell ref="H110:H111"/>
    <mergeCell ref="I110:I111"/>
    <mergeCell ref="J110:J111"/>
    <mergeCell ref="B86:C86"/>
    <mergeCell ref="A79:E79"/>
    <mergeCell ref="A81:B81"/>
    <mergeCell ref="C81:N81"/>
    <mergeCell ref="A82:B82"/>
    <mergeCell ref="I99:I100"/>
    <mergeCell ref="J99:J100"/>
    <mergeCell ref="A101:E101"/>
    <mergeCell ref="B98:C98"/>
    <mergeCell ref="A99:C100"/>
    <mergeCell ref="D99:D100"/>
    <mergeCell ref="E99:E100"/>
    <mergeCell ref="F99:F100"/>
    <mergeCell ref="G99:G100"/>
    <mergeCell ref="H99:H100"/>
    <mergeCell ref="L95:N95"/>
    <mergeCell ref="B96:C96"/>
    <mergeCell ref="H87:H88"/>
    <mergeCell ref="I87:I88"/>
    <mergeCell ref="J87:J88"/>
    <mergeCell ref="A89:E89"/>
    <mergeCell ref="A92:B92"/>
    <mergeCell ref="C92:N92"/>
    <mergeCell ref="A93:B93"/>
    <mergeCell ref="C93:N93"/>
    <mergeCell ref="A94:B94"/>
    <mergeCell ref="C94:N94"/>
    <mergeCell ref="A87:C88"/>
    <mergeCell ref="D87:D88"/>
    <mergeCell ref="E87:E88"/>
    <mergeCell ref="F87:F88"/>
    <mergeCell ref="G87:G88"/>
    <mergeCell ref="A95:C95"/>
    <mergeCell ref="B19:C19"/>
    <mergeCell ref="A152:N152"/>
    <mergeCell ref="A153:N153"/>
    <mergeCell ref="J20:J21"/>
    <mergeCell ref="B120:C120"/>
    <mergeCell ref="B40:C40"/>
    <mergeCell ref="A27:B27"/>
    <mergeCell ref="C27:N27"/>
    <mergeCell ref="B42:C42"/>
    <mergeCell ref="B30:C30"/>
    <mergeCell ref="B52:C52"/>
    <mergeCell ref="B39:C39"/>
    <mergeCell ref="B64:C64"/>
    <mergeCell ref="B65:C65"/>
    <mergeCell ref="B109:C109"/>
    <mergeCell ref="A25:B25"/>
    <mergeCell ref="C25:N25"/>
    <mergeCell ref="A26:B26"/>
    <mergeCell ref="C26:N26"/>
    <mergeCell ref="B97:C97"/>
    <mergeCell ref="D95:K95"/>
    <mergeCell ref="G77:G78"/>
    <mergeCell ref="H77:H78"/>
    <mergeCell ref="I77:I78"/>
    <mergeCell ref="D50:K50"/>
    <mergeCell ref="A22:E22"/>
    <mergeCell ref="A7:N7"/>
    <mergeCell ref="A8:N8"/>
    <mergeCell ref="A10:B10"/>
    <mergeCell ref="C10:N10"/>
    <mergeCell ref="A11:B11"/>
    <mergeCell ref="C11:N11"/>
    <mergeCell ref="A12:B12"/>
    <mergeCell ref="C12:N12"/>
    <mergeCell ref="A13:C13"/>
    <mergeCell ref="L13:N13"/>
    <mergeCell ref="D13:K13"/>
    <mergeCell ref="B14:C14"/>
    <mergeCell ref="B16:C16"/>
    <mergeCell ref="B15:C15"/>
    <mergeCell ref="D20:D21"/>
    <mergeCell ref="E20:E21"/>
    <mergeCell ref="F20:F21"/>
    <mergeCell ref="G20:G21"/>
    <mergeCell ref="H20:H21"/>
    <mergeCell ref="I20:I21"/>
    <mergeCell ref="B17:C17"/>
    <mergeCell ref="B18:C18"/>
    <mergeCell ref="I31:I32"/>
    <mergeCell ref="A43:C44"/>
    <mergeCell ref="D43:D44"/>
    <mergeCell ref="E43:E44"/>
    <mergeCell ref="F43:F44"/>
    <mergeCell ref="G43:G44"/>
    <mergeCell ref="A35:B35"/>
    <mergeCell ref="C35:N35"/>
    <mergeCell ref="A36:B36"/>
    <mergeCell ref="C36:N36"/>
    <mergeCell ref="A37:B37"/>
    <mergeCell ref="C37:N37"/>
    <mergeCell ref="A38:C38"/>
    <mergeCell ref="D38:K38"/>
    <mergeCell ref="L38:N38"/>
    <mergeCell ref="H43:H44"/>
    <mergeCell ref="A31:C32"/>
    <mergeCell ref="I43:I44"/>
    <mergeCell ref="J31:J32"/>
    <mergeCell ref="J43:J44"/>
    <mergeCell ref="D31:D32"/>
    <mergeCell ref="E31:E32"/>
    <mergeCell ref="A33:E33"/>
    <mergeCell ref="B60:C60"/>
    <mergeCell ref="B63:C63"/>
    <mergeCell ref="B61:C61"/>
    <mergeCell ref="B62:C62"/>
    <mergeCell ref="A20:C21"/>
    <mergeCell ref="B56:C56"/>
    <mergeCell ref="F31:F32"/>
    <mergeCell ref="G31:G32"/>
    <mergeCell ref="H31:H32"/>
    <mergeCell ref="B51:C51"/>
    <mergeCell ref="B57:C57"/>
    <mergeCell ref="A45:E45"/>
    <mergeCell ref="B55:C55"/>
    <mergeCell ref="A28:C28"/>
    <mergeCell ref="D28:K28"/>
    <mergeCell ref="A47:B47"/>
    <mergeCell ref="C47:N47"/>
    <mergeCell ref="A48:B48"/>
    <mergeCell ref="C48:N48"/>
    <mergeCell ref="A49:B49"/>
    <mergeCell ref="C49:N49"/>
    <mergeCell ref="L28:N28"/>
    <mergeCell ref="B29:C29"/>
    <mergeCell ref="A50:C50"/>
    <mergeCell ref="C83:N83"/>
    <mergeCell ref="A84:C84"/>
    <mergeCell ref="D84:K84"/>
    <mergeCell ref="L84:N84"/>
    <mergeCell ref="A66:C67"/>
    <mergeCell ref="D66:D67"/>
    <mergeCell ref="E66:E67"/>
    <mergeCell ref="F66:F67"/>
    <mergeCell ref="G66:G67"/>
    <mergeCell ref="H66:H67"/>
    <mergeCell ref="I66:I67"/>
    <mergeCell ref="J66:J67"/>
    <mergeCell ref="J77:J78"/>
    <mergeCell ref="A77:C78"/>
    <mergeCell ref="B85:C85"/>
    <mergeCell ref="B41:C41"/>
    <mergeCell ref="A72:B72"/>
    <mergeCell ref="C72:N72"/>
    <mergeCell ref="B76:C76"/>
    <mergeCell ref="D77:D78"/>
    <mergeCell ref="E77:E78"/>
    <mergeCell ref="F77:F78"/>
    <mergeCell ref="B75:C75"/>
    <mergeCell ref="A74:C74"/>
    <mergeCell ref="D74:K74"/>
    <mergeCell ref="L74:N74"/>
    <mergeCell ref="A73:B73"/>
    <mergeCell ref="C73:N73"/>
    <mergeCell ref="A71:B71"/>
    <mergeCell ref="C71:N71"/>
    <mergeCell ref="A68:E68"/>
    <mergeCell ref="L50:N50"/>
    <mergeCell ref="B58:C58"/>
    <mergeCell ref="B59:C59"/>
    <mergeCell ref="B53:C53"/>
    <mergeCell ref="B54:C54"/>
    <mergeCell ref="C82:N82"/>
    <mergeCell ref="A83:B83"/>
  </mergeCells>
  <conditionalFormatting sqref="N30 K30 K42 N42 N76 J76:K76 N86 J86:K86 N97:N98 J97:K98 N109 N119:N120 J109:K109 J119:K120 J132:K132 J15:K17 N16:N19 K18:K19 N53:N65 J52:K56 J40:K41">
    <cfRule type="cellIs" dxfId="140" priority="645" operator="between">
      <formula>66</formula>
      <formula>100</formula>
    </cfRule>
    <cfRule type="cellIs" dxfId="139" priority="646" operator="between">
      <formula>33</formula>
      <formula>66</formula>
    </cfRule>
    <cfRule type="cellIs" dxfId="138" priority="647" operator="between">
      <formula>0</formula>
      <formula>33</formula>
    </cfRule>
  </conditionalFormatting>
  <conditionalFormatting sqref="N15">
    <cfRule type="cellIs" dxfId="137" priority="385" operator="between">
      <formula>66</formula>
      <formula>100</formula>
    </cfRule>
    <cfRule type="cellIs" dxfId="136" priority="386" operator="between">
      <formula>33</formula>
      <formula>66</formula>
    </cfRule>
    <cfRule type="cellIs" dxfId="135" priority="387" operator="between">
      <formula>0</formula>
      <formula>33</formula>
    </cfRule>
  </conditionalFormatting>
  <conditionalFormatting sqref="F22">
    <cfRule type="cellIs" dxfId="134" priority="370" operator="between">
      <formula>66</formula>
      <formula>100</formula>
    </cfRule>
    <cfRule type="cellIs" dxfId="133" priority="371" operator="between">
      <formula>33</formula>
      <formula>66</formula>
    </cfRule>
    <cfRule type="cellIs" dxfId="132" priority="372" operator="between">
      <formula>0</formula>
      <formula>33</formula>
    </cfRule>
  </conditionalFormatting>
  <conditionalFormatting sqref="G22">
    <cfRule type="cellIs" dxfId="131" priority="367" operator="between">
      <formula>66</formula>
      <formula>100</formula>
    </cfRule>
    <cfRule type="cellIs" dxfId="130" priority="368" operator="between">
      <formula>33</formula>
      <formula>66</formula>
    </cfRule>
    <cfRule type="cellIs" dxfId="129" priority="369" operator="between">
      <formula>0</formula>
      <formula>33</formula>
    </cfRule>
  </conditionalFormatting>
  <conditionalFormatting sqref="H22">
    <cfRule type="cellIs" dxfId="128" priority="364" operator="between">
      <formula>66</formula>
      <formula>100</formula>
    </cfRule>
    <cfRule type="cellIs" dxfId="127" priority="365" operator="between">
      <formula>33</formula>
      <formula>66</formula>
    </cfRule>
    <cfRule type="cellIs" dxfId="126" priority="366" operator="between">
      <formula>0</formula>
      <formula>33</formula>
    </cfRule>
  </conditionalFormatting>
  <conditionalFormatting sqref="J57:K65">
    <cfRule type="cellIs" dxfId="125" priority="325" operator="between">
      <formula>66</formula>
      <formula>100</formula>
    </cfRule>
    <cfRule type="cellIs" dxfId="124" priority="326" operator="between">
      <formula>33</formula>
      <formula>66</formula>
    </cfRule>
    <cfRule type="cellIs" dxfId="123" priority="327" operator="between">
      <formula>0</formula>
      <formula>33</formula>
    </cfRule>
  </conditionalFormatting>
  <conditionalFormatting sqref="N40:N41">
    <cfRule type="cellIs" dxfId="122" priority="340" operator="between">
      <formula>66</formula>
      <formula>100</formula>
    </cfRule>
    <cfRule type="cellIs" dxfId="121" priority="341" operator="between">
      <formula>33</formula>
      <formula>66</formula>
    </cfRule>
    <cfRule type="cellIs" dxfId="120" priority="342" operator="between">
      <formula>0</formula>
      <formula>33</formula>
    </cfRule>
  </conditionalFormatting>
  <conditionalFormatting sqref="F33">
    <cfRule type="cellIs" dxfId="119" priority="334" operator="between">
      <formula>66</formula>
      <formula>100</formula>
    </cfRule>
    <cfRule type="cellIs" dxfId="118" priority="335" operator="between">
      <formula>33</formula>
      <formula>66</formula>
    </cfRule>
    <cfRule type="cellIs" dxfId="117" priority="336" operator="between">
      <formula>0</formula>
      <formula>33</formula>
    </cfRule>
  </conditionalFormatting>
  <conditionalFormatting sqref="G33">
    <cfRule type="cellIs" dxfId="116" priority="331" operator="between">
      <formula>66</formula>
      <formula>100</formula>
    </cfRule>
    <cfRule type="cellIs" dxfId="115" priority="332" operator="between">
      <formula>33</formula>
      <formula>66</formula>
    </cfRule>
    <cfRule type="cellIs" dxfId="114" priority="333" operator="between">
      <formula>0</formula>
      <formula>33</formula>
    </cfRule>
  </conditionalFormatting>
  <conditionalFormatting sqref="H33">
    <cfRule type="cellIs" dxfId="113" priority="328" operator="between">
      <formula>66</formula>
      <formula>100</formula>
    </cfRule>
    <cfRule type="cellIs" dxfId="112" priority="329" operator="between">
      <formula>33</formula>
      <formula>66</formula>
    </cfRule>
    <cfRule type="cellIs" dxfId="111" priority="330" operator="between">
      <formula>0</formula>
      <formula>33</formula>
    </cfRule>
  </conditionalFormatting>
  <conditionalFormatting sqref="N52">
    <cfRule type="cellIs" dxfId="110" priority="319" operator="between">
      <formula>66</formula>
      <formula>100</formula>
    </cfRule>
    <cfRule type="cellIs" dxfId="109" priority="320" operator="between">
      <formula>33</formula>
      <formula>66</formula>
    </cfRule>
    <cfRule type="cellIs" dxfId="108" priority="321" operator="between">
      <formula>0</formula>
      <formula>33</formula>
    </cfRule>
  </conditionalFormatting>
  <conditionalFormatting sqref="F45">
    <cfRule type="cellIs" dxfId="107" priority="316" operator="between">
      <formula>66</formula>
      <formula>100</formula>
    </cfRule>
    <cfRule type="cellIs" dxfId="106" priority="317" operator="between">
      <formula>33</formula>
      <formula>66</formula>
    </cfRule>
    <cfRule type="cellIs" dxfId="105" priority="318" operator="between">
      <formula>0</formula>
      <formula>33</formula>
    </cfRule>
  </conditionalFormatting>
  <conditionalFormatting sqref="G45">
    <cfRule type="cellIs" dxfId="104" priority="313" operator="between">
      <formula>66</formula>
      <formula>100</formula>
    </cfRule>
    <cfRule type="cellIs" dxfId="103" priority="314" operator="between">
      <formula>33</formula>
      <formula>66</formula>
    </cfRule>
    <cfRule type="cellIs" dxfId="102" priority="315" operator="between">
      <formula>0</formula>
      <formula>33</formula>
    </cfRule>
  </conditionalFormatting>
  <conditionalFormatting sqref="H45">
    <cfRule type="cellIs" dxfId="101" priority="310" operator="between">
      <formula>66</formula>
      <formula>100</formula>
    </cfRule>
    <cfRule type="cellIs" dxfId="100" priority="311" operator="between">
      <formula>33</formula>
      <formula>66</formula>
    </cfRule>
    <cfRule type="cellIs" dxfId="99" priority="312" operator="between">
      <formula>0</formula>
      <formula>33</formula>
    </cfRule>
  </conditionalFormatting>
  <conditionalFormatting sqref="N132">
    <cfRule type="cellIs" dxfId="98" priority="304" operator="between">
      <formula>66</formula>
      <formula>100</formula>
    </cfRule>
    <cfRule type="cellIs" dxfId="97" priority="305" operator="between">
      <formula>33</formula>
      <formula>66</formula>
    </cfRule>
    <cfRule type="cellIs" dxfId="96" priority="306" operator="between">
      <formula>0</formula>
      <formula>33</formula>
    </cfRule>
  </conditionalFormatting>
  <conditionalFormatting sqref="N131">
    <cfRule type="cellIs" dxfId="95" priority="301" operator="between">
      <formula>66</formula>
      <formula>100</formula>
    </cfRule>
    <cfRule type="cellIs" dxfId="94" priority="302" operator="between">
      <formula>33</formula>
      <formula>66</formula>
    </cfRule>
    <cfRule type="cellIs" dxfId="93" priority="303" operator="between">
      <formula>0</formula>
      <formula>33</formula>
    </cfRule>
  </conditionalFormatting>
  <conditionalFormatting sqref="F68">
    <cfRule type="cellIs" dxfId="92" priority="298" operator="between">
      <formula>66</formula>
      <formula>100</formula>
    </cfRule>
    <cfRule type="cellIs" dxfId="91" priority="299" operator="between">
      <formula>33</formula>
      <formula>66</formula>
    </cfRule>
    <cfRule type="cellIs" dxfId="90" priority="300" operator="between">
      <formula>0</formula>
      <formula>33</formula>
    </cfRule>
  </conditionalFormatting>
  <conditionalFormatting sqref="G68">
    <cfRule type="cellIs" dxfId="89" priority="295" operator="between">
      <formula>66</formula>
      <formula>100</formula>
    </cfRule>
    <cfRule type="cellIs" dxfId="88" priority="296" operator="between">
      <formula>33</formula>
      <formula>66</formula>
    </cfRule>
    <cfRule type="cellIs" dxfId="87" priority="297" operator="between">
      <formula>0</formula>
      <formula>33</formula>
    </cfRule>
  </conditionalFormatting>
  <conditionalFormatting sqref="H68">
    <cfRule type="cellIs" dxfId="86" priority="292" operator="between">
      <formula>66</formula>
      <formula>100</formula>
    </cfRule>
    <cfRule type="cellIs" dxfId="85" priority="293" operator="between">
      <formula>33</formula>
      <formula>66</formula>
    </cfRule>
    <cfRule type="cellIs" dxfId="84" priority="294" operator="between">
      <formula>0</formula>
      <formula>33</formula>
    </cfRule>
  </conditionalFormatting>
  <conditionalFormatting sqref="K131">
    <cfRule type="cellIs" dxfId="83" priority="289" operator="between">
      <formula>66</formula>
      <formula>100</formula>
    </cfRule>
    <cfRule type="cellIs" dxfId="82" priority="290" operator="between">
      <formula>33</formula>
      <formula>66</formula>
    </cfRule>
    <cfRule type="cellIs" dxfId="81" priority="291" operator="between">
      <formula>0</formula>
      <formula>33</formula>
    </cfRule>
  </conditionalFormatting>
  <conditionalFormatting sqref="J30">
    <cfRule type="cellIs" dxfId="80" priority="256" operator="between">
      <formula>66</formula>
      <formula>100</formula>
    </cfRule>
    <cfRule type="cellIs" dxfId="79" priority="257" operator="between">
      <formula>33</formula>
      <formula>66</formula>
    </cfRule>
    <cfRule type="cellIs" dxfId="78" priority="258" operator="between">
      <formula>0</formula>
      <formula>33</formula>
    </cfRule>
  </conditionalFormatting>
  <conditionalFormatting sqref="J42">
    <cfRule type="cellIs" dxfId="77" priority="253" operator="between">
      <formula>66</formula>
      <formula>100</formula>
    </cfRule>
    <cfRule type="cellIs" dxfId="76" priority="254" operator="between">
      <formula>33</formula>
      <formula>66</formula>
    </cfRule>
    <cfRule type="cellIs" dxfId="75" priority="255" operator="between">
      <formula>0</formula>
      <formula>33</formula>
    </cfRule>
  </conditionalFormatting>
  <conditionalFormatting sqref="J131">
    <cfRule type="cellIs" dxfId="74" priority="250" operator="between">
      <formula>66</formula>
      <formula>100</formula>
    </cfRule>
    <cfRule type="cellIs" dxfId="73" priority="251" operator="between">
      <formula>33</formula>
      <formula>66</formula>
    </cfRule>
    <cfRule type="cellIs" dxfId="72" priority="252" operator="between">
      <formula>0</formula>
      <formula>33</formula>
    </cfRule>
  </conditionalFormatting>
  <conditionalFormatting sqref="F79">
    <cfRule type="cellIs" dxfId="71" priority="193" operator="between">
      <formula>66</formula>
      <formula>100</formula>
    </cfRule>
    <cfRule type="cellIs" dxfId="70" priority="194" operator="between">
      <formula>33</formula>
      <formula>66</formula>
    </cfRule>
    <cfRule type="cellIs" dxfId="69" priority="195" operator="between">
      <formula>0</formula>
      <formula>33</formula>
    </cfRule>
  </conditionalFormatting>
  <conditionalFormatting sqref="G79">
    <cfRule type="cellIs" dxfId="68" priority="190" operator="between">
      <formula>66</formula>
      <formula>100</formula>
    </cfRule>
    <cfRule type="cellIs" dxfId="67" priority="191" operator="between">
      <formula>33</formula>
      <formula>66</formula>
    </cfRule>
    <cfRule type="cellIs" dxfId="66" priority="192" operator="between">
      <formula>0</formula>
      <formula>33</formula>
    </cfRule>
  </conditionalFormatting>
  <conditionalFormatting sqref="H79">
    <cfRule type="cellIs" dxfId="65" priority="187" operator="between">
      <formula>66</formula>
      <formula>100</formula>
    </cfRule>
    <cfRule type="cellIs" dxfId="64" priority="188" operator="between">
      <formula>33</formula>
      <formula>66</formula>
    </cfRule>
    <cfRule type="cellIs" dxfId="63" priority="189" operator="between">
      <formula>0</formula>
      <formula>33</formula>
    </cfRule>
  </conditionalFormatting>
  <conditionalFormatting sqref="F89">
    <cfRule type="cellIs" dxfId="62" priority="169" operator="between">
      <formula>66</formula>
      <formula>100</formula>
    </cfRule>
    <cfRule type="cellIs" dxfId="61" priority="170" operator="between">
      <formula>33</formula>
      <formula>66</formula>
    </cfRule>
    <cfRule type="cellIs" dxfId="60" priority="171" operator="between">
      <formula>0</formula>
      <formula>33</formula>
    </cfRule>
  </conditionalFormatting>
  <conditionalFormatting sqref="G89">
    <cfRule type="cellIs" dxfId="59" priority="166" operator="between">
      <formula>66</formula>
      <formula>100</formula>
    </cfRule>
    <cfRule type="cellIs" dxfId="58" priority="167" operator="between">
      <formula>33</formula>
      <formula>66</formula>
    </cfRule>
    <cfRule type="cellIs" dxfId="57" priority="168" operator="between">
      <formula>0</formula>
      <formula>33</formula>
    </cfRule>
  </conditionalFormatting>
  <conditionalFormatting sqref="H89">
    <cfRule type="cellIs" dxfId="56" priority="163" operator="between">
      <formula>66</formula>
      <formula>100</formula>
    </cfRule>
    <cfRule type="cellIs" dxfId="55" priority="164" operator="between">
      <formula>33</formula>
      <formula>66</formula>
    </cfRule>
    <cfRule type="cellIs" dxfId="54" priority="165" operator="between">
      <formula>0</formula>
      <formula>33</formula>
    </cfRule>
  </conditionalFormatting>
  <conditionalFormatting sqref="F101">
    <cfRule type="cellIs" dxfId="53" priority="133" operator="between">
      <formula>66</formula>
      <formula>100</formula>
    </cfRule>
    <cfRule type="cellIs" dxfId="52" priority="134" operator="between">
      <formula>33</formula>
      <formula>66</formula>
    </cfRule>
    <cfRule type="cellIs" dxfId="51" priority="135" operator="between">
      <formula>0</formula>
      <formula>33</formula>
    </cfRule>
  </conditionalFormatting>
  <conditionalFormatting sqref="G101">
    <cfRule type="cellIs" dxfId="50" priority="130" operator="between">
      <formula>66</formula>
      <formula>100</formula>
    </cfRule>
    <cfRule type="cellIs" dxfId="49" priority="131" operator="between">
      <formula>33</formula>
      <formula>66</formula>
    </cfRule>
    <cfRule type="cellIs" dxfId="48" priority="132" operator="between">
      <formula>0</formula>
      <formula>33</formula>
    </cfRule>
  </conditionalFormatting>
  <conditionalFormatting sqref="H101">
    <cfRule type="cellIs" dxfId="47" priority="127" operator="between">
      <formula>66</formula>
      <formula>100</formula>
    </cfRule>
    <cfRule type="cellIs" dxfId="46" priority="128" operator="between">
      <formula>33</formula>
      <formula>66</formula>
    </cfRule>
    <cfRule type="cellIs" dxfId="45" priority="129" operator="between">
      <formula>0</formula>
      <formula>33</formula>
    </cfRule>
  </conditionalFormatting>
  <conditionalFormatting sqref="F112">
    <cfRule type="cellIs" dxfId="44" priority="97" operator="between">
      <formula>66</formula>
      <formula>100</formula>
    </cfRule>
    <cfRule type="cellIs" dxfId="43" priority="98" operator="between">
      <formula>33</formula>
      <formula>66</formula>
    </cfRule>
    <cfRule type="cellIs" dxfId="42" priority="99" operator="between">
      <formula>0</formula>
      <formula>33</formula>
    </cfRule>
  </conditionalFormatting>
  <conditionalFormatting sqref="G112">
    <cfRule type="cellIs" dxfId="41" priority="94" operator="between">
      <formula>66</formula>
      <formula>100</formula>
    </cfRule>
    <cfRule type="cellIs" dxfId="40" priority="95" operator="between">
      <formula>33</formula>
      <formula>66</formula>
    </cfRule>
    <cfRule type="cellIs" dxfId="39" priority="96" operator="between">
      <formula>0</formula>
      <formula>33</formula>
    </cfRule>
  </conditionalFormatting>
  <conditionalFormatting sqref="H112">
    <cfRule type="cellIs" dxfId="38" priority="91" operator="between">
      <formula>66</formula>
      <formula>100</formula>
    </cfRule>
    <cfRule type="cellIs" dxfId="37" priority="92" operator="between">
      <formula>33</formula>
      <formula>66</formula>
    </cfRule>
    <cfRule type="cellIs" dxfId="36" priority="93" operator="between">
      <formula>0</formula>
      <formula>33</formula>
    </cfRule>
  </conditionalFormatting>
  <conditionalFormatting sqref="F123">
    <cfRule type="cellIs" dxfId="35" priority="61" operator="between">
      <formula>66</formula>
      <formula>100</formula>
    </cfRule>
    <cfRule type="cellIs" dxfId="34" priority="62" operator="between">
      <formula>33</formula>
      <formula>66</formula>
    </cfRule>
    <cfRule type="cellIs" dxfId="33" priority="63" operator="between">
      <formula>0</formula>
      <formula>33</formula>
    </cfRule>
  </conditionalFormatting>
  <conditionalFormatting sqref="G123">
    <cfRule type="cellIs" dxfId="32" priority="58" operator="between">
      <formula>66</formula>
      <formula>100</formula>
    </cfRule>
    <cfRule type="cellIs" dxfId="31" priority="59" operator="between">
      <formula>33</formula>
      <formula>66</formula>
    </cfRule>
    <cfRule type="cellIs" dxfId="30" priority="60" operator="between">
      <formula>0</formula>
      <formula>33</formula>
    </cfRule>
  </conditionalFormatting>
  <conditionalFormatting sqref="H123">
    <cfRule type="cellIs" dxfId="29" priority="55" operator="between">
      <formula>66</formula>
      <formula>100</formula>
    </cfRule>
    <cfRule type="cellIs" dxfId="28" priority="56" operator="between">
      <formula>33</formula>
      <formula>66</formula>
    </cfRule>
    <cfRule type="cellIs" dxfId="27" priority="57" operator="between">
      <formula>0</formula>
      <formula>33</formula>
    </cfRule>
  </conditionalFormatting>
  <conditionalFormatting sqref="F135">
    <cfRule type="cellIs" dxfId="26" priority="25" operator="between">
      <formula>66</formula>
      <formula>100</formula>
    </cfRule>
    <cfRule type="cellIs" dxfId="25" priority="26" operator="between">
      <formula>33</formula>
      <formula>66</formula>
    </cfRule>
    <cfRule type="cellIs" dxfId="24" priority="27" operator="between">
      <formula>0</formula>
      <formula>33</formula>
    </cfRule>
  </conditionalFormatting>
  <conditionalFormatting sqref="G135">
    <cfRule type="cellIs" dxfId="23" priority="22" operator="between">
      <formula>66</formula>
      <formula>100</formula>
    </cfRule>
    <cfRule type="cellIs" dxfId="22" priority="23" operator="between">
      <formula>33</formula>
      <formula>66</formula>
    </cfRule>
    <cfRule type="cellIs" dxfId="21" priority="24" operator="between">
      <formula>0</formula>
      <formula>33</formula>
    </cfRule>
  </conditionalFormatting>
  <conditionalFormatting sqref="H135">
    <cfRule type="cellIs" dxfId="20" priority="19" operator="between">
      <formula>66</formula>
      <formula>100</formula>
    </cfRule>
    <cfRule type="cellIs" dxfId="19" priority="20" operator="between">
      <formula>33</formula>
      <formula>66</formula>
    </cfRule>
    <cfRule type="cellIs" dxfId="18" priority="21" operator="between">
      <formula>0</formula>
      <formula>33</formula>
    </cfRule>
  </conditionalFormatting>
  <conditionalFormatting sqref="F145">
    <cfRule type="cellIs" dxfId="17" priority="16" operator="between">
      <formula>66</formula>
      <formula>100</formula>
    </cfRule>
    <cfRule type="cellIs" dxfId="16" priority="17" operator="between">
      <formula>33</formula>
      <formula>66</formula>
    </cfRule>
    <cfRule type="cellIs" dxfId="15" priority="18" operator="between">
      <formula>0</formula>
      <formula>33</formula>
    </cfRule>
  </conditionalFormatting>
  <conditionalFormatting sqref="H145">
    <cfRule type="cellIs" dxfId="14" priority="10" operator="between">
      <formula>66</formula>
      <formula>100</formula>
    </cfRule>
    <cfRule type="cellIs" dxfId="13" priority="11" operator="between">
      <formula>33</formula>
      <formula>66</formula>
    </cfRule>
    <cfRule type="cellIs" dxfId="12" priority="12" operator="between">
      <formula>0</formula>
      <formula>33</formula>
    </cfRule>
  </conditionalFormatting>
  <conditionalFormatting sqref="K143">
    <cfRule type="cellIs" dxfId="11" priority="7" operator="between">
      <formula>66</formula>
      <formula>100</formula>
    </cfRule>
    <cfRule type="cellIs" dxfId="10" priority="8" operator="between">
      <formula>33</formula>
      <formula>66</formula>
    </cfRule>
    <cfRule type="cellIs" dxfId="9" priority="9" operator="between">
      <formula>0</formula>
      <formula>33</formula>
    </cfRule>
  </conditionalFormatting>
  <conditionalFormatting sqref="G145">
    <cfRule type="cellIs" dxfId="8" priority="13" operator="between">
      <formula>66</formula>
      <formula>100</formula>
    </cfRule>
    <cfRule type="cellIs" dxfId="7" priority="14" operator="between">
      <formula>33</formula>
      <formula>66</formula>
    </cfRule>
    <cfRule type="cellIs" dxfId="6" priority="15" operator="between">
      <formula>0</formula>
      <formula>33</formula>
    </cfRule>
  </conditionalFormatting>
  <conditionalFormatting sqref="J18">
    <cfRule type="cellIs" dxfId="5" priority="4" operator="between">
      <formula>66</formula>
      <formula>100</formula>
    </cfRule>
    <cfRule type="cellIs" dxfId="4" priority="5" operator="between">
      <formula>33</formula>
      <formula>66</formula>
    </cfRule>
    <cfRule type="cellIs" dxfId="3" priority="6" operator="between">
      <formula>0</formula>
      <formula>33</formula>
    </cfRule>
  </conditionalFormatting>
  <conditionalFormatting sqref="J19">
    <cfRule type="cellIs" dxfId="2" priority="1" operator="between">
      <formula>66</formula>
      <formula>100</formula>
    </cfRule>
    <cfRule type="cellIs" dxfId="1" priority="2" operator="between">
      <formula>33</formula>
      <formula>66</formula>
    </cfRule>
    <cfRule type="cellIs" dxfId="0" priority="3" operator="between">
      <formula>0</formula>
      <formula>33</formula>
    </cfRule>
  </conditionalFormatting>
  <printOptions horizontalCentered="1"/>
  <pageMargins left="0" right="0" top="0" bottom="0" header="0.39370078740157483" footer="0.31496062992125984"/>
  <pageSetup paperSize="9" scale="57" orientation="landscape" useFirstPageNumber="1" horizontalDpi="300" verticalDpi="300" r:id="rId1"/>
  <rowBreaks count="1" manualBreakCount="1">
    <brk id="153" max="12"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W113"/>
  <sheetViews>
    <sheetView view="pageBreakPreview" topLeftCell="A49" zoomScaleNormal="100" zoomScaleSheetLayoutView="100" workbookViewId="0">
      <selection activeCell="A16" sqref="A16"/>
    </sheetView>
  </sheetViews>
  <sheetFormatPr defaultRowHeight="14.25"/>
  <cols>
    <col min="1" max="1" width="24.140625" style="33" customWidth="1"/>
    <col min="2" max="3" width="15" style="33" customWidth="1"/>
    <col min="4" max="4" width="22.28515625" style="33" customWidth="1"/>
    <col min="5" max="5" width="20.7109375" style="33" customWidth="1"/>
    <col min="6" max="6" width="16.42578125" style="33" customWidth="1"/>
    <col min="7" max="7" width="15.140625" style="33" customWidth="1"/>
    <col min="8" max="8" width="50.5703125" style="143" bestFit="1" customWidth="1"/>
    <col min="9" max="12" width="9.140625" style="33" hidden="1" customWidth="1"/>
    <col min="13" max="13" width="15.140625" style="33" customWidth="1"/>
    <col min="14" max="14" width="11.28515625" style="33" bestFit="1" customWidth="1"/>
    <col min="15" max="15" width="9.140625" style="33"/>
    <col min="16" max="16" width="16.5703125" style="33" bestFit="1" customWidth="1"/>
    <col min="17" max="17" width="13.140625" style="33" bestFit="1" customWidth="1"/>
    <col min="18" max="18" width="11.85546875" style="33" bestFit="1" customWidth="1"/>
    <col min="19" max="19" width="15.42578125" style="33" bestFit="1" customWidth="1"/>
    <col min="20" max="16384" width="9.140625" style="33"/>
  </cols>
  <sheetData>
    <row r="1" spans="1:15" ht="15">
      <c r="A1" s="552" t="s">
        <v>26</v>
      </c>
      <c r="B1" s="553"/>
      <c r="C1" s="553"/>
      <c r="D1" s="553"/>
      <c r="E1" s="553"/>
      <c r="F1" s="553"/>
      <c r="G1" s="553"/>
      <c r="H1" s="554"/>
    </row>
    <row r="2" spans="1:15" ht="15">
      <c r="A2" s="555" t="s">
        <v>64</v>
      </c>
      <c r="B2" s="556"/>
      <c r="C2" s="556"/>
      <c r="D2" s="556"/>
      <c r="E2" s="556"/>
      <c r="F2" s="556"/>
      <c r="G2" s="556"/>
      <c r="H2" s="557"/>
    </row>
    <row r="3" spans="1:15" ht="15">
      <c r="A3" s="229"/>
      <c r="B3" s="230"/>
      <c r="C3" s="230"/>
      <c r="D3" s="230"/>
      <c r="E3" s="230"/>
      <c r="F3" s="230"/>
      <c r="G3" s="230"/>
      <c r="H3" s="231"/>
    </row>
    <row r="4" spans="1:15" ht="15">
      <c r="A4" s="228" t="s">
        <v>34</v>
      </c>
      <c r="B4" s="558" t="s">
        <v>81</v>
      </c>
      <c r="C4" s="558"/>
      <c r="D4" s="558"/>
      <c r="E4" s="558"/>
      <c r="F4" s="558"/>
      <c r="G4" s="558"/>
      <c r="H4" s="558"/>
      <c r="I4" s="558"/>
      <c r="J4" s="558"/>
      <c r="K4" s="558"/>
      <c r="L4" s="558"/>
    </row>
    <row r="5" spans="1:15" ht="3.75" customHeight="1">
      <c r="A5" s="37"/>
      <c r="B5" s="34"/>
      <c r="C5" s="34"/>
      <c r="D5" s="34"/>
      <c r="E5" s="34"/>
      <c r="F5" s="34"/>
      <c r="G5" s="34"/>
      <c r="H5" s="38"/>
    </row>
    <row r="6" spans="1:15" s="226" customFormat="1" ht="15">
      <c r="A6" s="228" t="s">
        <v>35</v>
      </c>
      <c r="B6" s="559" t="s">
        <v>232</v>
      </c>
      <c r="C6" s="559"/>
      <c r="D6" s="559"/>
      <c r="E6" s="559"/>
      <c r="F6" s="559"/>
      <c r="G6" s="559"/>
      <c r="H6" s="559"/>
      <c r="I6" s="559"/>
      <c r="J6" s="559"/>
      <c r="K6" s="559"/>
      <c r="L6" s="559"/>
    </row>
    <row r="7" spans="1:15" ht="3" customHeight="1">
      <c r="A7" s="39"/>
      <c r="B7" s="35"/>
      <c r="C7" s="35"/>
      <c r="D7" s="35"/>
      <c r="E7" s="35"/>
      <c r="F7" s="36"/>
      <c r="G7" s="34"/>
      <c r="H7" s="38"/>
    </row>
    <row r="8" spans="1:15" ht="15">
      <c r="A8" s="228" t="s">
        <v>33</v>
      </c>
      <c r="B8" s="559" t="s">
        <v>57</v>
      </c>
      <c r="C8" s="559"/>
      <c r="D8" s="559"/>
      <c r="E8" s="559"/>
      <c r="F8" s="559"/>
      <c r="G8" s="559"/>
      <c r="H8" s="559"/>
    </row>
    <row r="9" spans="1:15" ht="2.25" customHeight="1">
      <c r="A9" s="555"/>
      <c r="B9" s="556"/>
      <c r="C9" s="556"/>
      <c r="D9" s="556"/>
      <c r="E9" s="556"/>
      <c r="F9" s="556"/>
      <c r="G9" s="556"/>
      <c r="H9" s="557"/>
    </row>
    <row r="10" spans="1:15">
      <c r="A10" s="564" t="s">
        <v>42</v>
      </c>
      <c r="B10" s="565"/>
      <c r="C10" s="565"/>
      <c r="D10" s="565"/>
      <c r="E10" s="565"/>
      <c r="F10" s="565"/>
      <c r="G10" s="565"/>
      <c r="H10" s="566"/>
    </row>
    <row r="11" spans="1:15" ht="25.5">
      <c r="A11" s="234" t="s">
        <v>1</v>
      </c>
      <c r="B11" s="567" t="s">
        <v>48</v>
      </c>
      <c r="C11" s="568"/>
      <c r="D11" s="569"/>
      <c r="E11" s="567" t="s">
        <v>46</v>
      </c>
      <c r="F11" s="569"/>
      <c r="G11" s="67" t="s">
        <v>47</v>
      </c>
      <c r="H11" s="234" t="s">
        <v>5</v>
      </c>
    </row>
    <row r="12" spans="1:15" ht="14.25" customHeight="1">
      <c r="A12" s="235" t="s">
        <v>83</v>
      </c>
      <c r="B12" s="570" t="s">
        <v>78</v>
      </c>
      <c r="C12" s="571"/>
      <c r="D12" s="572"/>
      <c r="E12" s="570">
        <v>100</v>
      </c>
      <c r="F12" s="573"/>
      <c r="G12" s="199">
        <v>29</v>
      </c>
      <c r="H12" s="200">
        <f>G12*E12/100</f>
        <v>29</v>
      </c>
      <c r="M12" s="588"/>
      <c r="N12" s="588"/>
      <c r="O12" s="588"/>
    </row>
    <row r="13" spans="1:15" ht="3" customHeight="1">
      <c r="A13" s="574"/>
      <c r="B13" s="575"/>
      <c r="C13" s="575"/>
      <c r="D13" s="575"/>
      <c r="E13" s="575"/>
      <c r="F13" s="575"/>
      <c r="G13" s="575"/>
      <c r="H13" s="576"/>
      <c r="M13" s="588"/>
      <c r="N13" s="588"/>
      <c r="O13" s="588"/>
    </row>
    <row r="14" spans="1:15">
      <c r="A14" s="564" t="s">
        <v>43</v>
      </c>
      <c r="B14" s="565"/>
      <c r="C14" s="565"/>
      <c r="D14" s="565"/>
      <c r="E14" s="565"/>
      <c r="F14" s="565"/>
      <c r="G14" s="565"/>
      <c r="H14" s="566"/>
      <c r="M14" s="588"/>
      <c r="N14" s="588"/>
      <c r="O14" s="588"/>
    </row>
    <row r="15" spans="1:15">
      <c r="A15" s="78" t="s">
        <v>58</v>
      </c>
      <c r="B15" s="589" t="s">
        <v>8</v>
      </c>
      <c r="C15" s="590"/>
      <c r="D15" s="64" t="s">
        <v>9</v>
      </c>
      <c r="E15" s="79" t="s">
        <v>59</v>
      </c>
      <c r="F15" s="79" t="s">
        <v>60</v>
      </c>
      <c r="G15" s="64" t="s">
        <v>32</v>
      </c>
      <c r="H15" s="65" t="s">
        <v>10</v>
      </c>
      <c r="M15" s="588"/>
      <c r="N15" s="588"/>
      <c r="O15" s="588"/>
    </row>
    <row r="16" spans="1:15">
      <c r="A16" s="146">
        <v>857322</v>
      </c>
      <c r="B16" s="591">
        <v>1601138.35</v>
      </c>
      <c r="C16" s="592"/>
      <c r="D16" s="201">
        <v>1523323.23</v>
      </c>
      <c r="E16" s="42">
        <v>1305994.17</v>
      </c>
      <c r="F16" s="202">
        <v>562177.81999999995</v>
      </c>
      <c r="G16" s="42">
        <v>962889.82</v>
      </c>
      <c r="H16" s="75">
        <f>G16/B16*100</f>
        <v>60.137827564994609</v>
      </c>
      <c r="M16" s="588"/>
      <c r="N16" s="588"/>
      <c r="O16" s="588"/>
    </row>
    <row r="17" spans="1:17" ht="2.25" customHeight="1">
      <c r="A17" s="158"/>
      <c r="B17" s="159"/>
      <c r="C17" s="159"/>
      <c r="D17" s="203"/>
      <c r="E17" s="162"/>
      <c r="F17" s="161"/>
      <c r="G17" s="162"/>
      <c r="H17" s="160"/>
      <c r="M17" s="588"/>
      <c r="N17" s="588"/>
      <c r="O17" s="588"/>
    </row>
    <row r="18" spans="1:17" ht="13.5" customHeight="1">
      <c r="A18" s="607" t="s">
        <v>54</v>
      </c>
      <c r="B18" s="607"/>
      <c r="C18" s="607"/>
      <c r="D18" s="607"/>
      <c r="E18" s="607"/>
      <c r="F18" s="607"/>
      <c r="G18" s="607"/>
      <c r="H18" s="607"/>
      <c r="I18" s="132"/>
      <c r="M18" s="588"/>
      <c r="N18" s="588"/>
      <c r="O18" s="588"/>
    </row>
    <row r="19" spans="1:17" ht="15" customHeight="1">
      <c r="A19" s="608" t="s">
        <v>55</v>
      </c>
      <c r="B19" s="608"/>
      <c r="C19" s="608"/>
      <c r="D19" s="608"/>
      <c r="E19" s="608"/>
      <c r="F19" s="608"/>
      <c r="G19" s="608"/>
      <c r="H19" s="608"/>
      <c r="I19" s="132"/>
      <c r="M19" s="588"/>
      <c r="N19" s="588"/>
      <c r="O19" s="588"/>
    </row>
    <row r="20" spans="1:17" ht="32.25" customHeight="1">
      <c r="A20" s="609" t="s">
        <v>233</v>
      </c>
      <c r="B20" s="610"/>
      <c r="C20" s="610"/>
      <c r="D20" s="610"/>
      <c r="E20" s="610"/>
      <c r="F20" s="610"/>
      <c r="G20" s="610"/>
      <c r="H20" s="611"/>
      <c r="I20" s="132"/>
    </row>
    <row r="21" spans="1:17" ht="15.75" customHeight="1">
      <c r="A21" s="608" t="s">
        <v>49</v>
      </c>
      <c r="B21" s="608"/>
      <c r="C21" s="608"/>
      <c r="D21" s="608"/>
      <c r="E21" s="608"/>
      <c r="F21" s="608"/>
      <c r="G21" s="608"/>
      <c r="H21" s="608"/>
      <c r="I21" s="132"/>
    </row>
    <row r="22" spans="1:17" ht="45.75" customHeight="1">
      <c r="A22" s="600" t="s">
        <v>234</v>
      </c>
      <c r="B22" s="601"/>
      <c r="C22" s="601"/>
      <c r="D22" s="601"/>
      <c r="E22" s="601"/>
      <c r="F22" s="601"/>
      <c r="G22" s="601"/>
      <c r="H22" s="602"/>
      <c r="I22" s="132"/>
      <c r="M22" s="593"/>
      <c r="N22" s="593"/>
      <c r="O22" s="593"/>
      <c r="P22" s="593"/>
      <c r="Q22" s="593"/>
    </row>
    <row r="23" spans="1:17" ht="15">
      <c r="A23" s="603" t="s">
        <v>62</v>
      </c>
      <c r="B23" s="603"/>
      <c r="C23" s="603"/>
      <c r="D23" s="603"/>
      <c r="E23" s="603"/>
      <c r="F23" s="603"/>
      <c r="G23" s="603"/>
      <c r="H23" s="603"/>
      <c r="I23" s="132"/>
      <c r="M23" s="204" t="s">
        <v>235</v>
      </c>
      <c r="N23" s="204" t="s">
        <v>140</v>
      </c>
      <c r="O23" s="204" t="s">
        <v>141</v>
      </c>
      <c r="P23" s="204" t="s">
        <v>142</v>
      </c>
      <c r="Q23" s="204" t="s">
        <v>143</v>
      </c>
    </row>
    <row r="24" spans="1:17" ht="28.5" customHeight="1">
      <c r="A24" s="604" t="s">
        <v>263</v>
      </c>
      <c r="B24" s="605"/>
      <c r="C24" s="605"/>
      <c r="D24" s="605"/>
      <c r="E24" s="605"/>
      <c r="F24" s="605"/>
      <c r="G24" s="605"/>
      <c r="H24" s="606"/>
      <c r="I24" s="132"/>
      <c r="M24" s="205" t="s">
        <v>236</v>
      </c>
      <c r="N24" s="246">
        <v>9</v>
      </c>
      <c r="O24" s="246">
        <v>29</v>
      </c>
      <c r="P24" s="246">
        <v>26</v>
      </c>
      <c r="Q24" s="246">
        <v>21</v>
      </c>
    </row>
    <row r="25" spans="1:17" ht="15.75" customHeight="1">
      <c r="H25" s="206"/>
      <c r="I25" s="132"/>
      <c r="M25" s="207" t="s">
        <v>237</v>
      </c>
      <c r="N25" s="246">
        <v>6</v>
      </c>
      <c r="O25" s="246">
        <v>11</v>
      </c>
      <c r="P25" s="246">
        <v>13</v>
      </c>
      <c r="Q25" s="246">
        <v>20</v>
      </c>
    </row>
    <row r="26" spans="1:17" ht="15">
      <c r="H26" s="208"/>
      <c r="I26" s="132"/>
      <c r="M26" s="207" t="s">
        <v>238</v>
      </c>
      <c r="N26" s="246">
        <v>12</v>
      </c>
      <c r="O26" s="246">
        <v>13</v>
      </c>
      <c r="P26" s="246">
        <v>12</v>
      </c>
      <c r="Q26" s="246">
        <v>20</v>
      </c>
    </row>
    <row r="27" spans="1:17" ht="15">
      <c r="H27" s="208"/>
      <c r="I27" s="132"/>
      <c r="M27" s="207" t="s">
        <v>239</v>
      </c>
      <c r="N27" s="246">
        <v>23</v>
      </c>
      <c r="O27" s="246">
        <v>11</v>
      </c>
      <c r="P27" s="246">
        <v>16</v>
      </c>
      <c r="Q27" s="246">
        <v>9</v>
      </c>
    </row>
    <row r="28" spans="1:17" ht="15">
      <c r="H28" s="208"/>
      <c r="I28" s="132"/>
      <c r="M28" s="207" t="s">
        <v>240</v>
      </c>
      <c r="N28" s="246">
        <v>1</v>
      </c>
      <c r="O28" s="246">
        <v>9</v>
      </c>
      <c r="P28" s="246">
        <v>8</v>
      </c>
      <c r="Q28" s="246">
        <v>2</v>
      </c>
    </row>
    <row r="29" spans="1:17" ht="80.25" customHeight="1">
      <c r="H29" s="208"/>
      <c r="I29" s="132"/>
      <c r="M29" s="207" t="s">
        <v>241</v>
      </c>
      <c r="N29" s="246">
        <v>1</v>
      </c>
      <c r="O29" s="246">
        <v>6</v>
      </c>
      <c r="P29" s="246">
        <v>3</v>
      </c>
      <c r="Q29" s="246">
        <v>2</v>
      </c>
    </row>
    <row r="30" spans="1:17">
      <c r="H30" s="208"/>
      <c r="I30" s="132"/>
      <c r="M30" s="209" t="s">
        <v>133</v>
      </c>
      <c r="N30" s="209">
        <f>SUM(N24:N29)</f>
        <v>52</v>
      </c>
      <c r="O30" s="209">
        <f>SUM(O24:O29)</f>
        <v>79</v>
      </c>
      <c r="P30" s="209">
        <f>SUM(P24:P29)</f>
        <v>78</v>
      </c>
      <c r="Q30" s="209">
        <f>SUM(Q24:Q29)</f>
        <v>74</v>
      </c>
    </row>
    <row r="31" spans="1:17">
      <c r="H31" s="208"/>
      <c r="I31" s="132"/>
      <c r="M31" s="210"/>
      <c r="N31" s="210"/>
      <c r="O31" s="210"/>
      <c r="P31" s="210"/>
      <c r="Q31" s="210"/>
    </row>
    <row r="32" spans="1:17" ht="132" customHeight="1">
      <c r="H32" s="208"/>
      <c r="I32" s="132"/>
      <c r="M32" s="210"/>
      <c r="N32" s="210"/>
      <c r="O32" s="210"/>
      <c r="P32" s="210"/>
      <c r="Q32" s="210"/>
    </row>
    <row r="33" spans="1:17" ht="60.75" customHeight="1">
      <c r="A33" s="594" t="s">
        <v>264</v>
      </c>
      <c r="B33" s="595"/>
      <c r="C33" s="595"/>
      <c r="D33" s="595"/>
      <c r="E33" s="595"/>
      <c r="F33" s="595"/>
      <c r="G33" s="595"/>
      <c r="H33" s="596"/>
      <c r="I33" s="132"/>
      <c r="M33" s="210"/>
      <c r="N33" s="210"/>
      <c r="O33" s="210"/>
      <c r="P33" s="210"/>
      <c r="Q33" s="210"/>
    </row>
    <row r="34" spans="1:17" ht="25.5" customHeight="1">
      <c r="A34" s="584" t="s">
        <v>84</v>
      </c>
      <c r="B34" s="585"/>
      <c r="C34" s="585"/>
      <c r="D34" s="585"/>
      <c r="E34" s="585"/>
      <c r="F34" s="585"/>
      <c r="G34" s="585"/>
      <c r="H34" s="597"/>
      <c r="I34" s="132"/>
      <c r="P34" s="598"/>
      <c r="Q34" s="598"/>
    </row>
    <row r="35" spans="1:17" ht="53.25" customHeight="1">
      <c r="A35" s="98" t="s">
        <v>85</v>
      </c>
      <c r="B35" s="98" t="s">
        <v>86</v>
      </c>
      <c r="C35" s="245" t="s">
        <v>198</v>
      </c>
      <c r="D35" s="98" t="s">
        <v>161</v>
      </c>
      <c r="E35" s="98" t="s">
        <v>16</v>
      </c>
      <c r="F35" s="245" t="s">
        <v>162</v>
      </c>
      <c r="G35" s="578" t="s">
        <v>52</v>
      </c>
      <c r="H35" s="612"/>
      <c r="I35" s="132"/>
    </row>
    <row r="36" spans="1:17" ht="37.5" customHeight="1">
      <c r="A36" s="99" t="s">
        <v>88</v>
      </c>
      <c r="B36" s="266">
        <v>82408.679999999993</v>
      </c>
      <c r="C36" s="266">
        <v>80998.09</v>
      </c>
      <c r="D36" s="266">
        <v>61059.94</v>
      </c>
      <c r="E36" s="102">
        <f t="shared" ref="E36:E50" si="0">D36/B36*100</f>
        <v>74.094063877737156</v>
      </c>
      <c r="F36" s="267">
        <v>39716.080000000002</v>
      </c>
      <c r="G36" s="613" t="s">
        <v>259</v>
      </c>
      <c r="H36" s="614"/>
      <c r="I36" s="132"/>
    </row>
    <row r="37" spans="1:17" ht="32.25" customHeight="1">
      <c r="A37" s="103" t="s">
        <v>89</v>
      </c>
      <c r="B37" s="272">
        <v>67427.34</v>
      </c>
      <c r="C37" s="272">
        <v>54000</v>
      </c>
      <c r="D37" s="238">
        <v>41466.31</v>
      </c>
      <c r="E37" s="106">
        <f t="shared" si="0"/>
        <v>61.49776930248175</v>
      </c>
      <c r="F37" s="268">
        <v>22071.16</v>
      </c>
      <c r="G37" s="560" t="s">
        <v>242</v>
      </c>
      <c r="H37" s="561"/>
      <c r="I37" s="132"/>
    </row>
    <row r="38" spans="1:17" ht="28.5" customHeight="1">
      <c r="A38" s="103" t="s">
        <v>90</v>
      </c>
      <c r="B38" s="272">
        <v>88120.88</v>
      </c>
      <c r="C38" s="272">
        <v>97973.2</v>
      </c>
      <c r="D38" s="238">
        <v>46369.68</v>
      </c>
      <c r="E38" s="106">
        <f t="shared" si="0"/>
        <v>52.620536699134192</v>
      </c>
      <c r="F38" s="150">
        <v>25165.58</v>
      </c>
      <c r="G38" s="538" t="s">
        <v>243</v>
      </c>
      <c r="H38" s="539"/>
      <c r="I38" s="132"/>
    </row>
    <row r="39" spans="1:17" ht="25.5" customHeight="1">
      <c r="A39" s="147" t="s">
        <v>91</v>
      </c>
      <c r="B39" s="272">
        <v>21399.35</v>
      </c>
      <c r="C39" s="272">
        <v>12800</v>
      </c>
      <c r="D39" s="238">
        <v>14064.95</v>
      </c>
      <c r="E39" s="106">
        <f t="shared" si="0"/>
        <v>65.726061772904316</v>
      </c>
      <c r="F39" s="268">
        <v>7012</v>
      </c>
      <c r="G39" s="562" t="s">
        <v>260</v>
      </c>
      <c r="H39" s="563"/>
      <c r="I39" s="132"/>
    </row>
    <row r="40" spans="1:17" ht="34.5" customHeight="1">
      <c r="A40" s="103" t="s">
        <v>92</v>
      </c>
      <c r="B40" s="272">
        <v>4663.43</v>
      </c>
      <c r="C40" s="272">
        <v>4026.48</v>
      </c>
      <c r="D40" s="238">
        <v>1913.07</v>
      </c>
      <c r="E40" s="106">
        <f t="shared" si="0"/>
        <v>41.022809391370721</v>
      </c>
      <c r="F40" s="268">
        <v>1629.97</v>
      </c>
      <c r="G40" s="560" t="s">
        <v>163</v>
      </c>
      <c r="H40" s="561"/>
      <c r="I40" s="132"/>
      <c r="M40" s="599"/>
      <c r="N40" s="599"/>
      <c r="O40" s="599"/>
      <c r="P40" s="599"/>
      <c r="Q40" s="599"/>
    </row>
    <row r="41" spans="1:17" ht="27" customHeight="1">
      <c r="A41" s="103" t="s">
        <v>164</v>
      </c>
      <c r="B41" s="272">
        <v>82669.2</v>
      </c>
      <c r="C41" s="273">
        <v>78000</v>
      </c>
      <c r="D41" s="238">
        <v>56423.9</v>
      </c>
      <c r="E41" s="106">
        <f t="shared" si="0"/>
        <v>68.252626129199271</v>
      </c>
      <c r="F41" s="268">
        <v>46207.22</v>
      </c>
      <c r="G41" s="560" t="s">
        <v>165</v>
      </c>
      <c r="H41" s="561"/>
      <c r="I41" s="132"/>
      <c r="M41" s="599"/>
      <c r="N41" s="599"/>
      <c r="O41" s="599"/>
      <c r="P41" s="599"/>
      <c r="Q41" s="599"/>
    </row>
    <row r="42" spans="1:17" ht="28.5" customHeight="1">
      <c r="A42" s="103" t="s">
        <v>93</v>
      </c>
      <c r="B42" s="272">
        <v>329218.99</v>
      </c>
      <c r="C42" s="274">
        <v>324152.52</v>
      </c>
      <c r="D42" s="238">
        <v>215013.31</v>
      </c>
      <c r="E42" s="106">
        <f t="shared" si="0"/>
        <v>65.310117742600454</v>
      </c>
      <c r="F42" s="268">
        <v>114205.68</v>
      </c>
      <c r="G42" s="560" t="s">
        <v>166</v>
      </c>
      <c r="H42" s="561"/>
      <c r="I42" s="132"/>
      <c r="M42" s="599"/>
      <c r="N42" s="599"/>
      <c r="O42" s="599"/>
      <c r="P42" s="599"/>
      <c r="Q42" s="599"/>
    </row>
    <row r="43" spans="1:17" ht="24.75" customHeight="1">
      <c r="A43" s="103" t="s">
        <v>94</v>
      </c>
      <c r="B43" s="275">
        <v>104804.14</v>
      </c>
      <c r="C43" s="274">
        <v>77564.160000000003</v>
      </c>
      <c r="D43" s="238">
        <v>78839.22</v>
      </c>
      <c r="E43" s="106">
        <f t="shared" si="0"/>
        <v>75.225291672638122</v>
      </c>
      <c r="F43" s="267">
        <v>31439.22</v>
      </c>
      <c r="G43" s="538" t="s">
        <v>243</v>
      </c>
      <c r="H43" s="539"/>
      <c r="I43" s="132"/>
      <c r="M43" s="599"/>
      <c r="N43" s="599"/>
      <c r="O43" s="599"/>
      <c r="P43" s="599"/>
      <c r="Q43" s="599"/>
    </row>
    <row r="44" spans="1:17" s="43" customFormat="1" ht="27" customHeight="1">
      <c r="A44" s="103" t="s">
        <v>95</v>
      </c>
      <c r="B44" s="276">
        <v>1257.04</v>
      </c>
      <c r="C44" s="277">
        <v>966.56</v>
      </c>
      <c r="D44" s="238">
        <v>966.52</v>
      </c>
      <c r="E44" s="106">
        <f t="shared" si="0"/>
        <v>76.888563609749895</v>
      </c>
      <c r="F44" s="268">
        <v>290.52</v>
      </c>
      <c r="G44" s="538" t="s">
        <v>244</v>
      </c>
      <c r="H44" s="539"/>
      <c r="I44" s="133"/>
      <c r="M44" s="599"/>
      <c r="N44" s="599"/>
      <c r="O44" s="599"/>
      <c r="P44" s="599"/>
      <c r="Q44" s="599"/>
    </row>
    <row r="45" spans="1:17" s="44" customFormat="1" ht="26.25" customHeight="1">
      <c r="A45" s="103" t="s">
        <v>96</v>
      </c>
      <c r="B45" s="278">
        <v>18384.77</v>
      </c>
      <c r="C45" s="199">
        <v>50203.13</v>
      </c>
      <c r="D45" s="269">
        <v>4065.57</v>
      </c>
      <c r="E45" s="148">
        <f t="shared" si="0"/>
        <v>22.113793101572661</v>
      </c>
      <c r="F45" s="150">
        <v>0</v>
      </c>
      <c r="G45" s="538" t="s">
        <v>245</v>
      </c>
      <c r="H45" s="539"/>
      <c r="I45" s="134"/>
      <c r="M45" s="599"/>
      <c r="N45" s="599"/>
      <c r="O45" s="599"/>
      <c r="P45" s="599"/>
      <c r="Q45" s="599"/>
    </row>
    <row r="46" spans="1:17" s="44" customFormat="1" ht="24.75" customHeight="1">
      <c r="A46" s="103" t="s">
        <v>97</v>
      </c>
      <c r="B46" s="276">
        <v>9468.68</v>
      </c>
      <c r="C46" s="277">
        <v>7160.28</v>
      </c>
      <c r="D46" s="238">
        <v>5208.68</v>
      </c>
      <c r="E46" s="106">
        <f t="shared" si="0"/>
        <v>55.009568387568272</v>
      </c>
      <c r="F46" s="150">
        <v>3872.63</v>
      </c>
      <c r="G46" s="538" t="s">
        <v>246</v>
      </c>
      <c r="H46" s="539"/>
      <c r="I46" s="134"/>
      <c r="M46" s="599"/>
      <c r="N46" s="599"/>
      <c r="O46" s="599"/>
      <c r="P46" s="599"/>
      <c r="Q46" s="599"/>
    </row>
    <row r="47" spans="1:17" ht="28.5" customHeight="1">
      <c r="A47" s="103" t="s">
        <v>261</v>
      </c>
      <c r="B47" s="275">
        <v>38062.5</v>
      </c>
      <c r="C47" s="274">
        <v>43500</v>
      </c>
      <c r="D47" s="238">
        <v>23562.5</v>
      </c>
      <c r="E47" s="106">
        <f t="shared" si="0"/>
        <v>61.904761904761905</v>
      </c>
      <c r="F47" s="268">
        <v>14500</v>
      </c>
      <c r="G47" s="560" t="s">
        <v>167</v>
      </c>
      <c r="H47" s="561"/>
      <c r="I47" s="132"/>
      <c r="M47" s="599"/>
      <c r="N47" s="599"/>
      <c r="O47" s="599"/>
      <c r="P47" s="599"/>
      <c r="Q47" s="599"/>
    </row>
    <row r="48" spans="1:17" ht="30.75" customHeight="1">
      <c r="A48" s="103" t="s">
        <v>99</v>
      </c>
      <c r="B48" s="275">
        <v>13347.6</v>
      </c>
      <c r="C48" s="274">
        <v>10201.799999999999</v>
      </c>
      <c r="D48" s="238">
        <v>4704</v>
      </c>
      <c r="E48" s="106">
        <f t="shared" si="0"/>
        <v>35.242290748898675</v>
      </c>
      <c r="F48" s="150">
        <v>2352</v>
      </c>
      <c r="G48" s="562" t="s">
        <v>168</v>
      </c>
      <c r="H48" s="563"/>
      <c r="I48" s="132"/>
      <c r="M48" s="599"/>
      <c r="N48" s="599"/>
      <c r="O48" s="599"/>
      <c r="P48" s="599"/>
      <c r="Q48" s="599"/>
    </row>
    <row r="49" spans="1:9" ht="50.25" customHeight="1">
      <c r="A49" s="103" t="s">
        <v>101</v>
      </c>
      <c r="B49" s="279">
        <v>42000</v>
      </c>
      <c r="C49" s="269">
        <v>14000</v>
      </c>
      <c r="D49" s="270">
        <v>11301.34</v>
      </c>
      <c r="E49" s="112">
        <f t="shared" si="0"/>
        <v>26.907952380952381</v>
      </c>
      <c r="F49" s="150">
        <v>1301.49</v>
      </c>
      <c r="G49" s="538" t="s">
        <v>247</v>
      </c>
      <c r="H49" s="563"/>
      <c r="I49" s="132"/>
    </row>
    <row r="50" spans="1:9" ht="24" customHeight="1">
      <c r="A50" s="113" t="s">
        <v>102</v>
      </c>
      <c r="B50" s="211">
        <f>SUM(B36:B49)</f>
        <v>903232.60000000009</v>
      </c>
      <c r="C50" s="211">
        <f>SUM(C36:C49)</f>
        <v>855546.2200000002</v>
      </c>
      <c r="D50" s="211">
        <f>SUM(D36:D49)</f>
        <v>564958.99</v>
      </c>
      <c r="E50" s="115">
        <f t="shared" si="0"/>
        <v>62.548560581183622</v>
      </c>
      <c r="F50" s="271">
        <f>SUM(F36:F49)</f>
        <v>309763.55000000005</v>
      </c>
      <c r="G50" s="580"/>
      <c r="H50" s="581"/>
      <c r="I50" s="132"/>
    </row>
    <row r="51" spans="1:9" ht="3.75" customHeight="1">
      <c r="A51" s="582"/>
      <c r="B51" s="583"/>
      <c r="C51" s="583"/>
      <c r="D51" s="583"/>
      <c r="E51" s="583"/>
      <c r="F51" s="583"/>
      <c r="G51" s="583"/>
      <c r="H51" s="583"/>
      <c r="I51" s="132"/>
    </row>
    <row r="52" spans="1:9" ht="16.5" customHeight="1">
      <c r="A52" s="584" t="s">
        <v>103</v>
      </c>
      <c r="B52" s="585"/>
      <c r="C52" s="585"/>
      <c r="D52" s="585"/>
      <c r="E52" s="585"/>
      <c r="F52" s="585"/>
      <c r="G52" s="585"/>
      <c r="H52" s="585"/>
      <c r="I52" s="132"/>
    </row>
    <row r="53" spans="1:9" ht="54" customHeight="1">
      <c r="A53" s="577" t="s">
        <v>85</v>
      </c>
      <c r="B53" s="577"/>
      <c r="C53" s="245" t="s">
        <v>198</v>
      </c>
      <c r="D53" s="98" t="s">
        <v>104</v>
      </c>
      <c r="E53" s="98" t="s">
        <v>105</v>
      </c>
      <c r="F53" s="116" t="s">
        <v>16</v>
      </c>
      <c r="G53" s="578" t="s">
        <v>52</v>
      </c>
      <c r="H53" s="579"/>
      <c r="I53" s="132"/>
    </row>
    <row r="54" spans="1:9" ht="59.25" customHeight="1">
      <c r="A54" s="522" t="s">
        <v>106</v>
      </c>
      <c r="B54" s="522"/>
      <c r="C54" s="280">
        <v>5760</v>
      </c>
      <c r="D54" s="105">
        <v>5760</v>
      </c>
      <c r="E54" s="105">
        <v>0</v>
      </c>
      <c r="F54" s="117">
        <f>E54/D54*100</f>
        <v>0</v>
      </c>
      <c r="G54" s="523" t="s">
        <v>169</v>
      </c>
      <c r="H54" s="523"/>
      <c r="I54" s="132"/>
    </row>
    <row r="55" spans="1:9" ht="21.75" customHeight="1">
      <c r="A55" s="522" t="s">
        <v>107</v>
      </c>
      <c r="B55" s="522"/>
      <c r="C55" s="280">
        <v>375</v>
      </c>
      <c r="D55" s="105">
        <v>1500</v>
      </c>
      <c r="E55" s="105">
        <v>0</v>
      </c>
      <c r="F55" s="117">
        <v>0</v>
      </c>
      <c r="G55" s="586" t="s">
        <v>170</v>
      </c>
      <c r="H55" s="587"/>
      <c r="I55" s="132"/>
    </row>
    <row r="56" spans="1:9" ht="32.25" customHeight="1">
      <c r="A56" s="522" t="s">
        <v>108</v>
      </c>
      <c r="B56" s="522"/>
      <c r="C56" s="280">
        <v>100</v>
      </c>
      <c r="D56" s="281">
        <v>1200</v>
      </c>
      <c r="E56" s="105">
        <v>0</v>
      </c>
      <c r="F56" s="117">
        <f t="shared" ref="F56:F65" si="1">E56/D56*100</f>
        <v>0</v>
      </c>
      <c r="G56" s="550" t="s">
        <v>171</v>
      </c>
      <c r="H56" s="550"/>
      <c r="I56" s="132"/>
    </row>
    <row r="57" spans="1:9" ht="27.75" customHeight="1">
      <c r="A57" s="522" t="s">
        <v>172</v>
      </c>
      <c r="B57" s="522"/>
      <c r="C57" s="280">
        <v>3379.41</v>
      </c>
      <c r="D57" s="105">
        <v>10138.25</v>
      </c>
      <c r="E57" s="105">
        <v>375.21</v>
      </c>
      <c r="F57" s="117">
        <f t="shared" si="1"/>
        <v>3.7009345794392523</v>
      </c>
      <c r="G57" s="523" t="s">
        <v>173</v>
      </c>
      <c r="H57" s="523"/>
      <c r="I57" s="132"/>
    </row>
    <row r="58" spans="1:9" ht="25.5" customHeight="1">
      <c r="A58" s="522" t="s">
        <v>174</v>
      </c>
      <c r="B58" s="522"/>
      <c r="C58" s="280">
        <v>277.14999999999998</v>
      </c>
      <c r="D58" s="105">
        <v>1108.6199999999999</v>
      </c>
      <c r="E58" s="105">
        <v>492.72</v>
      </c>
      <c r="F58" s="117">
        <f t="shared" si="1"/>
        <v>44.44444444444445</v>
      </c>
      <c r="G58" s="523" t="s">
        <v>173</v>
      </c>
      <c r="H58" s="523"/>
      <c r="I58" s="132"/>
    </row>
    <row r="59" spans="1:9" ht="30.75" customHeight="1">
      <c r="A59" s="522" t="s">
        <v>112</v>
      </c>
      <c r="B59" s="522"/>
      <c r="C59" s="280">
        <v>0</v>
      </c>
      <c r="D59" s="105">
        <v>10000</v>
      </c>
      <c r="E59" s="105">
        <v>0</v>
      </c>
      <c r="F59" s="117">
        <f t="shared" si="1"/>
        <v>0</v>
      </c>
      <c r="G59" s="551" t="s">
        <v>175</v>
      </c>
      <c r="H59" s="551"/>
      <c r="I59" s="132"/>
    </row>
    <row r="60" spans="1:9" ht="29.25" customHeight="1">
      <c r="A60" s="522" t="s">
        <v>113</v>
      </c>
      <c r="B60" s="522"/>
      <c r="C60" s="280">
        <v>0</v>
      </c>
      <c r="D60" s="105">
        <v>4000</v>
      </c>
      <c r="E60" s="105">
        <v>0</v>
      </c>
      <c r="F60" s="117">
        <f t="shared" si="1"/>
        <v>0</v>
      </c>
      <c r="G60" s="523" t="s">
        <v>176</v>
      </c>
      <c r="H60" s="523"/>
      <c r="I60" s="132"/>
    </row>
    <row r="61" spans="1:9" ht="25.5" customHeight="1">
      <c r="A61" s="522" t="s">
        <v>114</v>
      </c>
      <c r="B61" s="522"/>
      <c r="C61" s="280">
        <v>5000</v>
      </c>
      <c r="D61" s="105">
        <v>15000</v>
      </c>
      <c r="E61" s="105">
        <v>7400</v>
      </c>
      <c r="F61" s="117">
        <f t="shared" si="1"/>
        <v>49.333333333333336</v>
      </c>
      <c r="G61" s="523" t="s">
        <v>177</v>
      </c>
      <c r="H61" s="523"/>
      <c r="I61" s="132"/>
    </row>
    <row r="62" spans="1:9" ht="26.25" customHeight="1">
      <c r="A62" s="522" t="s">
        <v>115</v>
      </c>
      <c r="B62" s="522"/>
      <c r="C62" s="280">
        <v>0</v>
      </c>
      <c r="D62" s="105">
        <v>200000</v>
      </c>
      <c r="E62" s="105">
        <v>0</v>
      </c>
      <c r="F62" s="117">
        <f t="shared" si="1"/>
        <v>0</v>
      </c>
      <c r="G62" s="523" t="s">
        <v>176</v>
      </c>
      <c r="H62" s="523"/>
      <c r="I62" s="132"/>
    </row>
    <row r="63" spans="1:9" ht="38.25" customHeight="1">
      <c r="A63" s="522" t="s">
        <v>116</v>
      </c>
      <c r="B63" s="522"/>
      <c r="C63" s="280">
        <v>0</v>
      </c>
      <c r="D63" s="105">
        <v>241377.2</v>
      </c>
      <c r="E63" s="105">
        <v>0</v>
      </c>
      <c r="F63" s="117">
        <f t="shared" si="1"/>
        <v>0</v>
      </c>
      <c r="G63" s="551" t="s">
        <v>178</v>
      </c>
      <c r="H63" s="551"/>
      <c r="I63" s="132"/>
    </row>
    <row r="64" spans="1:9" ht="43.5" customHeight="1">
      <c r="A64" s="522" t="s">
        <v>117</v>
      </c>
      <c r="B64" s="522"/>
      <c r="C64" s="280">
        <v>0</v>
      </c>
      <c r="D64" s="105">
        <v>47100</v>
      </c>
      <c r="E64" s="105">
        <v>0</v>
      </c>
      <c r="F64" s="117">
        <f t="shared" si="1"/>
        <v>0</v>
      </c>
      <c r="G64" s="550" t="s">
        <v>179</v>
      </c>
      <c r="H64" s="550"/>
      <c r="I64" s="132"/>
    </row>
    <row r="65" spans="1:23" ht="57" customHeight="1">
      <c r="A65" s="522" t="s">
        <v>118</v>
      </c>
      <c r="B65" s="522"/>
      <c r="C65" s="280">
        <v>6900</v>
      </c>
      <c r="D65" s="105">
        <v>20700</v>
      </c>
      <c r="E65" s="105">
        <v>2659.2</v>
      </c>
      <c r="F65" s="117">
        <f t="shared" si="1"/>
        <v>12.846376811594201</v>
      </c>
      <c r="G65" s="550" t="s">
        <v>180</v>
      </c>
      <c r="H65" s="550"/>
      <c r="I65" s="132"/>
    </row>
    <row r="66" spans="1:23" ht="24" customHeight="1">
      <c r="A66" s="548" t="s">
        <v>248</v>
      </c>
      <c r="B66" s="549"/>
      <c r="C66" s="282">
        <v>2633.33</v>
      </c>
      <c r="D66" s="283">
        <v>7900</v>
      </c>
      <c r="E66" s="283">
        <v>3019.48</v>
      </c>
      <c r="F66" s="212">
        <f>E66/D66*100</f>
        <v>38.221265822784808</v>
      </c>
      <c r="G66" s="541" t="s">
        <v>249</v>
      </c>
      <c r="H66" s="541"/>
      <c r="I66" s="132"/>
    </row>
    <row r="67" spans="1:23" ht="27" customHeight="1">
      <c r="A67" s="548" t="s">
        <v>250</v>
      </c>
      <c r="B67" s="549"/>
      <c r="C67" s="282">
        <v>0</v>
      </c>
      <c r="D67" s="283">
        <v>0</v>
      </c>
      <c r="E67" s="283">
        <v>0</v>
      </c>
      <c r="F67" s="212"/>
      <c r="G67" s="541" t="s">
        <v>251</v>
      </c>
      <c r="H67" s="541"/>
      <c r="I67" s="132"/>
    </row>
    <row r="68" spans="1:23" ht="21.75" customHeight="1">
      <c r="A68" s="536" t="s">
        <v>252</v>
      </c>
      <c r="B68" s="537"/>
      <c r="C68" s="282">
        <v>997</v>
      </c>
      <c r="D68" s="283">
        <v>997</v>
      </c>
      <c r="E68" s="283">
        <v>0</v>
      </c>
      <c r="F68" s="212">
        <v>0</v>
      </c>
      <c r="G68" s="538" t="s">
        <v>253</v>
      </c>
      <c r="H68" s="539"/>
      <c r="I68" s="132"/>
    </row>
    <row r="69" spans="1:23" ht="27" customHeight="1">
      <c r="A69" s="536" t="s">
        <v>254</v>
      </c>
      <c r="B69" s="537"/>
      <c r="C69" s="282">
        <v>1339.2</v>
      </c>
      <c r="D69" s="283">
        <v>1339.2</v>
      </c>
      <c r="E69" s="283">
        <v>0</v>
      </c>
      <c r="F69" s="212">
        <v>0</v>
      </c>
      <c r="G69" s="538" t="s">
        <v>255</v>
      </c>
      <c r="H69" s="539"/>
      <c r="I69" s="132"/>
    </row>
    <row r="70" spans="1:23" ht="86.25" customHeight="1">
      <c r="A70" s="540" t="s">
        <v>119</v>
      </c>
      <c r="B70" s="540"/>
      <c r="C70" s="284">
        <v>0</v>
      </c>
      <c r="D70" s="283">
        <v>0</v>
      </c>
      <c r="E70" s="283">
        <v>0</v>
      </c>
      <c r="F70" s="212">
        <v>0</v>
      </c>
      <c r="G70" s="541" t="s">
        <v>256</v>
      </c>
      <c r="H70" s="541"/>
      <c r="I70" s="243"/>
      <c r="P70" s="260" t="s">
        <v>58</v>
      </c>
      <c r="Q70" s="261" t="s">
        <v>8</v>
      </c>
      <c r="R70" s="261" t="s">
        <v>9</v>
      </c>
      <c r="S70" s="262" t="s">
        <v>59</v>
      </c>
      <c r="T70" s="262" t="s">
        <v>60</v>
      </c>
      <c r="U70" s="261" t="s">
        <v>32</v>
      </c>
      <c r="V70" s="615" t="s">
        <v>10</v>
      </c>
      <c r="W70" s="616"/>
    </row>
    <row r="71" spans="1:23" ht="30" customHeight="1">
      <c r="A71" s="542" t="s">
        <v>120</v>
      </c>
      <c r="B71" s="542"/>
      <c r="C71" s="213">
        <f>SUM(C54:C70)</f>
        <v>26761.09</v>
      </c>
      <c r="D71" s="213">
        <f>D54+D55+D56+D57+D58+D59+D60+D61+D62+D63+D64+D65+D70+SUM(D54:D70)</f>
        <v>1126004.3400000001</v>
      </c>
      <c r="E71" s="213">
        <f>SUM(E54:E70)</f>
        <v>13946.61</v>
      </c>
      <c r="F71" s="214">
        <f>E71/D71*100</f>
        <v>1.2385929169686858</v>
      </c>
      <c r="G71" s="625"/>
      <c r="H71" s="625"/>
      <c r="I71" s="244"/>
      <c r="P71" s="146">
        <v>857322</v>
      </c>
      <c r="Q71" s="263">
        <v>931517.92</v>
      </c>
      <c r="R71" s="263">
        <v>527267.41</v>
      </c>
      <c r="S71" s="263">
        <v>117502.56</v>
      </c>
      <c r="T71" s="263">
        <v>43306.64</v>
      </c>
      <c r="U71" s="263">
        <v>410707.39</v>
      </c>
      <c r="V71" s="617">
        <f>U71/Q71*100</f>
        <v>44.090122281276138</v>
      </c>
      <c r="W71" s="618"/>
    </row>
    <row r="72" spans="1:23" ht="34.5" customHeight="1">
      <c r="A72" s="543" t="s">
        <v>121</v>
      </c>
      <c r="B72" s="544"/>
      <c r="C72" s="264">
        <f>SUM(C71+C50)</f>
        <v>882307.31000000017</v>
      </c>
      <c r="D72" s="215">
        <f>D71+B50</f>
        <v>2029236.9400000002</v>
      </c>
      <c r="E72" s="216">
        <f>SUM(D50,E71)</f>
        <v>578905.59999999998</v>
      </c>
      <c r="F72" s="217">
        <f>E72/D72*100</f>
        <v>28.528240768177614</v>
      </c>
      <c r="G72" s="625"/>
      <c r="H72" s="625"/>
      <c r="I72" s="163"/>
    </row>
    <row r="73" spans="1:23" ht="25.5" customHeight="1">
      <c r="A73" s="545" t="s">
        <v>123</v>
      </c>
      <c r="B73" s="546"/>
      <c r="C73" s="239"/>
      <c r="D73" s="547" t="s">
        <v>181</v>
      </c>
      <c r="E73" s="547"/>
      <c r="F73" s="530" t="s">
        <v>125</v>
      </c>
      <c r="G73" s="531"/>
      <c r="H73" s="531"/>
      <c r="I73" s="163"/>
    </row>
    <row r="74" spans="1:23" ht="36.75" customHeight="1">
      <c r="A74" s="242" t="s">
        <v>126</v>
      </c>
      <c r="B74" s="227" t="s">
        <v>127</v>
      </c>
      <c r="C74" s="232" t="s">
        <v>182</v>
      </c>
      <c r="D74" s="233"/>
      <c r="E74" s="141" t="s">
        <v>129</v>
      </c>
      <c r="F74" s="532"/>
      <c r="G74" s="533"/>
      <c r="H74" s="533"/>
      <c r="I74" s="163"/>
    </row>
    <row r="75" spans="1:23" ht="22.5" customHeight="1">
      <c r="A75" s="149" t="s">
        <v>183</v>
      </c>
      <c r="B75" s="150">
        <v>5290</v>
      </c>
      <c r="C75" s="619" t="s">
        <v>184</v>
      </c>
      <c r="D75" s="620"/>
      <c r="E75" s="524">
        <v>8000</v>
      </c>
      <c r="F75" s="521" t="s">
        <v>185</v>
      </c>
      <c r="G75" s="521"/>
      <c r="H75" s="521"/>
      <c r="I75" s="153"/>
    </row>
    <row r="76" spans="1:23" ht="24" customHeight="1">
      <c r="A76" s="151" t="s">
        <v>186</v>
      </c>
      <c r="B76" s="164">
        <v>2710</v>
      </c>
      <c r="C76" s="621"/>
      <c r="D76" s="622"/>
      <c r="E76" s="525"/>
      <c r="F76" s="521"/>
      <c r="G76" s="521"/>
      <c r="H76" s="521"/>
      <c r="I76" s="163"/>
    </row>
    <row r="77" spans="1:23" ht="21.75" customHeight="1">
      <c r="A77" s="119" t="s">
        <v>183</v>
      </c>
      <c r="B77" s="150">
        <v>6360</v>
      </c>
      <c r="C77" s="534" t="s">
        <v>187</v>
      </c>
      <c r="D77" s="535"/>
      <c r="E77" s="152">
        <v>6360</v>
      </c>
      <c r="F77" s="521" t="s">
        <v>188</v>
      </c>
      <c r="G77" s="521"/>
      <c r="H77" s="521"/>
      <c r="I77" s="163"/>
    </row>
    <row r="78" spans="1:23" ht="27" customHeight="1">
      <c r="A78" s="119" t="s">
        <v>183</v>
      </c>
      <c r="B78" s="150">
        <v>5000</v>
      </c>
      <c r="C78" s="534" t="s">
        <v>183</v>
      </c>
      <c r="D78" s="535"/>
      <c r="E78" s="152">
        <v>5000</v>
      </c>
      <c r="F78" s="521" t="s">
        <v>189</v>
      </c>
      <c r="G78" s="521"/>
      <c r="H78" s="521"/>
      <c r="I78" s="163"/>
    </row>
    <row r="79" spans="1:23" ht="30.75" customHeight="1">
      <c r="A79" s="119" t="s">
        <v>190</v>
      </c>
      <c r="B79" s="150">
        <v>3672</v>
      </c>
      <c r="C79" s="534" t="s">
        <v>191</v>
      </c>
      <c r="D79" s="535"/>
      <c r="E79" s="154">
        <v>3672</v>
      </c>
      <c r="F79" s="518" t="s">
        <v>192</v>
      </c>
      <c r="G79" s="519"/>
      <c r="H79" s="520"/>
      <c r="I79" s="163"/>
    </row>
    <row r="80" spans="1:23" ht="24" customHeight="1">
      <c r="A80" s="526" t="s">
        <v>190</v>
      </c>
      <c r="B80" s="528">
        <v>23917.1</v>
      </c>
      <c r="C80" s="619" t="s">
        <v>183</v>
      </c>
      <c r="D80" s="620"/>
      <c r="E80" s="218">
        <v>7684.6</v>
      </c>
      <c r="F80" s="521" t="s">
        <v>199</v>
      </c>
      <c r="G80" s="521"/>
      <c r="H80" s="521"/>
      <c r="I80" s="163"/>
    </row>
    <row r="81" spans="1:17" ht="24.75" customHeight="1">
      <c r="A81" s="527"/>
      <c r="B81" s="529"/>
      <c r="C81" s="534" t="s">
        <v>187</v>
      </c>
      <c r="D81" s="535"/>
      <c r="E81" s="219">
        <v>16232.5</v>
      </c>
      <c r="F81" s="521"/>
      <c r="G81" s="521"/>
      <c r="H81" s="521"/>
      <c r="I81" s="163"/>
    </row>
    <row r="82" spans="1:17" ht="24.75" customHeight="1">
      <c r="A82" s="155" t="s">
        <v>193</v>
      </c>
      <c r="B82" s="150">
        <v>780</v>
      </c>
      <c r="C82" s="623" t="s">
        <v>194</v>
      </c>
      <c r="D82" s="624"/>
      <c r="E82" s="152">
        <v>780</v>
      </c>
      <c r="F82" s="521" t="s">
        <v>200</v>
      </c>
      <c r="G82" s="521"/>
      <c r="H82" s="521"/>
      <c r="I82" s="163"/>
    </row>
    <row r="83" spans="1:17" ht="26.25" customHeight="1">
      <c r="A83" s="155" t="s">
        <v>193</v>
      </c>
      <c r="B83" s="156">
        <v>12712</v>
      </c>
      <c r="C83" s="534" t="s">
        <v>195</v>
      </c>
      <c r="D83" s="535"/>
      <c r="E83" s="152">
        <v>12712</v>
      </c>
      <c r="F83" s="518" t="s">
        <v>196</v>
      </c>
      <c r="G83" s="519"/>
      <c r="H83" s="520"/>
      <c r="I83" s="163"/>
    </row>
    <row r="84" spans="1:17" ht="24" customHeight="1">
      <c r="A84" s="155" t="s">
        <v>193</v>
      </c>
      <c r="B84" s="156">
        <v>5000</v>
      </c>
      <c r="C84" s="534" t="s">
        <v>195</v>
      </c>
      <c r="D84" s="535"/>
      <c r="E84" s="120">
        <v>5000</v>
      </c>
      <c r="F84" s="518" t="s">
        <v>257</v>
      </c>
      <c r="G84" s="519"/>
      <c r="H84" s="520"/>
      <c r="I84" s="163"/>
    </row>
    <row r="85" spans="1:17" ht="24" customHeight="1">
      <c r="A85" s="155" t="s">
        <v>193</v>
      </c>
      <c r="B85" s="156">
        <v>6069.4</v>
      </c>
      <c r="C85" s="534" t="s">
        <v>195</v>
      </c>
      <c r="D85" s="535"/>
      <c r="E85" s="120">
        <v>6069.4</v>
      </c>
      <c r="F85" s="518" t="s">
        <v>196</v>
      </c>
      <c r="G85" s="519"/>
      <c r="H85" s="520"/>
      <c r="I85" s="220"/>
    </row>
    <row r="86" spans="1:17" ht="30" customHeight="1">
      <c r="A86" s="155" t="s">
        <v>187</v>
      </c>
      <c r="B86" s="156">
        <v>2500</v>
      </c>
      <c r="C86" s="534" t="s">
        <v>183</v>
      </c>
      <c r="D86" s="535"/>
      <c r="E86" s="120">
        <v>2500</v>
      </c>
      <c r="F86" s="521" t="s">
        <v>258</v>
      </c>
      <c r="G86" s="521"/>
      <c r="H86" s="521"/>
      <c r="I86" s="221"/>
      <c r="J86" s="221"/>
    </row>
    <row r="87" spans="1:17" ht="24" customHeight="1">
      <c r="A87" s="157" t="s">
        <v>193</v>
      </c>
      <c r="B87" s="156">
        <v>7300</v>
      </c>
      <c r="C87" s="534" t="s">
        <v>195</v>
      </c>
      <c r="D87" s="535"/>
      <c r="E87" s="120">
        <v>7300</v>
      </c>
      <c r="F87" s="518" t="s">
        <v>197</v>
      </c>
      <c r="G87" s="519"/>
      <c r="H87" s="520"/>
      <c r="I87" s="221"/>
      <c r="J87" s="221"/>
    </row>
    <row r="88" spans="1:17" ht="18" customHeight="1">
      <c r="A88" s="157" t="s">
        <v>265</v>
      </c>
      <c r="B88" s="156">
        <v>79346.87</v>
      </c>
      <c r="C88" s="619" t="s">
        <v>194</v>
      </c>
      <c r="D88" s="620"/>
      <c r="E88" s="524">
        <v>85400</v>
      </c>
      <c r="F88" s="626" t="s">
        <v>266</v>
      </c>
      <c r="G88" s="627"/>
      <c r="H88" s="628"/>
      <c r="I88" s="221"/>
      <c r="J88" s="221"/>
    </row>
    <row r="89" spans="1:17" ht="24.75" customHeight="1">
      <c r="A89" s="157" t="s">
        <v>267</v>
      </c>
      <c r="B89" s="156">
        <v>6053.13</v>
      </c>
      <c r="C89" s="621"/>
      <c r="D89" s="622"/>
      <c r="E89" s="525"/>
      <c r="F89" s="629"/>
      <c r="G89" s="630"/>
      <c r="H89" s="631"/>
      <c r="I89" s="221"/>
      <c r="J89" s="221"/>
    </row>
    <row r="90" spans="1:17" ht="34.5" customHeight="1">
      <c r="A90" s="157" t="s">
        <v>183</v>
      </c>
      <c r="B90" s="156">
        <v>9040</v>
      </c>
      <c r="C90" s="632" t="s">
        <v>265</v>
      </c>
      <c r="D90" s="633"/>
      <c r="E90" s="120">
        <v>9040</v>
      </c>
      <c r="F90" s="634" t="s">
        <v>268</v>
      </c>
      <c r="G90" s="635"/>
      <c r="H90" s="636"/>
      <c r="I90" s="240"/>
      <c r="J90" s="236"/>
    </row>
    <row r="91" spans="1:17" ht="22.5" customHeight="1">
      <c r="A91" s="157" t="s">
        <v>269</v>
      </c>
      <c r="B91" s="156">
        <v>53000</v>
      </c>
      <c r="C91" s="632" t="s">
        <v>270</v>
      </c>
      <c r="D91" s="633"/>
      <c r="E91" s="120">
        <v>53000</v>
      </c>
      <c r="F91" s="634" t="s">
        <v>271</v>
      </c>
      <c r="G91" s="635"/>
      <c r="H91" s="636"/>
      <c r="I91" s="241"/>
      <c r="J91" s="237"/>
    </row>
    <row r="92" spans="1:17" ht="26.25" customHeight="1">
      <c r="A92" s="157" t="s">
        <v>272</v>
      </c>
      <c r="B92" s="156">
        <v>1950</v>
      </c>
      <c r="C92" s="632" t="s">
        <v>191</v>
      </c>
      <c r="D92" s="633"/>
      <c r="E92" s="120">
        <v>1950</v>
      </c>
      <c r="F92" s="634" t="s">
        <v>273</v>
      </c>
      <c r="G92" s="635"/>
      <c r="H92" s="636"/>
      <c r="I92" s="132"/>
    </row>
    <row r="93" spans="1:17" ht="25.5" customHeight="1">
      <c r="A93" s="157" t="s">
        <v>274</v>
      </c>
      <c r="B93" s="156">
        <v>3000</v>
      </c>
      <c r="C93" s="632" t="s">
        <v>265</v>
      </c>
      <c r="D93" s="633"/>
      <c r="E93" s="120">
        <v>3000</v>
      </c>
      <c r="F93" s="634" t="s">
        <v>275</v>
      </c>
      <c r="G93" s="635"/>
      <c r="H93" s="636"/>
      <c r="I93" s="132"/>
    </row>
    <row r="94" spans="1:17" ht="41.25" customHeight="1">
      <c r="A94" s="157" t="s">
        <v>274</v>
      </c>
      <c r="B94" s="156">
        <v>310</v>
      </c>
      <c r="C94" s="632" t="s">
        <v>194</v>
      </c>
      <c r="D94" s="633"/>
      <c r="E94" s="120">
        <v>310</v>
      </c>
      <c r="F94" s="634" t="s">
        <v>276</v>
      </c>
      <c r="G94" s="635"/>
      <c r="H94" s="636"/>
      <c r="I94" s="132"/>
      <c r="N94" s="33" t="s">
        <v>202</v>
      </c>
      <c r="Q94" s="33" t="s">
        <v>201</v>
      </c>
    </row>
    <row r="95" spans="1:17" ht="19.5" customHeight="1">
      <c r="A95" s="125" t="s">
        <v>102</v>
      </c>
      <c r="B95" s="222">
        <f>SUM(B74:B94)</f>
        <v>234010.5</v>
      </c>
      <c r="C95" s="647" t="s">
        <v>102</v>
      </c>
      <c r="D95" s="648"/>
      <c r="E95" s="222">
        <f>SUM(E74:E94)</f>
        <v>234010.5</v>
      </c>
      <c r="F95" s="649"/>
      <c r="G95" s="650"/>
      <c r="H95" s="651"/>
      <c r="I95" s="132"/>
    </row>
    <row r="96" spans="1:17" ht="199.5" customHeight="1">
      <c r="A96" s="125"/>
      <c r="B96" s="285">
        <v>284860.68</v>
      </c>
      <c r="C96" s="652" t="s">
        <v>277</v>
      </c>
      <c r="D96" s="653"/>
      <c r="E96" s="265">
        <v>720470.61</v>
      </c>
      <c r="F96" s="652" t="s">
        <v>278</v>
      </c>
      <c r="G96" s="654"/>
      <c r="H96" s="653"/>
      <c r="I96" s="132"/>
      <c r="N96" s="144"/>
      <c r="Q96" s="144"/>
    </row>
    <row r="97" spans="1:18" ht="121.5" customHeight="1">
      <c r="A97" s="637" t="s">
        <v>279</v>
      </c>
      <c r="B97" s="638"/>
      <c r="C97" s="638"/>
      <c r="D97" s="638"/>
      <c r="E97" s="638"/>
      <c r="F97" s="638"/>
      <c r="G97" s="638"/>
      <c r="H97" s="639"/>
      <c r="N97" s="144"/>
      <c r="Q97" s="144"/>
      <c r="R97" s="144"/>
    </row>
    <row r="98" spans="1:18" ht="3.75" customHeight="1"/>
    <row r="99" spans="1:18" ht="15" customHeight="1">
      <c r="A99" s="640" t="s">
        <v>23</v>
      </c>
      <c r="B99" s="641"/>
      <c r="C99" s="642"/>
      <c r="D99" s="643" t="s">
        <v>22</v>
      </c>
      <c r="E99" s="643"/>
      <c r="F99" s="643"/>
      <c r="G99" s="640" t="s">
        <v>44</v>
      </c>
      <c r="H99" s="642"/>
      <c r="N99" s="202"/>
    </row>
    <row r="100" spans="1:18" ht="66" customHeight="1">
      <c r="A100" s="644"/>
      <c r="B100" s="645"/>
      <c r="C100" s="646"/>
      <c r="D100" s="644"/>
      <c r="E100" s="645"/>
      <c r="F100" s="646"/>
      <c r="G100" s="644"/>
      <c r="H100" s="646"/>
    </row>
    <row r="101" spans="1:18" ht="409.6" customHeight="1"/>
    <row r="102" spans="1:18" ht="409.6" customHeight="1"/>
    <row r="103" spans="1:18" ht="409.6" customHeight="1">
      <c r="Q103" s="144"/>
    </row>
    <row r="104" spans="1:18" ht="409.6" customHeight="1"/>
    <row r="105" spans="1:18" ht="409.6" customHeight="1"/>
    <row r="106" spans="1:18" ht="409.6" customHeight="1"/>
    <row r="107" spans="1:18" ht="409.6" customHeight="1"/>
    <row r="108" spans="1:18" ht="409.6" customHeight="1"/>
    <row r="111" spans="1:18">
      <c r="H111" s="144"/>
    </row>
    <row r="113" spans="14:14">
      <c r="N113" s="144"/>
    </row>
  </sheetData>
  <mergeCells count="140">
    <mergeCell ref="A97:H97"/>
    <mergeCell ref="A99:C99"/>
    <mergeCell ref="D99:F99"/>
    <mergeCell ref="G99:H99"/>
    <mergeCell ref="A100:C100"/>
    <mergeCell ref="D100:F100"/>
    <mergeCell ref="G100:H100"/>
    <mergeCell ref="C92:D92"/>
    <mergeCell ref="F92:H92"/>
    <mergeCell ref="C93:D93"/>
    <mergeCell ref="F93:H93"/>
    <mergeCell ref="C94:D94"/>
    <mergeCell ref="F94:H94"/>
    <mergeCell ref="C95:D95"/>
    <mergeCell ref="F95:H95"/>
    <mergeCell ref="C96:D96"/>
    <mergeCell ref="F96:H96"/>
    <mergeCell ref="C86:D86"/>
    <mergeCell ref="C87:D87"/>
    <mergeCell ref="C88:D89"/>
    <mergeCell ref="E88:E89"/>
    <mergeCell ref="F88:H89"/>
    <mergeCell ref="C90:D90"/>
    <mergeCell ref="F90:H90"/>
    <mergeCell ref="C91:D91"/>
    <mergeCell ref="F91:H91"/>
    <mergeCell ref="V70:W70"/>
    <mergeCell ref="V71:W71"/>
    <mergeCell ref="C75:D76"/>
    <mergeCell ref="C77:D77"/>
    <mergeCell ref="C78:D78"/>
    <mergeCell ref="C79:D79"/>
    <mergeCell ref="C80:D80"/>
    <mergeCell ref="C81:D81"/>
    <mergeCell ref="C82:D82"/>
    <mergeCell ref="G71:H72"/>
    <mergeCell ref="M12:O19"/>
    <mergeCell ref="B15:C15"/>
    <mergeCell ref="B16:C16"/>
    <mergeCell ref="M22:Q22"/>
    <mergeCell ref="A33:H33"/>
    <mergeCell ref="A34:H34"/>
    <mergeCell ref="P34:Q34"/>
    <mergeCell ref="M40:Q48"/>
    <mergeCell ref="G43:H43"/>
    <mergeCell ref="G44:H44"/>
    <mergeCell ref="G45:H45"/>
    <mergeCell ref="A22:H22"/>
    <mergeCell ref="A23:H23"/>
    <mergeCell ref="A24:H24"/>
    <mergeCell ref="A14:H14"/>
    <mergeCell ref="A18:H18"/>
    <mergeCell ref="A19:H19"/>
    <mergeCell ref="A20:H20"/>
    <mergeCell ref="A21:H21"/>
    <mergeCell ref="G35:H35"/>
    <mergeCell ref="G36:H36"/>
    <mergeCell ref="G37:H37"/>
    <mergeCell ref="C83:D83"/>
    <mergeCell ref="G38:H38"/>
    <mergeCell ref="G39:H39"/>
    <mergeCell ref="A10:H10"/>
    <mergeCell ref="B11:D11"/>
    <mergeCell ref="E11:F11"/>
    <mergeCell ref="B12:D12"/>
    <mergeCell ref="E12:F12"/>
    <mergeCell ref="A13:H13"/>
    <mergeCell ref="A53:B53"/>
    <mergeCell ref="G53:H53"/>
    <mergeCell ref="A54:B54"/>
    <mergeCell ref="G54:H54"/>
    <mergeCell ref="G49:H49"/>
    <mergeCell ref="G50:H50"/>
    <mergeCell ref="A51:H51"/>
    <mergeCell ref="A52:H52"/>
    <mergeCell ref="A55:B55"/>
    <mergeCell ref="G55:H55"/>
    <mergeCell ref="A56:B56"/>
    <mergeCell ref="G56:H56"/>
    <mergeCell ref="A57:B57"/>
    <mergeCell ref="G57:H57"/>
    <mergeCell ref="G59:H59"/>
    <mergeCell ref="A1:H1"/>
    <mergeCell ref="A2:H2"/>
    <mergeCell ref="B4:L4"/>
    <mergeCell ref="B6:L6"/>
    <mergeCell ref="B8:H8"/>
    <mergeCell ref="A9:H9"/>
    <mergeCell ref="G46:H46"/>
    <mergeCell ref="G47:H47"/>
    <mergeCell ref="G48:H48"/>
    <mergeCell ref="G40:H40"/>
    <mergeCell ref="G41:H41"/>
    <mergeCell ref="G42:H42"/>
    <mergeCell ref="G60:H60"/>
    <mergeCell ref="G61:H61"/>
    <mergeCell ref="A59:B59"/>
    <mergeCell ref="A60:B60"/>
    <mergeCell ref="A61:B61"/>
    <mergeCell ref="A58:B58"/>
    <mergeCell ref="G58:H58"/>
    <mergeCell ref="A65:B65"/>
    <mergeCell ref="G65:H65"/>
    <mergeCell ref="A72:B72"/>
    <mergeCell ref="A73:B73"/>
    <mergeCell ref="D73:E73"/>
    <mergeCell ref="A66:B66"/>
    <mergeCell ref="A67:B67"/>
    <mergeCell ref="A63:B63"/>
    <mergeCell ref="A64:B64"/>
    <mergeCell ref="G64:H64"/>
    <mergeCell ref="G63:H63"/>
    <mergeCell ref="G66:H66"/>
    <mergeCell ref="G67:H67"/>
    <mergeCell ref="G68:H68"/>
    <mergeCell ref="A68:B68"/>
    <mergeCell ref="F84:H84"/>
    <mergeCell ref="F85:H85"/>
    <mergeCell ref="F86:H86"/>
    <mergeCell ref="F87:H87"/>
    <mergeCell ref="A62:B62"/>
    <mergeCell ref="G62:H62"/>
    <mergeCell ref="E75:E76"/>
    <mergeCell ref="F78:H78"/>
    <mergeCell ref="F79:H79"/>
    <mergeCell ref="A80:A81"/>
    <mergeCell ref="B80:B81"/>
    <mergeCell ref="F80:H81"/>
    <mergeCell ref="F82:H82"/>
    <mergeCell ref="F83:H83"/>
    <mergeCell ref="F77:H77"/>
    <mergeCell ref="F75:H76"/>
    <mergeCell ref="F73:H74"/>
    <mergeCell ref="C84:D84"/>
    <mergeCell ref="C85:D85"/>
    <mergeCell ref="A69:B69"/>
    <mergeCell ref="G69:H69"/>
    <mergeCell ref="A70:B70"/>
    <mergeCell ref="G70:H70"/>
    <mergeCell ref="A71:B71"/>
  </mergeCells>
  <pageMargins left="0.511811024" right="0.511811024" top="0.78740157499999996" bottom="0.78740157499999996" header="0.31496062000000002" footer="0.31496062000000002"/>
  <pageSetup paperSize="9" scale="34" orientation="portrait" r:id="rId1"/>
  <rowBreaks count="1" manualBreakCount="1">
    <brk id="50" max="7"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K111"/>
  <sheetViews>
    <sheetView showGridLines="0" showWhiteSpace="0" view="pageBreakPreview" topLeftCell="A70" zoomScaleNormal="100" zoomScaleSheetLayoutView="100" workbookViewId="0">
      <selection activeCell="A84" sqref="A84:H84"/>
    </sheetView>
  </sheetViews>
  <sheetFormatPr defaultRowHeight="14.25"/>
  <cols>
    <col min="1" max="1" width="24" style="33" customWidth="1"/>
    <col min="2" max="3" width="15" style="33" customWidth="1"/>
    <col min="4" max="4" width="16" style="33" customWidth="1"/>
    <col min="5" max="5" width="16.42578125" style="33" customWidth="1"/>
    <col min="6" max="6" width="13.5703125" style="33" customWidth="1"/>
    <col min="7" max="7" width="26.140625" style="33" customWidth="1"/>
    <col min="8" max="11" width="9.140625" style="33" hidden="1" customWidth="1"/>
    <col min="12" max="16384" width="9.140625" style="33"/>
  </cols>
  <sheetData>
    <row r="1" spans="1:11" ht="42" customHeight="1">
      <c r="A1" s="552" t="s">
        <v>26</v>
      </c>
      <c r="B1" s="553"/>
      <c r="C1" s="553"/>
      <c r="D1" s="553"/>
      <c r="E1" s="553"/>
      <c r="F1" s="553"/>
      <c r="G1" s="554"/>
    </row>
    <row r="2" spans="1:11" ht="15.75" customHeight="1">
      <c r="A2" s="555" t="s">
        <v>64</v>
      </c>
      <c r="B2" s="556"/>
      <c r="C2" s="556"/>
      <c r="D2" s="556"/>
      <c r="E2" s="556"/>
      <c r="F2" s="556"/>
      <c r="G2" s="557"/>
    </row>
    <row r="3" spans="1:11" ht="15.75" customHeight="1">
      <c r="A3" s="68"/>
      <c r="B3" s="69"/>
      <c r="C3" s="74"/>
      <c r="D3" s="74"/>
      <c r="E3" s="69"/>
      <c r="F3" s="69"/>
      <c r="G3" s="70"/>
    </row>
    <row r="4" spans="1:11" ht="15" customHeight="1">
      <c r="A4" s="71" t="s">
        <v>34</v>
      </c>
      <c r="B4" s="558" t="s">
        <v>81</v>
      </c>
      <c r="C4" s="558"/>
      <c r="D4" s="558"/>
      <c r="E4" s="558"/>
      <c r="F4" s="558"/>
      <c r="G4" s="558"/>
      <c r="H4" s="558"/>
      <c r="I4" s="558"/>
      <c r="J4" s="558"/>
      <c r="K4" s="558"/>
    </row>
    <row r="5" spans="1:11" ht="9" customHeight="1">
      <c r="A5" s="37"/>
      <c r="B5" s="34"/>
      <c r="C5" s="34"/>
      <c r="D5" s="34"/>
      <c r="E5" s="34"/>
      <c r="F5" s="34"/>
      <c r="G5" s="38"/>
    </row>
    <row r="6" spans="1:11" ht="22.5" customHeight="1">
      <c r="A6" s="71" t="s">
        <v>35</v>
      </c>
      <c r="B6" s="658" t="s">
        <v>82</v>
      </c>
      <c r="C6" s="559"/>
      <c r="D6" s="559"/>
      <c r="E6" s="559"/>
      <c r="F6" s="559"/>
      <c r="G6" s="559"/>
      <c r="H6" s="559"/>
      <c r="I6" s="559"/>
      <c r="J6" s="559"/>
      <c r="K6" s="559"/>
    </row>
    <row r="7" spans="1:11" ht="6" customHeight="1">
      <c r="A7" s="39"/>
      <c r="B7" s="35"/>
      <c r="C7" s="35"/>
      <c r="D7" s="35"/>
      <c r="E7" s="36"/>
      <c r="F7" s="34"/>
      <c r="G7" s="38"/>
    </row>
    <row r="8" spans="1:11" ht="24" customHeight="1">
      <c r="A8" s="71" t="s">
        <v>33</v>
      </c>
      <c r="B8" s="559" t="s">
        <v>57</v>
      </c>
      <c r="C8" s="559"/>
      <c r="D8" s="559"/>
      <c r="E8" s="559"/>
      <c r="F8" s="559"/>
      <c r="G8" s="559"/>
    </row>
    <row r="9" spans="1:11" ht="6.75" customHeight="1">
      <c r="A9" s="555"/>
      <c r="B9" s="556"/>
      <c r="C9" s="556"/>
      <c r="D9" s="556"/>
      <c r="E9" s="556"/>
      <c r="F9" s="556"/>
      <c r="G9" s="557"/>
    </row>
    <row r="10" spans="1:11">
      <c r="A10" s="564" t="s">
        <v>42</v>
      </c>
      <c r="B10" s="565"/>
      <c r="C10" s="565"/>
      <c r="D10" s="565"/>
      <c r="E10" s="565"/>
      <c r="F10" s="565"/>
      <c r="G10" s="566"/>
    </row>
    <row r="11" spans="1:11" ht="25.5">
      <c r="A11" s="63" t="s">
        <v>1</v>
      </c>
      <c r="B11" s="567" t="s">
        <v>48</v>
      </c>
      <c r="C11" s="569"/>
      <c r="D11" s="567" t="s">
        <v>46</v>
      </c>
      <c r="E11" s="569"/>
      <c r="F11" s="67" t="s">
        <v>47</v>
      </c>
      <c r="G11" s="63" t="s">
        <v>5</v>
      </c>
    </row>
    <row r="12" spans="1:11">
      <c r="A12" s="40" t="s">
        <v>83</v>
      </c>
      <c r="B12" s="570" t="s">
        <v>78</v>
      </c>
      <c r="C12" s="572"/>
      <c r="D12" s="570">
        <v>100</v>
      </c>
      <c r="E12" s="572"/>
      <c r="F12" s="41"/>
      <c r="G12" s="75" t="e">
        <f>F12/E12*100</f>
        <v>#DIV/0!</v>
      </c>
    </row>
    <row r="13" spans="1:11" ht="6.75" customHeight="1">
      <c r="A13" s="574"/>
      <c r="B13" s="575"/>
      <c r="C13" s="575"/>
      <c r="D13" s="575"/>
      <c r="E13" s="575"/>
      <c r="F13" s="575"/>
      <c r="G13" s="576"/>
    </row>
    <row r="14" spans="1:11">
      <c r="A14" s="564" t="s">
        <v>43</v>
      </c>
      <c r="B14" s="565"/>
      <c r="C14" s="565"/>
      <c r="D14" s="565"/>
      <c r="E14" s="565"/>
      <c r="F14" s="565"/>
      <c r="G14" s="566"/>
    </row>
    <row r="15" spans="1:11">
      <c r="A15" s="78" t="s">
        <v>58</v>
      </c>
      <c r="B15" s="64" t="s">
        <v>8</v>
      </c>
      <c r="C15" s="64" t="s">
        <v>9</v>
      </c>
      <c r="D15" s="79" t="s">
        <v>59</v>
      </c>
      <c r="E15" s="79" t="s">
        <v>60</v>
      </c>
      <c r="F15" s="64" t="s">
        <v>32</v>
      </c>
      <c r="G15" s="65" t="s">
        <v>10</v>
      </c>
    </row>
    <row r="16" spans="1:11" ht="17.25" customHeight="1">
      <c r="A16" s="96">
        <v>857322</v>
      </c>
      <c r="B16" s="42"/>
      <c r="C16" s="42"/>
      <c r="D16" s="42"/>
      <c r="E16" s="42"/>
      <c r="F16" s="42"/>
      <c r="G16" s="75" t="e">
        <f>F16/B16*100</f>
        <v>#DIV/0!</v>
      </c>
    </row>
    <row r="17" spans="1:8" ht="9.75" customHeight="1">
      <c r="A17" s="655"/>
      <c r="B17" s="656"/>
      <c r="C17" s="656"/>
      <c r="D17" s="656"/>
      <c r="E17" s="656"/>
      <c r="F17" s="656"/>
      <c r="G17" s="657"/>
    </row>
    <row r="18" spans="1:8" ht="18" customHeight="1">
      <c r="A18" s="607" t="s">
        <v>54</v>
      </c>
      <c r="B18" s="607"/>
      <c r="C18" s="607"/>
      <c r="D18" s="607"/>
      <c r="E18" s="607"/>
      <c r="F18" s="607"/>
      <c r="G18" s="607"/>
      <c r="H18" s="132"/>
    </row>
    <row r="19" spans="1:8" ht="3" customHeight="1">
      <c r="A19" s="662"/>
      <c r="B19" s="662"/>
      <c r="C19" s="662"/>
      <c r="D19" s="662"/>
      <c r="E19" s="662"/>
      <c r="F19" s="662"/>
      <c r="G19" s="662"/>
      <c r="H19" s="132"/>
    </row>
    <row r="20" spans="1:8" ht="15" customHeight="1">
      <c r="A20" s="608" t="s">
        <v>55</v>
      </c>
      <c r="B20" s="608"/>
      <c r="C20" s="608"/>
      <c r="D20" s="608"/>
      <c r="E20" s="608"/>
      <c r="F20" s="608"/>
      <c r="G20" s="608"/>
      <c r="H20" s="132"/>
    </row>
    <row r="21" spans="1:8" ht="58.5" customHeight="1">
      <c r="A21" s="662"/>
      <c r="B21" s="662"/>
      <c r="C21" s="662"/>
      <c r="D21" s="662"/>
      <c r="E21" s="662"/>
      <c r="F21" s="662"/>
      <c r="G21" s="662"/>
      <c r="H21" s="132"/>
    </row>
    <row r="22" spans="1:8" ht="15.75" customHeight="1">
      <c r="A22" s="608" t="s">
        <v>49</v>
      </c>
      <c r="B22" s="608"/>
      <c r="C22" s="608"/>
      <c r="D22" s="608"/>
      <c r="E22" s="608"/>
      <c r="F22" s="608"/>
      <c r="G22" s="608"/>
      <c r="H22" s="132"/>
    </row>
    <row r="23" spans="1:8" ht="45.75" customHeight="1">
      <c r="A23" s="663"/>
      <c r="B23" s="664"/>
      <c r="C23" s="664"/>
      <c r="D23" s="664"/>
      <c r="E23" s="664"/>
      <c r="F23" s="664"/>
      <c r="G23" s="665"/>
      <c r="H23" s="132"/>
    </row>
    <row r="24" spans="1:8" ht="15.75" customHeight="1">
      <c r="A24" s="608" t="s">
        <v>62</v>
      </c>
      <c r="B24" s="608"/>
      <c r="C24" s="608"/>
      <c r="D24" s="608"/>
      <c r="E24" s="608"/>
      <c r="F24" s="608"/>
      <c r="G24" s="608"/>
      <c r="H24" s="132"/>
    </row>
    <row r="25" spans="1:8" ht="55.5" customHeight="1">
      <c r="A25" s="666"/>
      <c r="B25" s="666"/>
      <c r="C25" s="666"/>
      <c r="D25" s="666"/>
      <c r="E25" s="666"/>
      <c r="F25" s="666"/>
      <c r="G25" s="666"/>
      <c r="H25" s="132"/>
    </row>
    <row r="26" spans="1:8" ht="13.5" customHeight="1">
      <c r="A26" s="667" t="s">
        <v>84</v>
      </c>
      <c r="B26" s="667"/>
      <c r="C26" s="667"/>
      <c r="D26" s="667"/>
      <c r="E26" s="667"/>
      <c r="F26" s="667"/>
      <c r="G26" s="667"/>
      <c r="H26" s="132"/>
    </row>
    <row r="27" spans="1:8" ht="35.25" customHeight="1">
      <c r="A27" s="97" t="s">
        <v>85</v>
      </c>
      <c r="B27" s="98" t="s">
        <v>86</v>
      </c>
      <c r="C27" s="98" t="s">
        <v>87</v>
      </c>
      <c r="D27" s="98" t="s">
        <v>16</v>
      </c>
      <c r="E27" s="661" t="s">
        <v>52</v>
      </c>
      <c r="F27" s="661"/>
      <c r="G27" s="661"/>
      <c r="H27" s="132"/>
    </row>
    <row r="28" spans="1:8" ht="18" customHeight="1">
      <c r="A28" s="99" t="s">
        <v>88</v>
      </c>
      <c r="B28" s="100">
        <v>29434.92</v>
      </c>
      <c r="C28" s="101"/>
      <c r="D28" s="102">
        <f>C28/B28*100</f>
        <v>0</v>
      </c>
      <c r="E28" s="659"/>
      <c r="F28" s="659"/>
      <c r="G28" s="659"/>
      <c r="H28" s="132"/>
    </row>
    <row r="29" spans="1:8" ht="15.75" customHeight="1">
      <c r="A29" s="103" t="s">
        <v>89</v>
      </c>
      <c r="B29" s="104">
        <v>84000</v>
      </c>
      <c r="C29" s="105"/>
      <c r="D29" s="106">
        <f>C29/B29*100</f>
        <v>0</v>
      </c>
      <c r="E29" s="660"/>
      <c r="F29" s="660"/>
      <c r="G29" s="660"/>
      <c r="H29" s="132"/>
    </row>
    <row r="30" spans="1:8" ht="18" customHeight="1">
      <c r="A30" s="103" t="s">
        <v>90</v>
      </c>
      <c r="B30" s="104">
        <v>78000</v>
      </c>
      <c r="C30" s="105"/>
      <c r="D30" s="106">
        <f>C30/B30*100</f>
        <v>0</v>
      </c>
      <c r="E30" s="523"/>
      <c r="F30" s="523"/>
      <c r="G30" s="523"/>
      <c r="H30" s="132"/>
    </row>
    <row r="31" spans="1:8" ht="21.75" customHeight="1">
      <c r="A31" s="103" t="s">
        <v>91</v>
      </c>
      <c r="B31" s="104">
        <v>24000</v>
      </c>
      <c r="C31" s="105"/>
      <c r="D31" s="106">
        <f>C31/B31*100</f>
        <v>0</v>
      </c>
      <c r="E31" s="523"/>
      <c r="F31" s="523"/>
      <c r="G31" s="523"/>
      <c r="H31" s="132"/>
    </row>
    <row r="32" spans="1:8" ht="21.75" customHeight="1">
      <c r="A32" s="103" t="s">
        <v>92</v>
      </c>
      <c r="B32" s="104">
        <v>5673.84</v>
      </c>
      <c r="C32" s="105"/>
      <c r="D32" s="106">
        <v>0</v>
      </c>
      <c r="E32" s="523"/>
      <c r="F32" s="523"/>
      <c r="G32" s="523"/>
      <c r="H32" s="132"/>
    </row>
    <row r="33" spans="1:8" ht="21.75" customHeight="1">
      <c r="A33" s="103" t="s">
        <v>93</v>
      </c>
      <c r="B33" s="104">
        <v>240000</v>
      </c>
      <c r="C33" s="105"/>
      <c r="D33" s="106">
        <f>C33/B33*100</f>
        <v>0</v>
      </c>
      <c r="E33" s="523"/>
      <c r="F33" s="523"/>
      <c r="G33" s="523"/>
      <c r="H33" s="132"/>
    </row>
    <row r="34" spans="1:8" ht="21.75" customHeight="1">
      <c r="A34" s="103" t="s">
        <v>94</v>
      </c>
      <c r="B34" s="104">
        <v>103843.8</v>
      </c>
      <c r="C34" s="105"/>
      <c r="D34" s="106">
        <f>C34/B34*100</f>
        <v>0</v>
      </c>
      <c r="E34" s="523"/>
      <c r="F34" s="523"/>
      <c r="G34" s="523"/>
      <c r="H34" s="132"/>
    </row>
    <row r="35" spans="1:8" ht="18.75" customHeight="1">
      <c r="A35" s="103" t="s">
        <v>95</v>
      </c>
      <c r="B35" s="107">
        <v>5030.76</v>
      </c>
      <c r="C35" s="105"/>
      <c r="D35" s="106">
        <f>C35/B35*100</f>
        <v>0</v>
      </c>
      <c r="E35" s="660"/>
      <c r="F35" s="660"/>
      <c r="G35" s="660"/>
      <c r="H35" s="132"/>
    </row>
    <row r="36" spans="1:8" ht="21.75" customHeight="1">
      <c r="A36" s="103" t="s">
        <v>96</v>
      </c>
      <c r="B36" s="108">
        <v>5400</v>
      </c>
      <c r="C36" s="105"/>
      <c r="D36" s="109">
        <v>2.0153702999999998</v>
      </c>
      <c r="E36" s="523"/>
      <c r="F36" s="523"/>
      <c r="G36" s="523"/>
      <c r="H36" s="132"/>
    </row>
    <row r="37" spans="1:8" ht="25.5" customHeight="1">
      <c r="A37" s="103" t="s">
        <v>97</v>
      </c>
      <c r="B37" s="107">
        <v>5176.05</v>
      </c>
      <c r="C37" s="105"/>
      <c r="D37" s="106">
        <f>C37/B37*100</f>
        <v>0</v>
      </c>
      <c r="E37" s="523"/>
      <c r="F37" s="523"/>
      <c r="G37" s="523"/>
      <c r="H37" s="132"/>
    </row>
    <row r="38" spans="1:8" s="43" customFormat="1" ht="18" customHeight="1">
      <c r="A38" s="103" t="s">
        <v>98</v>
      </c>
      <c r="B38" s="104">
        <v>24000</v>
      </c>
      <c r="C38" s="105"/>
      <c r="D38" s="106">
        <f>C38/B38*100</f>
        <v>0</v>
      </c>
      <c r="E38" s="523"/>
      <c r="F38" s="523"/>
      <c r="G38" s="523"/>
      <c r="H38" s="133"/>
    </row>
    <row r="39" spans="1:8" s="44" customFormat="1" ht="18" customHeight="1">
      <c r="A39" s="103" t="s">
        <v>99</v>
      </c>
      <c r="B39" s="104">
        <v>4350</v>
      </c>
      <c r="C39" s="105"/>
      <c r="D39" s="106">
        <f>C39/B39*100</f>
        <v>0</v>
      </c>
      <c r="E39" s="523"/>
      <c r="F39" s="523"/>
      <c r="G39" s="523"/>
      <c r="H39" s="134"/>
    </row>
    <row r="40" spans="1:8" s="44" customFormat="1" ht="25.5" customHeight="1">
      <c r="A40" s="103" t="s">
        <v>100</v>
      </c>
      <c r="B40" s="110">
        <v>0</v>
      </c>
      <c r="C40" s="111"/>
      <c r="D40" s="112">
        <v>0</v>
      </c>
      <c r="E40" s="523"/>
      <c r="F40" s="523"/>
      <c r="G40" s="523"/>
      <c r="H40" s="134"/>
    </row>
    <row r="41" spans="1:8" s="44" customFormat="1" ht="27.75" customHeight="1">
      <c r="A41" s="103" t="s">
        <v>101</v>
      </c>
      <c r="B41" s="110">
        <v>42000</v>
      </c>
      <c r="C41" s="111"/>
      <c r="D41" s="112">
        <v>0</v>
      </c>
      <c r="E41" s="523"/>
      <c r="F41" s="523"/>
      <c r="G41" s="523"/>
      <c r="H41" s="134"/>
    </row>
    <row r="42" spans="1:8" ht="24.75" customHeight="1">
      <c r="A42" s="113" t="s">
        <v>102</v>
      </c>
      <c r="B42" s="114">
        <f>SUM(B28:B41)</f>
        <v>650909.37000000011</v>
      </c>
      <c r="C42" s="114">
        <f>SUM(C28:C41)</f>
        <v>0</v>
      </c>
      <c r="D42" s="115">
        <f>C42/B42*100</f>
        <v>0</v>
      </c>
      <c r="E42" s="668"/>
      <c r="F42" s="668"/>
      <c r="G42" s="668"/>
      <c r="H42" s="132"/>
    </row>
    <row r="43" spans="1:8" ht="34.5" customHeight="1">
      <c r="A43" s="671" t="s">
        <v>122</v>
      </c>
      <c r="B43" s="672"/>
      <c r="C43" s="672"/>
      <c r="D43" s="672"/>
      <c r="E43" s="672"/>
      <c r="F43" s="672"/>
      <c r="G43" s="672"/>
      <c r="H43" s="132"/>
    </row>
    <row r="44" spans="1:8">
      <c r="A44" s="673" t="s">
        <v>103</v>
      </c>
      <c r="B44" s="585"/>
      <c r="C44" s="585"/>
      <c r="D44" s="585"/>
      <c r="E44" s="585"/>
      <c r="F44" s="585"/>
      <c r="G44" s="585"/>
      <c r="H44" s="132"/>
    </row>
    <row r="45" spans="1:8" ht="25.5">
      <c r="A45" s="577" t="s">
        <v>85</v>
      </c>
      <c r="B45" s="577"/>
      <c r="C45" s="98" t="s">
        <v>104</v>
      </c>
      <c r="D45" s="98" t="s">
        <v>105</v>
      </c>
      <c r="E45" s="116" t="s">
        <v>16</v>
      </c>
      <c r="F45" s="578" t="s">
        <v>52</v>
      </c>
      <c r="G45" s="579"/>
      <c r="H45" s="132"/>
    </row>
    <row r="46" spans="1:8">
      <c r="A46" s="522" t="s">
        <v>106</v>
      </c>
      <c r="B46" s="522"/>
      <c r="C46" s="105">
        <v>3000</v>
      </c>
      <c r="D46" s="105"/>
      <c r="E46" s="117">
        <f t="shared" ref="E46:E60" si="0">D46/C46*100</f>
        <v>0</v>
      </c>
      <c r="F46" s="669"/>
      <c r="G46" s="670"/>
      <c r="H46" s="132"/>
    </row>
    <row r="47" spans="1:8">
      <c r="A47" s="522" t="s">
        <v>107</v>
      </c>
      <c r="B47" s="522"/>
      <c r="C47" s="105">
        <v>1500</v>
      </c>
      <c r="D47" s="105"/>
      <c r="E47" s="117">
        <f t="shared" si="0"/>
        <v>0</v>
      </c>
      <c r="F47" s="669"/>
      <c r="G47" s="670"/>
      <c r="H47" s="132"/>
    </row>
    <row r="48" spans="1:8">
      <c r="A48" s="522" t="s">
        <v>108</v>
      </c>
      <c r="B48" s="522"/>
      <c r="C48" s="105">
        <v>1200</v>
      </c>
      <c r="D48" s="105"/>
      <c r="E48" s="117">
        <f t="shared" si="0"/>
        <v>0</v>
      </c>
      <c r="F48" s="669"/>
      <c r="G48" s="670"/>
      <c r="H48" s="132"/>
    </row>
    <row r="49" spans="1:8">
      <c r="A49" s="522" t="s">
        <v>109</v>
      </c>
      <c r="B49" s="522"/>
      <c r="C49" s="105">
        <v>78000</v>
      </c>
      <c r="D49" s="105"/>
      <c r="E49" s="117">
        <f t="shared" si="0"/>
        <v>0</v>
      </c>
      <c r="F49" s="669"/>
      <c r="G49" s="670"/>
      <c r="H49" s="132"/>
    </row>
    <row r="50" spans="1:8">
      <c r="A50" s="522" t="s">
        <v>110</v>
      </c>
      <c r="B50" s="522"/>
      <c r="C50" s="105">
        <v>7691.38</v>
      </c>
      <c r="D50" s="105"/>
      <c r="E50" s="117">
        <f t="shared" si="0"/>
        <v>0</v>
      </c>
      <c r="F50" s="669"/>
      <c r="G50" s="670"/>
      <c r="H50" s="132"/>
    </row>
    <row r="51" spans="1:8">
      <c r="A51" s="522" t="s">
        <v>111</v>
      </c>
      <c r="B51" s="522"/>
      <c r="C51" s="105">
        <v>1108.6199999999999</v>
      </c>
      <c r="D51" s="105"/>
      <c r="E51" s="117">
        <f t="shared" si="0"/>
        <v>0</v>
      </c>
      <c r="F51" s="669"/>
      <c r="G51" s="670"/>
      <c r="H51" s="132"/>
    </row>
    <row r="52" spans="1:8">
      <c r="A52" s="522" t="s">
        <v>112</v>
      </c>
      <c r="B52" s="522"/>
      <c r="C52" s="105">
        <v>10000</v>
      </c>
      <c r="D52" s="105"/>
      <c r="E52" s="117">
        <f t="shared" si="0"/>
        <v>0</v>
      </c>
      <c r="F52" s="669"/>
      <c r="G52" s="670"/>
      <c r="H52" s="132"/>
    </row>
    <row r="53" spans="1:8" ht="21" customHeight="1">
      <c r="A53" s="522" t="s">
        <v>113</v>
      </c>
      <c r="B53" s="522"/>
      <c r="C53" s="105">
        <v>4000</v>
      </c>
      <c r="D53" s="105"/>
      <c r="E53" s="117">
        <f t="shared" si="0"/>
        <v>0</v>
      </c>
      <c r="F53" s="669"/>
      <c r="G53" s="670"/>
      <c r="H53" s="132"/>
    </row>
    <row r="54" spans="1:8" ht="22.5" customHeight="1">
      <c r="A54" s="522" t="s">
        <v>114</v>
      </c>
      <c r="B54" s="522"/>
      <c r="C54" s="105">
        <v>15000</v>
      </c>
      <c r="D54" s="105"/>
      <c r="E54" s="117">
        <f t="shared" si="0"/>
        <v>0</v>
      </c>
      <c r="F54" s="669"/>
      <c r="G54" s="670"/>
      <c r="H54" s="132"/>
    </row>
    <row r="55" spans="1:8" ht="22.5" customHeight="1">
      <c r="A55" s="522" t="s">
        <v>115</v>
      </c>
      <c r="B55" s="522"/>
      <c r="C55" s="105">
        <v>200000</v>
      </c>
      <c r="D55" s="105"/>
      <c r="E55" s="117">
        <f t="shared" si="0"/>
        <v>0</v>
      </c>
      <c r="F55" s="669"/>
      <c r="G55" s="670"/>
      <c r="H55" s="132"/>
    </row>
    <row r="56" spans="1:8" ht="25.5" customHeight="1">
      <c r="A56" s="522" t="s">
        <v>116</v>
      </c>
      <c r="B56" s="522"/>
      <c r="C56" s="105">
        <v>241377.2</v>
      </c>
      <c r="D56" s="105"/>
      <c r="E56" s="117">
        <f t="shared" si="0"/>
        <v>0</v>
      </c>
      <c r="F56" s="669"/>
      <c r="G56" s="670"/>
      <c r="H56" s="132"/>
    </row>
    <row r="57" spans="1:8" ht="18" customHeight="1">
      <c r="A57" s="522" t="s">
        <v>117</v>
      </c>
      <c r="B57" s="522"/>
      <c r="C57" s="105">
        <v>47100</v>
      </c>
      <c r="D57" s="105"/>
      <c r="E57" s="117">
        <f t="shared" si="0"/>
        <v>0</v>
      </c>
      <c r="F57" s="669"/>
      <c r="G57" s="670"/>
      <c r="H57" s="132"/>
    </row>
    <row r="58" spans="1:8">
      <c r="A58" s="522" t="s">
        <v>118</v>
      </c>
      <c r="B58" s="522"/>
      <c r="C58" s="105">
        <v>20700</v>
      </c>
      <c r="D58" s="105"/>
      <c r="E58" s="117">
        <f t="shared" si="0"/>
        <v>0</v>
      </c>
      <c r="F58" s="669"/>
      <c r="G58" s="670"/>
      <c r="H58" s="132"/>
    </row>
    <row r="59" spans="1:8">
      <c r="A59" s="522" t="s">
        <v>119</v>
      </c>
      <c r="B59" s="522"/>
      <c r="C59" s="105">
        <v>0</v>
      </c>
      <c r="D59" s="105"/>
      <c r="E59" s="117">
        <v>0</v>
      </c>
      <c r="F59" s="669"/>
      <c r="G59" s="670"/>
      <c r="H59" s="132"/>
    </row>
    <row r="60" spans="1:8" ht="24.75" customHeight="1">
      <c r="A60" s="542" t="s">
        <v>120</v>
      </c>
      <c r="B60" s="542"/>
      <c r="C60" s="135">
        <f>C46+C47+C48+C49+C50+C51+C52+C53+C54+C55+C56+C57+C58+C59</f>
        <v>630677.19999999995</v>
      </c>
      <c r="D60" s="135"/>
      <c r="E60" s="136">
        <f t="shared" si="0"/>
        <v>0</v>
      </c>
      <c r="F60" s="674"/>
      <c r="G60" s="675"/>
      <c r="H60" s="132"/>
    </row>
    <row r="61" spans="1:8" ht="27.75" customHeight="1">
      <c r="A61" s="543" t="s">
        <v>121</v>
      </c>
      <c r="B61" s="544"/>
      <c r="C61" s="137">
        <f>C60+B42</f>
        <v>1281586.57</v>
      </c>
      <c r="D61" s="137"/>
      <c r="E61" s="138">
        <f>D61/C61*100</f>
        <v>0</v>
      </c>
      <c r="F61" s="676"/>
      <c r="G61" s="677"/>
      <c r="H61" s="132"/>
    </row>
    <row r="62" spans="1:8" ht="24" customHeight="1">
      <c r="A62" s="545" t="s">
        <v>123</v>
      </c>
      <c r="B62" s="546"/>
      <c r="C62" s="547" t="s">
        <v>124</v>
      </c>
      <c r="D62" s="547"/>
      <c r="E62" s="530" t="s">
        <v>125</v>
      </c>
      <c r="F62" s="531"/>
      <c r="G62" s="531"/>
      <c r="H62" s="683"/>
    </row>
    <row r="63" spans="1:8" ht="38.25">
      <c r="A63" s="139" t="s">
        <v>126</v>
      </c>
      <c r="B63" s="140" t="s">
        <v>127</v>
      </c>
      <c r="C63" s="139" t="s">
        <v>128</v>
      </c>
      <c r="D63" s="141" t="s">
        <v>129</v>
      </c>
      <c r="E63" s="532"/>
      <c r="F63" s="533"/>
      <c r="G63" s="533"/>
      <c r="H63" s="684"/>
    </row>
    <row r="64" spans="1:8">
      <c r="A64" s="678"/>
      <c r="B64" s="118"/>
      <c r="C64" s="119"/>
      <c r="D64" s="120"/>
      <c r="E64" s="680"/>
      <c r="F64" s="680"/>
      <c r="G64" s="680"/>
      <c r="H64" s="680"/>
    </row>
    <row r="65" spans="1:8" ht="23.25" customHeight="1">
      <c r="A65" s="679"/>
      <c r="B65" s="121"/>
      <c r="C65" s="119"/>
      <c r="D65" s="120"/>
      <c r="E65" s="680"/>
      <c r="F65" s="680"/>
      <c r="G65" s="680"/>
      <c r="H65" s="680"/>
    </row>
    <row r="66" spans="1:8">
      <c r="A66" s="678"/>
      <c r="B66" s="118"/>
      <c r="C66" s="119"/>
      <c r="D66" s="120"/>
      <c r="E66" s="680"/>
      <c r="F66" s="680"/>
      <c r="G66" s="680"/>
      <c r="H66" s="680"/>
    </row>
    <row r="67" spans="1:8">
      <c r="A67" s="679"/>
      <c r="B67" s="121"/>
      <c r="C67" s="119"/>
      <c r="D67" s="120"/>
      <c r="E67" s="681"/>
      <c r="F67" s="681"/>
      <c r="G67" s="681"/>
      <c r="H67" s="681"/>
    </row>
    <row r="68" spans="1:8">
      <c r="A68" s="122"/>
      <c r="B68" s="123"/>
      <c r="C68" s="119"/>
      <c r="D68" s="120"/>
      <c r="E68" s="680"/>
      <c r="F68" s="680"/>
      <c r="G68" s="680"/>
      <c r="H68" s="680"/>
    </row>
    <row r="69" spans="1:8">
      <c r="A69" s="678"/>
      <c r="B69" s="118"/>
      <c r="C69" s="119"/>
      <c r="D69" s="120"/>
      <c r="E69" s="680"/>
      <c r="F69" s="680"/>
      <c r="G69" s="680"/>
      <c r="H69" s="680"/>
    </row>
    <row r="70" spans="1:8">
      <c r="A70" s="679"/>
      <c r="B70" s="121"/>
      <c r="C70" s="119"/>
      <c r="D70" s="120"/>
      <c r="E70" s="682"/>
      <c r="F70" s="682"/>
      <c r="G70" s="682"/>
      <c r="H70" s="682"/>
    </row>
    <row r="71" spans="1:8">
      <c r="A71" s="122"/>
      <c r="B71" s="123"/>
      <c r="C71" s="119"/>
      <c r="D71" s="120"/>
      <c r="E71" s="682"/>
      <c r="F71" s="682"/>
      <c r="G71" s="682"/>
      <c r="H71" s="682"/>
    </row>
    <row r="72" spans="1:8">
      <c r="A72" s="122"/>
      <c r="B72" s="120"/>
      <c r="C72" s="119"/>
      <c r="D72" s="120"/>
      <c r="E72" s="680"/>
      <c r="F72" s="680"/>
      <c r="G72" s="680"/>
      <c r="H72" s="680"/>
    </row>
    <row r="73" spans="1:8">
      <c r="A73" s="122"/>
      <c r="B73" s="120"/>
      <c r="C73" s="119"/>
      <c r="D73" s="120"/>
      <c r="E73" s="680"/>
      <c r="F73" s="680"/>
      <c r="G73" s="680"/>
      <c r="H73" s="680"/>
    </row>
    <row r="74" spans="1:8">
      <c r="A74" s="122"/>
      <c r="B74" s="120"/>
      <c r="C74" s="685"/>
      <c r="D74" s="688"/>
      <c r="E74" s="680"/>
      <c r="F74" s="680"/>
      <c r="G74" s="680"/>
      <c r="H74" s="680"/>
    </row>
    <row r="75" spans="1:8">
      <c r="A75" s="122"/>
      <c r="B75" s="120"/>
      <c r="C75" s="686"/>
      <c r="D75" s="689"/>
      <c r="E75" s="682"/>
      <c r="F75" s="682"/>
      <c r="G75" s="682"/>
      <c r="H75" s="682"/>
    </row>
    <row r="76" spans="1:8">
      <c r="A76" s="122"/>
      <c r="B76" s="120"/>
      <c r="C76" s="687"/>
      <c r="D76" s="689"/>
      <c r="E76" s="682"/>
      <c r="F76" s="682"/>
      <c r="G76" s="682"/>
      <c r="H76" s="682"/>
    </row>
    <row r="77" spans="1:8">
      <c r="A77" s="122"/>
      <c r="B77" s="120"/>
      <c r="C77" s="119"/>
      <c r="D77" s="120"/>
      <c r="E77" s="680"/>
      <c r="F77" s="680"/>
      <c r="G77" s="680"/>
      <c r="H77" s="680"/>
    </row>
    <row r="78" spans="1:8">
      <c r="A78" s="122"/>
      <c r="B78" s="120"/>
      <c r="C78" s="119"/>
      <c r="D78" s="120"/>
      <c r="E78" s="680"/>
      <c r="F78" s="680"/>
      <c r="G78" s="680"/>
      <c r="H78" s="680"/>
    </row>
    <row r="79" spans="1:8">
      <c r="A79" s="124"/>
      <c r="B79" s="120"/>
      <c r="C79" s="119"/>
      <c r="D79" s="120"/>
      <c r="E79" s="680"/>
      <c r="F79" s="680"/>
      <c r="G79" s="680"/>
      <c r="H79" s="680"/>
    </row>
    <row r="80" spans="1:8">
      <c r="A80" s="125" t="s">
        <v>102</v>
      </c>
      <c r="B80" s="126">
        <f>SUM(B64:B79)</f>
        <v>0</v>
      </c>
      <c r="C80" s="125" t="s">
        <v>102</v>
      </c>
      <c r="D80" s="126">
        <f>SUM(D64:D79)</f>
        <v>0</v>
      </c>
      <c r="E80" s="668"/>
      <c r="F80" s="668"/>
      <c r="G80" s="668"/>
      <c r="H80" s="668"/>
    </row>
    <row r="81" spans="1:9">
      <c r="A81" s="127"/>
      <c r="B81" s="128"/>
      <c r="C81" s="122"/>
      <c r="D81" s="120"/>
      <c r="E81" s="680"/>
      <c r="F81" s="680"/>
      <c r="G81" s="680"/>
      <c r="H81" s="680"/>
    </row>
    <row r="82" spans="1:9">
      <c r="A82" s="124"/>
      <c r="B82" s="129"/>
      <c r="C82" s="119"/>
      <c r="D82" s="120"/>
      <c r="E82" s="680"/>
      <c r="F82" s="680"/>
      <c r="G82" s="680"/>
      <c r="H82" s="680"/>
    </row>
    <row r="83" spans="1:9">
      <c r="A83" s="125" t="s">
        <v>130</v>
      </c>
      <c r="B83" s="130">
        <f>SUM(B80+B82)</f>
        <v>0</v>
      </c>
      <c r="C83" s="125" t="s">
        <v>130</v>
      </c>
      <c r="D83" s="126">
        <f>D80+D81+D82</f>
        <v>0</v>
      </c>
      <c r="E83" s="668"/>
      <c r="F83" s="668"/>
      <c r="G83" s="668"/>
      <c r="H83" s="668"/>
    </row>
    <row r="84" spans="1:9" ht="83.25" customHeight="1">
      <c r="A84" s="671" t="s">
        <v>131</v>
      </c>
      <c r="B84" s="696"/>
      <c r="C84" s="696"/>
      <c r="D84" s="696"/>
      <c r="E84" s="696"/>
      <c r="F84" s="696"/>
      <c r="G84" s="696"/>
      <c r="H84" s="697"/>
    </row>
    <row r="85" spans="1:9">
      <c r="A85" s="698" t="s">
        <v>63</v>
      </c>
      <c r="B85" s="698"/>
      <c r="C85" s="698"/>
      <c r="D85" s="698"/>
      <c r="E85" s="698"/>
      <c r="F85" s="698"/>
      <c r="G85" s="698"/>
      <c r="H85" s="698"/>
      <c r="I85" s="698"/>
    </row>
    <row r="86" spans="1:9">
      <c r="A86" s="699"/>
      <c r="B86" s="700"/>
      <c r="C86" s="700"/>
      <c r="D86" s="700"/>
      <c r="E86" s="700"/>
      <c r="F86" s="700"/>
      <c r="G86" s="700"/>
      <c r="H86" s="700"/>
      <c r="I86" s="701"/>
    </row>
    <row r="87" spans="1:9">
      <c r="A87" s="702"/>
      <c r="B87" s="703"/>
      <c r="C87" s="703"/>
      <c r="D87" s="703"/>
      <c r="E87" s="703"/>
      <c r="F87" s="703"/>
      <c r="G87" s="703"/>
      <c r="H87" s="703"/>
      <c r="I87" s="704"/>
    </row>
    <row r="88" spans="1:9">
      <c r="A88" s="705"/>
      <c r="B88" s="706"/>
      <c r="C88" s="706"/>
      <c r="D88" s="706"/>
      <c r="E88" s="706"/>
      <c r="F88" s="706"/>
      <c r="G88" s="706"/>
      <c r="H88" s="706"/>
      <c r="I88" s="707"/>
    </row>
    <row r="90" spans="1:9">
      <c r="A90" s="142" t="s">
        <v>23</v>
      </c>
      <c r="B90" s="142"/>
      <c r="C90" s="643" t="s">
        <v>22</v>
      </c>
      <c r="D90" s="643"/>
      <c r="E90" s="643"/>
      <c r="F90" s="640" t="s">
        <v>44</v>
      </c>
      <c r="G90" s="642"/>
      <c r="H90" s="85" t="s">
        <v>44</v>
      </c>
      <c r="I90" s="86"/>
    </row>
    <row r="91" spans="1:9">
      <c r="A91" s="690"/>
      <c r="B91" s="691"/>
      <c r="C91" s="690"/>
      <c r="D91" s="694"/>
      <c r="E91" s="691"/>
      <c r="F91" s="690"/>
      <c r="G91" s="691"/>
      <c r="H91" s="81"/>
      <c r="I91" s="82"/>
    </row>
    <row r="92" spans="1:9">
      <c r="A92" s="692"/>
      <c r="B92" s="693"/>
      <c r="C92" s="692"/>
      <c r="D92" s="695"/>
      <c r="E92" s="693"/>
      <c r="F92" s="692"/>
      <c r="G92" s="693"/>
      <c r="H92" s="81"/>
      <c r="I92" s="82"/>
    </row>
    <row r="93" spans="1:9">
      <c r="A93" s="644"/>
      <c r="B93" s="646"/>
      <c r="C93" s="644"/>
      <c r="D93" s="645"/>
      <c r="E93" s="646"/>
      <c r="F93" s="644"/>
      <c r="G93" s="646"/>
      <c r="H93" s="83"/>
      <c r="I93" s="84"/>
    </row>
    <row r="94" spans="1:9">
      <c r="A94" s="132"/>
      <c r="B94" s="132"/>
      <c r="C94" s="132"/>
      <c r="D94" s="132"/>
      <c r="E94" s="132"/>
      <c r="F94" s="132"/>
      <c r="G94" s="132"/>
      <c r="H94" s="132"/>
    </row>
    <row r="95" spans="1:9">
      <c r="A95" s="132"/>
      <c r="B95" s="132"/>
      <c r="C95" s="132"/>
      <c r="D95" s="132"/>
      <c r="E95" s="132"/>
      <c r="F95" s="132"/>
      <c r="G95" s="132"/>
      <c r="H95" s="132"/>
    </row>
    <row r="96" spans="1:9">
      <c r="A96" s="132"/>
      <c r="B96" s="132"/>
      <c r="C96" s="132"/>
      <c r="D96" s="132"/>
      <c r="E96" s="132"/>
      <c r="F96" s="132"/>
      <c r="G96" s="132"/>
      <c r="H96" s="132"/>
    </row>
    <row r="97" spans="1:8">
      <c r="A97" s="132"/>
      <c r="B97" s="132"/>
      <c r="C97" s="132"/>
      <c r="D97" s="132"/>
      <c r="E97" s="132"/>
      <c r="F97" s="132"/>
      <c r="G97" s="132"/>
      <c r="H97" s="132"/>
    </row>
    <row r="98" spans="1:8">
      <c r="A98" s="132"/>
      <c r="B98" s="132"/>
      <c r="C98" s="132"/>
      <c r="D98" s="132"/>
      <c r="E98" s="132"/>
      <c r="F98" s="132"/>
      <c r="G98" s="132"/>
      <c r="H98" s="132"/>
    </row>
    <row r="99" spans="1:8">
      <c r="A99" s="132"/>
      <c r="B99" s="132"/>
      <c r="C99" s="132"/>
      <c r="D99" s="132"/>
      <c r="E99" s="132"/>
      <c r="F99" s="132"/>
      <c r="G99" s="132"/>
      <c r="H99" s="132"/>
    </row>
    <row r="100" spans="1:8">
      <c r="A100" s="132"/>
      <c r="B100" s="132"/>
      <c r="C100" s="132"/>
      <c r="D100" s="132"/>
      <c r="E100" s="132"/>
      <c r="F100" s="132"/>
      <c r="G100" s="132"/>
      <c r="H100" s="132"/>
    </row>
    <row r="101" spans="1:8">
      <c r="A101" s="132"/>
      <c r="B101" s="132"/>
      <c r="C101" s="132"/>
      <c r="D101" s="132"/>
      <c r="E101" s="132"/>
      <c r="F101" s="132"/>
      <c r="G101" s="132"/>
      <c r="H101" s="132"/>
    </row>
    <row r="102" spans="1:8">
      <c r="A102" s="131"/>
      <c r="B102" s="131"/>
      <c r="C102" s="131"/>
      <c r="D102" s="131"/>
      <c r="E102" s="131"/>
      <c r="F102" s="131"/>
      <c r="G102" s="131"/>
      <c r="H102" s="131"/>
    </row>
    <row r="103" spans="1:8">
      <c r="A103" s="131"/>
      <c r="B103" s="131"/>
      <c r="C103" s="131"/>
      <c r="D103" s="131"/>
      <c r="E103" s="131"/>
      <c r="F103" s="131"/>
      <c r="G103" s="131"/>
      <c r="H103" s="131"/>
    </row>
    <row r="104" spans="1:8">
      <c r="A104" s="131"/>
      <c r="B104" s="131"/>
      <c r="C104" s="131"/>
      <c r="D104" s="131"/>
      <c r="E104" s="131"/>
      <c r="F104" s="131"/>
      <c r="G104" s="131"/>
      <c r="H104" s="131"/>
    </row>
    <row r="105" spans="1:8">
      <c r="A105" s="131"/>
      <c r="B105" s="131"/>
      <c r="C105" s="131"/>
      <c r="D105" s="131"/>
      <c r="E105" s="131"/>
      <c r="F105" s="131"/>
      <c r="G105" s="131"/>
      <c r="H105" s="131"/>
    </row>
    <row r="106" spans="1:8">
      <c r="A106" s="131"/>
      <c r="B106" s="131"/>
      <c r="C106" s="131"/>
      <c r="D106" s="131"/>
      <c r="E106" s="131"/>
      <c r="F106" s="131"/>
      <c r="G106" s="131"/>
      <c r="H106" s="131"/>
    </row>
    <row r="107" spans="1:8">
      <c r="A107" s="131"/>
      <c r="B107" s="131"/>
      <c r="C107" s="131"/>
      <c r="D107" s="131"/>
      <c r="E107" s="131"/>
      <c r="F107" s="131"/>
      <c r="G107" s="131"/>
      <c r="H107" s="131"/>
    </row>
    <row r="108" spans="1:8">
      <c r="A108" s="131"/>
      <c r="B108" s="131"/>
      <c r="C108" s="131"/>
      <c r="D108" s="131"/>
      <c r="E108" s="131"/>
      <c r="F108" s="131"/>
      <c r="G108" s="131"/>
      <c r="H108" s="131"/>
    </row>
    <row r="109" spans="1:8">
      <c r="A109" s="131"/>
      <c r="B109" s="131"/>
      <c r="C109" s="131"/>
      <c r="D109" s="131"/>
      <c r="E109" s="131"/>
      <c r="F109" s="131"/>
      <c r="G109" s="131"/>
      <c r="H109" s="131"/>
    </row>
    <row r="110" spans="1:8">
      <c r="A110" s="131"/>
      <c r="B110" s="131"/>
      <c r="C110" s="131"/>
      <c r="D110" s="131"/>
      <c r="E110" s="131"/>
      <c r="F110" s="131"/>
      <c r="G110" s="131"/>
      <c r="H110" s="131"/>
    </row>
    <row r="111" spans="1:8">
      <c r="A111" s="131"/>
      <c r="B111" s="131"/>
      <c r="C111" s="131"/>
      <c r="D111" s="131"/>
      <c r="E111" s="131"/>
      <c r="F111" s="131"/>
      <c r="G111" s="131"/>
      <c r="H111" s="131"/>
    </row>
  </sheetData>
  <mergeCells count="111">
    <mergeCell ref="A91:B93"/>
    <mergeCell ref="C91:E93"/>
    <mergeCell ref="F91:G93"/>
    <mergeCell ref="F90:G90"/>
    <mergeCell ref="C90:E90"/>
    <mergeCell ref="E82:H82"/>
    <mergeCell ref="E83:H83"/>
    <mergeCell ref="A84:H84"/>
    <mergeCell ref="A85:I85"/>
    <mergeCell ref="A86:I88"/>
    <mergeCell ref="E77:H77"/>
    <mergeCell ref="E78:H78"/>
    <mergeCell ref="E79:H79"/>
    <mergeCell ref="E80:H80"/>
    <mergeCell ref="E81:H81"/>
    <mergeCell ref="E71:H71"/>
    <mergeCell ref="E72:H72"/>
    <mergeCell ref="E73:H73"/>
    <mergeCell ref="C74:C76"/>
    <mergeCell ref="D74:D76"/>
    <mergeCell ref="E74:H74"/>
    <mergeCell ref="E75:H75"/>
    <mergeCell ref="E76:H76"/>
    <mergeCell ref="A66:A67"/>
    <mergeCell ref="E66:H66"/>
    <mergeCell ref="E67:H67"/>
    <mergeCell ref="E68:H68"/>
    <mergeCell ref="A69:A70"/>
    <mergeCell ref="E69:H69"/>
    <mergeCell ref="E70:H70"/>
    <mergeCell ref="A62:B62"/>
    <mergeCell ref="C62:D62"/>
    <mergeCell ref="E62:H63"/>
    <mergeCell ref="A64:A65"/>
    <mergeCell ref="E64:H64"/>
    <mergeCell ref="E65:H65"/>
    <mergeCell ref="A59:B59"/>
    <mergeCell ref="F59:G59"/>
    <mergeCell ref="A60:B60"/>
    <mergeCell ref="F60:G60"/>
    <mergeCell ref="A61:B61"/>
    <mergeCell ref="F61:G61"/>
    <mergeCell ref="A56:B56"/>
    <mergeCell ref="F56:G56"/>
    <mergeCell ref="A57:B57"/>
    <mergeCell ref="F57:G57"/>
    <mergeCell ref="A58:B58"/>
    <mergeCell ref="F58:G58"/>
    <mergeCell ref="A53:B53"/>
    <mergeCell ref="F53:G53"/>
    <mergeCell ref="A54:B54"/>
    <mergeCell ref="F54:G54"/>
    <mergeCell ref="A55:B55"/>
    <mergeCell ref="F55:G55"/>
    <mergeCell ref="A50:B50"/>
    <mergeCell ref="F50:G50"/>
    <mergeCell ref="A51:B51"/>
    <mergeCell ref="F51:G51"/>
    <mergeCell ref="A52:B52"/>
    <mergeCell ref="F52:G52"/>
    <mergeCell ref="A47:B47"/>
    <mergeCell ref="F47:G47"/>
    <mergeCell ref="A48:B48"/>
    <mergeCell ref="F48:G48"/>
    <mergeCell ref="A49:B49"/>
    <mergeCell ref="F49:G49"/>
    <mergeCell ref="A43:G43"/>
    <mergeCell ref="A44:G44"/>
    <mergeCell ref="A45:B45"/>
    <mergeCell ref="F45:G45"/>
    <mergeCell ref="A46:B46"/>
    <mergeCell ref="F46:G46"/>
    <mergeCell ref="E38:G38"/>
    <mergeCell ref="E39:G39"/>
    <mergeCell ref="E40:G40"/>
    <mergeCell ref="E41:G41"/>
    <mergeCell ref="E42:G42"/>
    <mergeCell ref="E33:G33"/>
    <mergeCell ref="E34:G34"/>
    <mergeCell ref="E35:G35"/>
    <mergeCell ref="E36:G36"/>
    <mergeCell ref="E37:G37"/>
    <mergeCell ref="E28:G28"/>
    <mergeCell ref="E29:G29"/>
    <mergeCell ref="E30:G30"/>
    <mergeCell ref="E31:G31"/>
    <mergeCell ref="E32:G32"/>
    <mergeCell ref="E27:G27"/>
    <mergeCell ref="A21:G21"/>
    <mergeCell ref="A19:G19"/>
    <mergeCell ref="A18:G18"/>
    <mergeCell ref="A20:G20"/>
    <mergeCell ref="A22:G22"/>
    <mergeCell ref="A23:G23"/>
    <mergeCell ref="A24:G24"/>
    <mergeCell ref="A25:G25"/>
    <mergeCell ref="A26:G26"/>
    <mergeCell ref="A17:G17"/>
    <mergeCell ref="B11:C11"/>
    <mergeCell ref="B12:C12"/>
    <mergeCell ref="D11:E11"/>
    <mergeCell ref="D12:E12"/>
    <mergeCell ref="A1:G1"/>
    <mergeCell ref="A2:G2"/>
    <mergeCell ref="B8:G8"/>
    <mergeCell ref="B4:K4"/>
    <mergeCell ref="B6:K6"/>
    <mergeCell ref="A9:G9"/>
    <mergeCell ref="A10:G10"/>
    <mergeCell ref="A13:G13"/>
    <mergeCell ref="A14:G14"/>
  </mergeCells>
  <printOptions horizontalCentered="1"/>
  <pageMargins left="0" right="0" top="1.7716535433070868" bottom="0" header="0.39370078740157483" footer="0.31496062992125984"/>
  <pageSetup paperSize="9" scale="40" orientation="portrait" useFirstPageNumber="1" horizontalDpi="300" verticalDpi="300" r:id="rId1"/>
  <headerFooter>
    <oddHeader xml:space="preserve">&amp;C&amp;G
&amp;8PREEITURA MUNICIPAL DE PALMAS
 SECRETARIA MUNICIPAL DE FINANÇAS
  Superintendência de Planejamento Orçamentário e Modernização Administrativa
</oddHeader>
  </headerFooter>
  <legacyDrawingHF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137"/>
  <sheetViews>
    <sheetView view="pageBreakPreview" topLeftCell="A121" zoomScale="85" zoomScaleNormal="100" zoomScaleSheetLayoutView="85" workbookViewId="0">
      <selection activeCell="A28" sqref="A28:E28"/>
    </sheetView>
  </sheetViews>
  <sheetFormatPr defaultRowHeight="14.25"/>
  <cols>
    <col min="1" max="1" width="10.85546875" style="44" customWidth="1"/>
    <col min="2" max="2" width="14.140625" style="44" customWidth="1"/>
    <col min="3" max="3" width="36" style="44" customWidth="1"/>
    <col min="4" max="4" width="21.28515625" style="44" customWidth="1"/>
    <col min="5" max="5" width="13.85546875" style="44" customWidth="1"/>
    <col min="6" max="6" width="16.140625" style="44" customWidth="1"/>
    <col min="7" max="7" width="16.85546875" style="44" customWidth="1"/>
    <col min="8" max="8" width="15" style="44" customWidth="1"/>
    <col min="9" max="9" width="14.5703125" style="44" customWidth="1"/>
    <col min="10" max="10" width="14" style="44" customWidth="1"/>
    <col min="11" max="11" width="10.140625" style="44" bestFit="1" customWidth="1"/>
    <col min="12" max="12" width="11.5703125" style="44" customWidth="1"/>
    <col min="13" max="13" width="12.5703125" style="44" customWidth="1"/>
    <col min="14" max="14" width="10.5703125" style="44" bestFit="1" customWidth="1"/>
    <col min="15" max="16384" width="9.140625" style="44"/>
  </cols>
  <sheetData>
    <row r="1" spans="1:19" ht="24.75" customHeight="1">
      <c r="A1" s="756" t="s">
        <v>291</v>
      </c>
      <c r="B1" s="757"/>
      <c r="C1" s="757"/>
      <c r="D1" s="757"/>
      <c r="E1" s="757"/>
      <c r="F1" s="757"/>
      <c r="G1" s="757"/>
      <c r="H1" s="757"/>
      <c r="I1" s="757"/>
      <c r="J1" s="757"/>
      <c r="K1" s="757"/>
      <c r="L1" s="757"/>
      <c r="M1" s="758"/>
    </row>
    <row r="2" spans="1:19" ht="27.75" customHeight="1">
      <c r="A2" s="555" t="s">
        <v>292</v>
      </c>
      <c r="B2" s="556"/>
      <c r="C2" s="556"/>
      <c r="D2" s="556"/>
      <c r="E2" s="556"/>
      <c r="F2" s="556"/>
      <c r="G2" s="556"/>
      <c r="H2" s="556"/>
      <c r="I2" s="556"/>
      <c r="J2" s="556"/>
      <c r="K2" s="556"/>
      <c r="L2" s="556"/>
      <c r="M2" s="557"/>
    </row>
    <row r="3" spans="1:19" ht="15">
      <c r="A3" s="759" t="s">
        <v>34</v>
      </c>
      <c r="B3" s="759"/>
      <c r="C3" s="558" t="s">
        <v>296</v>
      </c>
      <c r="D3" s="558"/>
      <c r="E3" s="558"/>
      <c r="F3" s="558"/>
      <c r="G3" s="558"/>
      <c r="H3" s="558"/>
      <c r="I3" s="558"/>
      <c r="J3" s="558"/>
      <c r="K3" s="558"/>
      <c r="L3" s="558"/>
      <c r="M3" s="558"/>
    </row>
    <row r="4" spans="1:19" ht="5.25" customHeight="1">
      <c r="A4" s="45"/>
      <c r="B4" s="46"/>
      <c r="C4" s="47"/>
      <c r="D4" s="47"/>
      <c r="E4" s="47"/>
      <c r="F4" s="47"/>
      <c r="G4" s="47"/>
      <c r="H4" s="47"/>
      <c r="I4" s="47"/>
      <c r="J4" s="47"/>
      <c r="K4" s="47"/>
      <c r="L4" s="47"/>
      <c r="M4" s="48"/>
    </row>
    <row r="5" spans="1:19" ht="15">
      <c r="A5" s="759" t="s">
        <v>35</v>
      </c>
      <c r="B5" s="759"/>
      <c r="C5" s="559" t="s">
        <v>295</v>
      </c>
      <c r="D5" s="559"/>
      <c r="E5" s="559"/>
      <c r="F5" s="559"/>
      <c r="G5" s="559"/>
      <c r="H5" s="559"/>
      <c r="I5" s="559"/>
      <c r="J5" s="559"/>
      <c r="K5" s="559"/>
      <c r="L5" s="559"/>
      <c r="M5" s="559"/>
    </row>
    <row r="6" spans="1:19" ht="5.25" customHeight="1">
      <c r="A6" s="45"/>
      <c r="B6" s="46"/>
      <c r="C6" s="47"/>
      <c r="D6" s="47"/>
      <c r="E6" s="47"/>
      <c r="F6" s="47"/>
      <c r="G6" s="47"/>
      <c r="H6" s="47"/>
      <c r="I6" s="47"/>
      <c r="J6" s="47"/>
      <c r="K6" s="47"/>
      <c r="L6" s="47"/>
      <c r="M6" s="48"/>
    </row>
    <row r="7" spans="1:19" ht="44.25" customHeight="1">
      <c r="A7" s="759" t="s">
        <v>36</v>
      </c>
      <c r="B7" s="759"/>
      <c r="C7" s="761" t="s">
        <v>294</v>
      </c>
      <c r="D7" s="761"/>
      <c r="E7" s="762"/>
      <c r="F7" s="762"/>
      <c r="G7" s="762"/>
      <c r="H7" s="762"/>
      <c r="I7" s="762"/>
      <c r="J7" s="762"/>
      <c r="K7" s="762"/>
      <c r="L7" s="762"/>
      <c r="M7" s="762"/>
    </row>
    <row r="8" spans="1:19" ht="4.5" customHeight="1">
      <c r="A8" s="45"/>
      <c r="B8" s="46"/>
      <c r="C8" s="46"/>
      <c r="D8" s="46"/>
      <c r="E8" s="46"/>
      <c r="F8" s="46"/>
      <c r="G8" s="46"/>
      <c r="H8" s="46"/>
      <c r="I8" s="46"/>
      <c r="J8" s="46"/>
      <c r="K8" s="46"/>
      <c r="L8" s="46"/>
      <c r="M8" s="49"/>
    </row>
    <row r="9" spans="1:19" s="50" customFormat="1">
      <c r="A9" s="763" t="s">
        <v>37</v>
      </c>
      <c r="B9" s="764"/>
      <c r="C9" s="764"/>
      <c r="D9" s="765" t="s">
        <v>53</v>
      </c>
      <c r="E9" s="766"/>
      <c r="F9" s="766"/>
      <c r="G9" s="766"/>
      <c r="H9" s="766"/>
      <c r="I9" s="766"/>
      <c r="J9" s="767"/>
      <c r="K9" s="764" t="s">
        <v>38</v>
      </c>
      <c r="L9" s="764"/>
      <c r="M9" s="768"/>
    </row>
    <row r="10" spans="1:19">
      <c r="A10" s="51" t="s">
        <v>14</v>
      </c>
      <c r="B10" s="769" t="s">
        <v>15</v>
      </c>
      <c r="C10" s="769"/>
      <c r="D10" s="250" t="s">
        <v>58</v>
      </c>
      <c r="E10" s="52" t="s">
        <v>8</v>
      </c>
      <c r="F10" s="250" t="s">
        <v>9</v>
      </c>
      <c r="G10" s="250" t="s">
        <v>59</v>
      </c>
      <c r="H10" s="250" t="s">
        <v>60</v>
      </c>
      <c r="I10" s="250" t="s">
        <v>32</v>
      </c>
      <c r="J10" s="250" t="s">
        <v>16</v>
      </c>
      <c r="K10" s="250" t="s">
        <v>17</v>
      </c>
      <c r="L10" s="53" t="s">
        <v>18</v>
      </c>
      <c r="M10" s="54" t="s">
        <v>16</v>
      </c>
      <c r="N10" s="55"/>
    </row>
    <row r="11" spans="1:19" ht="25.5" customHeight="1">
      <c r="A11" s="91"/>
      <c r="B11" s="760"/>
      <c r="C11" s="760"/>
      <c r="D11" s="93"/>
      <c r="E11" s="56"/>
      <c r="F11" s="56"/>
      <c r="G11" s="56"/>
      <c r="H11" s="56"/>
      <c r="I11" s="56"/>
      <c r="J11" s="57"/>
      <c r="K11" s="93"/>
      <c r="L11" s="76"/>
      <c r="M11" s="223" t="e">
        <f t="shared" ref="M11:M16" si="0">L11/K11*100</f>
        <v>#DIV/0!</v>
      </c>
    </row>
    <row r="12" spans="1:19" ht="22.5" customHeight="1">
      <c r="A12" s="91"/>
      <c r="B12" s="760"/>
      <c r="C12" s="760"/>
      <c r="D12" s="93"/>
      <c r="E12" s="56"/>
      <c r="F12" s="56"/>
      <c r="G12" s="56"/>
      <c r="H12" s="56"/>
      <c r="I12" s="56"/>
      <c r="J12" s="57"/>
      <c r="K12" s="93"/>
      <c r="L12" s="76"/>
      <c r="M12" s="58" t="e">
        <f t="shared" si="0"/>
        <v>#DIV/0!</v>
      </c>
    </row>
    <row r="13" spans="1:19" ht="27" customHeight="1">
      <c r="A13" s="92"/>
      <c r="B13" s="760"/>
      <c r="C13" s="760"/>
      <c r="D13" s="93"/>
      <c r="E13" s="56"/>
      <c r="F13" s="56"/>
      <c r="G13" s="56"/>
      <c r="H13" s="56"/>
      <c r="I13" s="56"/>
      <c r="J13" s="57"/>
      <c r="K13" s="93"/>
      <c r="L13" s="76"/>
      <c r="M13" s="58" t="e">
        <f t="shared" si="0"/>
        <v>#DIV/0!</v>
      </c>
    </row>
    <row r="14" spans="1:19" ht="27" customHeight="1">
      <c r="A14" s="92"/>
      <c r="B14" s="760"/>
      <c r="C14" s="760"/>
      <c r="D14" s="93"/>
      <c r="E14" s="56"/>
      <c r="F14" s="56"/>
      <c r="G14" s="56"/>
      <c r="H14" s="56"/>
      <c r="I14" s="287"/>
      <c r="J14" s="288"/>
      <c r="K14" s="93"/>
      <c r="L14" s="76"/>
      <c r="M14" s="58" t="e">
        <f t="shared" si="0"/>
        <v>#DIV/0!</v>
      </c>
      <c r="N14" s="794"/>
      <c r="O14" s="794"/>
      <c r="P14" s="794"/>
      <c r="Q14" s="794"/>
      <c r="R14" s="794"/>
      <c r="S14" s="794"/>
    </row>
    <row r="15" spans="1:19" ht="26.25" customHeight="1">
      <c r="A15" s="91"/>
      <c r="B15" s="760"/>
      <c r="C15" s="760"/>
      <c r="D15" s="93"/>
      <c r="E15" s="56"/>
      <c r="F15" s="56"/>
      <c r="G15" s="56"/>
      <c r="H15" s="56"/>
      <c r="I15" s="287"/>
      <c r="J15" s="288"/>
      <c r="K15" s="93"/>
      <c r="L15" s="76"/>
      <c r="M15" s="58" t="e">
        <f t="shared" si="0"/>
        <v>#DIV/0!</v>
      </c>
      <c r="N15" s="794"/>
      <c r="O15" s="794"/>
      <c r="P15" s="794"/>
      <c r="Q15" s="794"/>
      <c r="R15" s="794"/>
      <c r="S15" s="794"/>
    </row>
    <row r="16" spans="1:19" ht="31.5" customHeight="1">
      <c r="A16" s="91"/>
      <c r="B16" s="760"/>
      <c r="C16" s="760"/>
      <c r="D16" s="93"/>
      <c r="E16" s="56"/>
      <c r="F16" s="56"/>
      <c r="G16" s="56"/>
      <c r="H16" s="56"/>
      <c r="I16" s="287"/>
      <c r="J16" s="288"/>
      <c r="K16" s="93"/>
      <c r="L16" s="76"/>
      <c r="M16" s="223" t="e">
        <f t="shared" si="0"/>
        <v>#DIV/0!</v>
      </c>
      <c r="N16" s="794"/>
      <c r="O16" s="794"/>
      <c r="P16" s="794"/>
      <c r="Q16" s="794"/>
      <c r="R16" s="794"/>
      <c r="S16" s="794"/>
    </row>
    <row r="17" spans="1:13">
      <c r="A17" s="770" t="s">
        <v>45</v>
      </c>
      <c r="B17" s="771"/>
      <c r="C17" s="772"/>
      <c r="D17" s="94">
        <f t="shared" ref="D17:K17" si="1">SUM(D11:D16)</f>
        <v>0</v>
      </c>
      <c r="E17" s="59">
        <f t="shared" si="1"/>
        <v>0</v>
      </c>
      <c r="F17" s="59">
        <f t="shared" si="1"/>
        <v>0</v>
      </c>
      <c r="G17" s="59">
        <f t="shared" si="1"/>
        <v>0</v>
      </c>
      <c r="H17" s="59">
        <f t="shared" si="1"/>
        <v>0</v>
      </c>
      <c r="I17" s="59">
        <f t="shared" si="1"/>
        <v>0</v>
      </c>
      <c r="J17" s="60">
        <f t="shared" si="1"/>
        <v>0</v>
      </c>
      <c r="K17" s="94">
        <f t="shared" si="1"/>
        <v>0</v>
      </c>
      <c r="L17" s="77">
        <f>SUM(L12:L16)</f>
        <v>0</v>
      </c>
      <c r="M17" s="73" t="e">
        <f>SUM(M11:M16)</f>
        <v>#DIV/0!</v>
      </c>
    </row>
    <row r="18" spans="1:13" ht="3" customHeight="1">
      <c r="A18" s="45"/>
      <c r="B18" s="46"/>
      <c r="C18" s="46"/>
      <c r="D18" s="46"/>
      <c r="E18" s="46"/>
      <c r="F18" s="46"/>
      <c r="G18" s="46"/>
      <c r="H18" s="46"/>
      <c r="I18" s="46"/>
      <c r="J18" s="46"/>
      <c r="K18" s="46"/>
      <c r="L18" s="46"/>
      <c r="M18" s="49"/>
    </row>
    <row r="19" spans="1:13" ht="15">
      <c r="A19" s="759" t="s">
        <v>74</v>
      </c>
      <c r="B19" s="759"/>
      <c r="C19" s="759"/>
      <c r="D19" s="759"/>
      <c r="E19" s="759"/>
      <c r="F19" s="759"/>
      <c r="G19" s="759"/>
      <c r="H19" s="759"/>
      <c r="I19" s="759"/>
      <c r="J19" s="759"/>
      <c r="K19" s="759"/>
      <c r="L19" s="759"/>
      <c r="M19" s="759"/>
    </row>
    <row r="20" spans="1:13" s="50" customFormat="1" ht="25.5">
      <c r="A20" s="773" t="s">
        <v>300</v>
      </c>
      <c r="B20" s="773"/>
      <c r="C20" s="773"/>
      <c r="D20" s="773"/>
      <c r="E20" s="773"/>
      <c r="F20" s="774" t="s">
        <v>20</v>
      </c>
      <c r="G20" s="775"/>
      <c r="H20" s="774" t="s">
        <v>19</v>
      </c>
      <c r="I20" s="775"/>
      <c r="J20" s="66" t="s">
        <v>11</v>
      </c>
      <c r="K20" s="67" t="s">
        <v>12</v>
      </c>
      <c r="L20" s="67" t="s">
        <v>13</v>
      </c>
      <c r="M20" s="67" t="s">
        <v>31</v>
      </c>
    </row>
    <row r="21" spans="1:13">
      <c r="A21" s="776" t="s">
        <v>297</v>
      </c>
      <c r="B21" s="776"/>
      <c r="C21" s="776"/>
      <c r="D21" s="776"/>
      <c r="E21" s="776"/>
      <c r="F21" s="663" t="s">
        <v>66</v>
      </c>
      <c r="G21" s="665"/>
      <c r="H21" s="663" t="s">
        <v>75</v>
      </c>
      <c r="I21" s="665"/>
      <c r="J21" s="61" t="s">
        <v>76</v>
      </c>
      <c r="K21" s="61"/>
      <c r="L21" s="61"/>
      <c r="M21" s="289"/>
    </row>
    <row r="22" spans="1:13" s="290" customFormat="1" ht="14.25" customHeight="1">
      <c r="A22" s="777" t="s">
        <v>299</v>
      </c>
      <c r="B22" s="777"/>
      <c r="C22" s="777"/>
      <c r="D22" s="777"/>
      <c r="E22" s="777"/>
      <c r="F22" s="778" t="s">
        <v>303</v>
      </c>
      <c r="G22" s="778"/>
      <c r="H22" s="778"/>
      <c r="I22" s="778"/>
      <c r="J22" s="778"/>
      <c r="K22" s="778"/>
      <c r="L22" s="778"/>
      <c r="M22" s="778"/>
    </row>
    <row r="23" spans="1:13" s="290" customFormat="1">
      <c r="A23" s="777"/>
      <c r="B23" s="777"/>
      <c r="C23" s="777"/>
      <c r="D23" s="777"/>
      <c r="E23" s="777"/>
      <c r="F23" s="778"/>
      <c r="G23" s="778"/>
      <c r="H23" s="778"/>
      <c r="I23" s="778"/>
      <c r="J23" s="778"/>
      <c r="K23" s="778"/>
      <c r="L23" s="778"/>
      <c r="M23" s="778"/>
    </row>
    <row r="24" spans="1:13" s="50" customFormat="1" ht="25.5">
      <c r="A24" s="773" t="s">
        <v>300</v>
      </c>
      <c r="B24" s="773"/>
      <c r="C24" s="773"/>
      <c r="D24" s="773"/>
      <c r="E24" s="773"/>
      <c r="F24" s="774" t="s">
        <v>20</v>
      </c>
      <c r="G24" s="775"/>
      <c r="H24" s="774" t="s">
        <v>19</v>
      </c>
      <c r="I24" s="775"/>
      <c r="J24" s="66" t="s">
        <v>11</v>
      </c>
      <c r="K24" s="67" t="s">
        <v>12</v>
      </c>
      <c r="L24" s="67" t="s">
        <v>13</v>
      </c>
      <c r="M24" s="67" t="s">
        <v>31</v>
      </c>
    </row>
    <row r="25" spans="1:13" ht="30.75" customHeight="1">
      <c r="A25" s="776" t="s">
        <v>297</v>
      </c>
      <c r="B25" s="776"/>
      <c r="C25" s="776"/>
      <c r="D25" s="776"/>
      <c r="E25" s="776"/>
      <c r="F25" s="663" t="s">
        <v>66</v>
      </c>
      <c r="G25" s="665"/>
      <c r="H25" s="663" t="s">
        <v>75</v>
      </c>
      <c r="I25" s="665"/>
      <c r="J25" s="61" t="s">
        <v>78</v>
      </c>
      <c r="K25" s="61"/>
      <c r="L25" s="61"/>
      <c r="M25" s="62"/>
    </row>
    <row r="26" spans="1:13" ht="14.25" customHeight="1">
      <c r="A26" s="779" t="s">
        <v>298</v>
      </c>
      <c r="B26" s="779"/>
      <c r="C26" s="779"/>
      <c r="D26" s="779"/>
      <c r="E26" s="779"/>
      <c r="F26" s="779" t="s">
        <v>302</v>
      </c>
      <c r="G26" s="779"/>
      <c r="H26" s="779"/>
      <c r="I26" s="779"/>
      <c r="J26" s="779"/>
      <c r="K26" s="779"/>
      <c r="L26" s="779"/>
      <c r="M26" s="779"/>
    </row>
    <row r="27" spans="1:13">
      <c r="A27" s="779"/>
      <c r="B27" s="779"/>
      <c r="C27" s="779"/>
      <c r="D27" s="779"/>
      <c r="E27" s="779"/>
      <c r="F27" s="779"/>
      <c r="G27" s="779"/>
      <c r="H27" s="779"/>
      <c r="I27" s="779"/>
      <c r="J27" s="779"/>
      <c r="K27" s="779"/>
      <c r="L27" s="779"/>
      <c r="M27" s="779"/>
    </row>
    <row r="28" spans="1:13" s="50" customFormat="1" ht="25.5">
      <c r="A28" s="773" t="s">
        <v>300</v>
      </c>
      <c r="B28" s="773"/>
      <c r="C28" s="773"/>
      <c r="D28" s="773"/>
      <c r="E28" s="773"/>
      <c r="F28" s="774" t="s">
        <v>20</v>
      </c>
      <c r="G28" s="775"/>
      <c r="H28" s="774" t="s">
        <v>19</v>
      </c>
      <c r="I28" s="775"/>
      <c r="J28" s="66" t="s">
        <v>11</v>
      </c>
      <c r="K28" s="67" t="s">
        <v>12</v>
      </c>
      <c r="L28" s="67" t="s">
        <v>13</v>
      </c>
      <c r="M28" s="67" t="s">
        <v>31</v>
      </c>
    </row>
    <row r="29" spans="1:13" ht="29.25" customHeight="1">
      <c r="A29" s="541" t="s">
        <v>297</v>
      </c>
      <c r="B29" s="541"/>
      <c r="C29" s="541"/>
      <c r="D29" s="541"/>
      <c r="E29" s="541"/>
      <c r="F29" s="799" t="s">
        <v>66</v>
      </c>
      <c r="G29" s="800"/>
      <c r="H29" s="799" t="s">
        <v>75</v>
      </c>
      <c r="I29" s="800"/>
      <c r="J29" s="145" t="s">
        <v>65</v>
      </c>
      <c r="K29" s="145"/>
      <c r="L29" s="145"/>
      <c r="M29" s="291"/>
    </row>
    <row r="30" spans="1:13" ht="29.25" customHeight="1">
      <c r="A30" s="780" t="s">
        <v>301</v>
      </c>
      <c r="B30" s="780"/>
      <c r="C30" s="780"/>
      <c r="D30" s="780"/>
      <c r="E30" s="780"/>
      <c r="F30" s="778" t="s">
        <v>302</v>
      </c>
      <c r="G30" s="778"/>
      <c r="H30" s="778"/>
      <c r="I30" s="778"/>
      <c r="J30" s="778"/>
      <c r="K30" s="778"/>
      <c r="L30" s="778"/>
      <c r="M30" s="778"/>
    </row>
    <row r="31" spans="1:13" ht="3" customHeight="1">
      <c r="A31" s="781"/>
      <c r="B31" s="782"/>
      <c r="C31" s="782"/>
      <c r="D31" s="782"/>
      <c r="E31" s="782"/>
      <c r="F31" s="782"/>
      <c r="G31" s="782"/>
      <c r="H31" s="782"/>
      <c r="I31" s="782"/>
      <c r="J31" s="782"/>
      <c r="K31" s="782"/>
      <c r="L31" s="782"/>
      <c r="M31" s="783"/>
    </row>
    <row r="32" spans="1:13">
      <c r="A32" s="798" t="s">
        <v>39</v>
      </c>
      <c r="B32" s="798"/>
      <c r="C32" s="798"/>
      <c r="D32" s="798"/>
      <c r="E32" s="798"/>
      <c r="F32" s="798"/>
      <c r="G32" s="798"/>
      <c r="H32" s="798"/>
      <c r="I32" s="798"/>
      <c r="J32" s="798"/>
      <c r="K32" s="798"/>
      <c r="L32" s="798"/>
      <c r="M32" s="798"/>
    </row>
    <row r="33" spans="1:20" ht="4.5" customHeight="1">
      <c r="A33" s="787"/>
      <c r="B33" s="787"/>
      <c r="C33" s="787"/>
      <c r="D33" s="787"/>
      <c r="E33" s="787"/>
      <c r="F33" s="787"/>
      <c r="G33" s="787"/>
      <c r="H33" s="787"/>
      <c r="I33" s="787"/>
      <c r="J33" s="787"/>
      <c r="K33" s="787"/>
      <c r="L33" s="787"/>
      <c r="M33" s="787"/>
    </row>
    <row r="34" spans="1:20">
      <c r="A34" s="788" t="s">
        <v>40</v>
      </c>
      <c r="B34" s="789"/>
      <c r="C34" s="789"/>
      <c r="D34" s="789"/>
      <c r="E34" s="789"/>
      <c r="F34" s="789"/>
      <c r="G34" s="789"/>
      <c r="H34" s="789"/>
      <c r="I34" s="789"/>
      <c r="J34" s="789"/>
      <c r="K34" s="789"/>
      <c r="L34" s="789"/>
      <c r="M34" s="789"/>
    </row>
    <row r="35" spans="1:20" ht="127.5" customHeight="1">
      <c r="A35" s="790"/>
      <c r="B35" s="791"/>
      <c r="C35" s="791"/>
      <c r="D35" s="791"/>
      <c r="E35" s="791"/>
      <c r="F35" s="791"/>
      <c r="G35" s="791"/>
      <c r="H35" s="791"/>
      <c r="I35" s="791"/>
      <c r="J35" s="791"/>
      <c r="K35" s="791"/>
      <c r="L35" s="791"/>
      <c r="M35" s="792"/>
    </row>
    <row r="36" spans="1:20" ht="213" customHeight="1">
      <c r="A36" s="247"/>
      <c r="B36" s="248"/>
      <c r="C36" s="248"/>
      <c r="D36" s="248"/>
      <c r="E36" s="248"/>
      <c r="F36" s="248"/>
      <c r="G36" s="248"/>
      <c r="H36" s="248"/>
      <c r="I36" s="248"/>
      <c r="J36" s="248"/>
      <c r="K36" s="248"/>
      <c r="L36" s="248"/>
      <c r="M36" s="249"/>
    </row>
    <row r="37" spans="1:20" ht="12.75" customHeight="1">
      <c r="A37" s="784"/>
      <c r="B37" s="785"/>
      <c r="C37" s="785"/>
      <c r="D37" s="785"/>
      <c r="E37" s="785"/>
      <c r="F37" s="785"/>
      <c r="G37" s="785"/>
      <c r="H37" s="785"/>
      <c r="I37" s="785"/>
      <c r="J37" s="785"/>
      <c r="K37" s="785"/>
      <c r="L37" s="785"/>
      <c r="M37" s="786"/>
      <c r="O37" s="87" t="s">
        <v>67</v>
      </c>
      <c r="P37" s="88" t="s">
        <v>70</v>
      </c>
      <c r="Q37" s="88" t="s">
        <v>68</v>
      </c>
      <c r="R37" s="88" t="s">
        <v>71</v>
      </c>
      <c r="S37" s="88" t="s">
        <v>69</v>
      </c>
      <c r="T37" s="88" t="s">
        <v>72</v>
      </c>
    </row>
    <row r="38" spans="1:20" ht="21.75" customHeight="1">
      <c r="A38" s="722" t="s">
        <v>41</v>
      </c>
      <c r="B38" s="722"/>
      <c r="C38" s="722"/>
      <c r="D38" s="722"/>
      <c r="E38" s="722"/>
      <c r="F38" s="722"/>
      <c r="G38" s="722"/>
      <c r="H38" s="722"/>
      <c r="I38" s="722"/>
      <c r="J38" s="722"/>
      <c r="K38" s="722"/>
      <c r="L38" s="722"/>
      <c r="M38" s="722"/>
      <c r="O38" s="89" t="s">
        <v>73</v>
      </c>
      <c r="P38" s="90">
        <v>0</v>
      </c>
      <c r="Q38" s="90">
        <v>0</v>
      </c>
      <c r="R38" s="90">
        <v>0</v>
      </c>
      <c r="S38" s="90">
        <v>999.94</v>
      </c>
      <c r="T38" s="289">
        <v>2152.3739999999998</v>
      </c>
    </row>
    <row r="39" spans="1:20" ht="199.5" customHeight="1">
      <c r="A39" s="708"/>
      <c r="B39" s="709"/>
      <c r="C39" s="709"/>
      <c r="D39" s="709"/>
      <c r="E39" s="709"/>
      <c r="F39" s="709"/>
      <c r="G39" s="709"/>
      <c r="H39" s="709"/>
      <c r="I39" s="709"/>
      <c r="J39" s="709"/>
      <c r="K39" s="709"/>
      <c r="L39" s="709"/>
      <c r="M39" s="710"/>
      <c r="O39" s="95" t="s">
        <v>77</v>
      </c>
      <c r="P39" s="90">
        <v>0</v>
      </c>
      <c r="Q39" s="90">
        <v>0</v>
      </c>
      <c r="R39" s="90">
        <v>0</v>
      </c>
      <c r="S39" s="90">
        <v>0</v>
      </c>
      <c r="T39" s="90">
        <v>0</v>
      </c>
    </row>
    <row r="40" spans="1:20" ht="6" customHeight="1">
      <c r="A40" s="722"/>
      <c r="B40" s="722"/>
      <c r="C40" s="722"/>
      <c r="D40" s="722"/>
      <c r="E40" s="722"/>
      <c r="F40" s="722"/>
      <c r="G40" s="722"/>
      <c r="H40" s="722"/>
      <c r="I40" s="722"/>
      <c r="J40" s="722"/>
      <c r="K40" s="722"/>
      <c r="L40" s="722"/>
      <c r="M40" s="722"/>
      <c r="O40" s="95" t="s">
        <v>79</v>
      </c>
      <c r="P40" s="90">
        <v>0</v>
      </c>
      <c r="Q40" s="90">
        <v>0</v>
      </c>
      <c r="R40" s="90">
        <v>0</v>
      </c>
      <c r="S40" s="90">
        <v>0</v>
      </c>
      <c r="T40" s="90">
        <v>0</v>
      </c>
    </row>
    <row r="41" spans="1:20" ht="34.5" customHeight="1">
      <c r="A41" s="795" t="s">
        <v>50</v>
      </c>
      <c r="B41" s="796"/>
      <c r="C41" s="796"/>
      <c r="D41" s="796"/>
      <c r="E41" s="797"/>
      <c r="F41" s="72" t="s">
        <v>11</v>
      </c>
      <c r="G41" s="72" t="s">
        <v>80</v>
      </c>
      <c r="H41" s="72" t="s">
        <v>51</v>
      </c>
      <c r="I41" s="72" t="s">
        <v>16</v>
      </c>
      <c r="J41" s="795" t="s">
        <v>52</v>
      </c>
      <c r="K41" s="796"/>
      <c r="L41" s="796"/>
      <c r="M41" s="797"/>
    </row>
    <row r="42" spans="1:20" ht="20.25" customHeight="1">
      <c r="A42" s="708"/>
      <c r="B42" s="709"/>
      <c r="C42" s="709"/>
      <c r="D42" s="709"/>
      <c r="E42" s="710"/>
      <c r="F42" s="224"/>
      <c r="G42" s="225"/>
      <c r="H42" s="225"/>
      <c r="I42" s="80"/>
      <c r="J42" s="708"/>
      <c r="K42" s="709"/>
      <c r="L42" s="709"/>
      <c r="M42" s="710"/>
    </row>
    <row r="43" spans="1:20">
      <c r="A43" s="708"/>
      <c r="B43" s="709"/>
      <c r="C43" s="709"/>
      <c r="D43" s="709"/>
      <c r="E43" s="710"/>
      <c r="F43" s="224"/>
      <c r="G43" s="225"/>
      <c r="H43" s="292"/>
      <c r="I43" s="293"/>
      <c r="J43" s="734"/>
      <c r="K43" s="735"/>
      <c r="L43" s="735"/>
      <c r="M43" s="736"/>
    </row>
    <row r="44" spans="1:20">
      <c r="A44" s="708"/>
      <c r="B44" s="709"/>
      <c r="C44" s="709"/>
      <c r="D44" s="709"/>
      <c r="E44" s="710"/>
      <c r="F44" s="224"/>
      <c r="G44" s="225"/>
      <c r="H44" s="225"/>
      <c r="I44" s="80"/>
      <c r="J44" s="734"/>
      <c r="K44" s="735"/>
      <c r="L44" s="735"/>
      <c r="M44" s="736"/>
    </row>
    <row r="45" spans="1:20">
      <c r="A45" s="708"/>
      <c r="B45" s="709"/>
      <c r="C45" s="709"/>
      <c r="D45" s="709"/>
      <c r="E45" s="710"/>
      <c r="F45" s="224"/>
      <c r="G45" s="225"/>
      <c r="H45" s="225"/>
      <c r="I45" s="80"/>
      <c r="J45" s="708"/>
      <c r="K45" s="709"/>
      <c r="L45" s="709"/>
      <c r="M45" s="710"/>
    </row>
    <row r="46" spans="1:20" ht="24" customHeight="1">
      <c r="A46" s="711" t="s">
        <v>56</v>
      </c>
      <c r="B46" s="712"/>
      <c r="C46" s="712"/>
      <c r="D46" s="712"/>
      <c r="E46" s="712"/>
      <c r="F46" s="712"/>
      <c r="G46" s="712"/>
      <c r="H46" s="712"/>
      <c r="I46" s="712"/>
      <c r="J46" s="712"/>
      <c r="K46" s="712"/>
      <c r="L46" s="712"/>
      <c r="M46" s="713"/>
    </row>
    <row r="47" spans="1:20" s="295" customFormat="1">
      <c r="A47" s="714"/>
      <c r="B47" s="715"/>
      <c r="C47" s="715"/>
      <c r="D47" s="715"/>
      <c r="E47" s="715"/>
      <c r="F47" s="715"/>
      <c r="G47" s="715"/>
      <c r="H47" s="715"/>
      <c r="I47" s="715"/>
      <c r="J47" s="715"/>
      <c r="K47" s="715"/>
      <c r="L47" s="715"/>
      <c r="M47" s="715"/>
      <c r="N47" s="294"/>
    </row>
    <row r="48" spans="1:20" s="295" customFormat="1" ht="15">
      <c r="A48" s="708"/>
      <c r="B48" s="793"/>
      <c r="C48" s="793"/>
      <c r="D48" s="793"/>
      <c r="E48" s="793"/>
      <c r="F48" s="793"/>
      <c r="G48" s="793"/>
      <c r="H48" s="793"/>
      <c r="I48" s="793"/>
      <c r="J48" s="793"/>
      <c r="K48" s="793"/>
      <c r="L48" s="793"/>
      <c r="M48" s="793"/>
      <c r="N48" s="294"/>
    </row>
    <row r="49" spans="1:13" s="33" customFormat="1" ht="4.5" customHeight="1">
      <c r="A49" s="720"/>
      <c r="B49" s="721"/>
      <c r="C49" s="721"/>
      <c r="D49" s="721"/>
      <c r="E49" s="721"/>
      <c r="F49" s="721"/>
      <c r="G49" s="721"/>
      <c r="H49" s="721"/>
      <c r="I49" s="721"/>
      <c r="J49" s="721"/>
      <c r="K49" s="721"/>
      <c r="L49" s="721"/>
      <c r="M49" s="721"/>
    </row>
    <row r="50" spans="1:13" ht="15" customHeight="1">
      <c r="A50" s="722" t="s">
        <v>61</v>
      </c>
      <c r="B50" s="722"/>
      <c r="C50" s="722"/>
      <c r="D50" s="722"/>
      <c r="E50" s="722"/>
      <c r="F50" s="722"/>
      <c r="G50" s="722"/>
      <c r="H50" s="722"/>
      <c r="I50" s="722"/>
      <c r="J50" s="722"/>
      <c r="K50" s="722"/>
      <c r="L50" s="722"/>
      <c r="M50" s="722"/>
    </row>
    <row r="51" spans="1:13">
      <c r="A51" s="723"/>
      <c r="B51" s="724"/>
      <c r="C51" s="724"/>
      <c r="D51" s="724"/>
      <c r="E51" s="724"/>
      <c r="F51" s="724"/>
      <c r="G51" s="724"/>
      <c r="H51" s="724"/>
      <c r="I51" s="724"/>
      <c r="J51" s="724"/>
      <c r="K51" s="724"/>
      <c r="L51" s="724"/>
      <c r="M51" s="725"/>
    </row>
    <row r="52" spans="1:13" s="43" customFormat="1">
      <c r="A52" s="727" t="s">
        <v>24</v>
      </c>
      <c r="B52" s="727"/>
      <c r="C52" s="727"/>
      <c r="D52" s="728" t="s">
        <v>23</v>
      </c>
      <c r="E52" s="729"/>
      <c r="F52" s="729"/>
      <c r="G52" s="729"/>
      <c r="H52" s="730"/>
      <c r="I52" s="731" t="s">
        <v>22</v>
      </c>
      <c r="J52" s="732"/>
      <c r="K52" s="732"/>
      <c r="L52" s="732"/>
      <c r="M52" s="733"/>
    </row>
    <row r="53" spans="1:13">
      <c r="A53" s="690"/>
      <c r="B53" s="694"/>
      <c r="C53" s="691"/>
      <c r="D53" s="726"/>
      <c r="E53" s="726"/>
      <c r="F53" s="726"/>
      <c r="G53" s="726"/>
      <c r="H53" s="726"/>
      <c r="I53" s="726"/>
      <c r="J53" s="726"/>
      <c r="K53" s="726"/>
      <c r="L53" s="726"/>
      <c r="M53" s="726"/>
    </row>
    <row r="54" spans="1:13">
      <c r="A54" s="692"/>
      <c r="B54" s="695"/>
      <c r="C54" s="693"/>
      <c r="D54" s="726"/>
      <c r="E54" s="726"/>
      <c r="F54" s="726"/>
      <c r="G54" s="726"/>
      <c r="H54" s="726"/>
      <c r="I54" s="726"/>
      <c r="J54" s="726"/>
      <c r="K54" s="726"/>
      <c r="L54" s="726"/>
      <c r="M54" s="726"/>
    </row>
    <row r="55" spans="1:13" ht="55.5" customHeight="1">
      <c r="A55" s="644"/>
      <c r="B55" s="645"/>
      <c r="C55" s="646"/>
      <c r="D55" s="726"/>
      <c r="E55" s="726"/>
      <c r="F55" s="726"/>
      <c r="G55" s="726"/>
      <c r="H55" s="726"/>
      <c r="I55" s="726"/>
      <c r="J55" s="726"/>
      <c r="K55" s="726"/>
      <c r="L55" s="726"/>
      <c r="M55" s="726"/>
    </row>
    <row r="58" spans="1:13" ht="15.75" thickBot="1">
      <c r="A58" s="742" t="s">
        <v>203</v>
      </c>
      <c r="B58" s="743"/>
      <c r="C58" s="743"/>
      <c r="D58" s="743"/>
      <c r="E58" s="743"/>
      <c r="F58" s="743"/>
    </row>
    <row r="59" spans="1:13" ht="15" customHeight="1">
      <c r="A59" s="296" t="s">
        <v>144</v>
      </c>
      <c r="B59" s="744"/>
      <c r="C59" s="745"/>
      <c r="D59" s="745"/>
      <c r="E59" s="746"/>
      <c r="F59" s="296"/>
    </row>
    <row r="60" spans="1:13" s="286" customFormat="1">
      <c r="A60" s="297"/>
      <c r="B60" s="254" t="s">
        <v>145</v>
      </c>
      <c r="C60" s="254" t="s">
        <v>146</v>
      </c>
      <c r="D60" s="254" t="s">
        <v>147</v>
      </c>
      <c r="E60" s="254" t="s">
        <v>148</v>
      </c>
      <c r="F60" s="297" t="s">
        <v>280</v>
      </c>
    </row>
    <row r="61" spans="1:13" ht="26.25" thickBot="1">
      <c r="A61" s="256" t="s">
        <v>150</v>
      </c>
      <c r="B61" s="172">
        <v>8</v>
      </c>
      <c r="C61" s="172">
        <v>4</v>
      </c>
      <c r="D61" s="172">
        <v>8</v>
      </c>
      <c r="E61" s="173">
        <v>5</v>
      </c>
      <c r="F61" s="173">
        <v>25</v>
      </c>
    </row>
    <row r="62" spans="1:13" ht="51">
      <c r="A62" s="174" t="s">
        <v>230</v>
      </c>
      <c r="B62" s="195">
        <v>11</v>
      </c>
      <c r="C62" s="196">
        <v>24</v>
      </c>
      <c r="D62" s="196">
        <v>12</v>
      </c>
      <c r="E62" s="197">
        <v>5</v>
      </c>
      <c r="F62" s="198">
        <v>52</v>
      </c>
    </row>
    <row r="63" spans="1:13" s="286" customFormat="1" ht="14.25" customHeight="1">
      <c r="A63" s="254" t="s">
        <v>204</v>
      </c>
      <c r="B63" s="253">
        <v>6</v>
      </c>
      <c r="C63" s="253">
        <v>11</v>
      </c>
      <c r="D63" s="253">
        <v>6</v>
      </c>
      <c r="E63" s="253">
        <v>7</v>
      </c>
      <c r="F63" s="253">
        <v>30</v>
      </c>
    </row>
    <row r="64" spans="1:13" s="286" customFormat="1" ht="25.5">
      <c r="A64" s="297" t="s">
        <v>151</v>
      </c>
      <c r="B64" s="253">
        <v>14</v>
      </c>
      <c r="C64" s="253">
        <v>10</v>
      </c>
      <c r="D64" s="253">
        <v>10</v>
      </c>
      <c r="E64" s="253">
        <v>7</v>
      </c>
      <c r="F64" s="253">
        <v>41</v>
      </c>
    </row>
    <row r="65" spans="1:7" ht="15" thickBot="1">
      <c r="A65" s="256" t="s">
        <v>154</v>
      </c>
      <c r="B65" s="172">
        <v>11</v>
      </c>
      <c r="C65" s="172">
        <v>4</v>
      </c>
      <c r="D65" s="172">
        <v>10</v>
      </c>
      <c r="E65" s="173">
        <v>3</v>
      </c>
      <c r="F65" s="173">
        <v>28</v>
      </c>
    </row>
    <row r="66" spans="1:7" ht="39" thickBot="1">
      <c r="A66" s="256" t="s">
        <v>205</v>
      </c>
      <c r="B66" s="172">
        <v>9</v>
      </c>
      <c r="C66" s="172">
        <v>21</v>
      </c>
      <c r="D66" s="172">
        <v>7</v>
      </c>
      <c r="E66" s="173">
        <v>4</v>
      </c>
      <c r="F66" s="173">
        <v>41</v>
      </c>
    </row>
    <row r="67" spans="1:7" ht="51.75" thickBot="1">
      <c r="A67" s="256" t="s">
        <v>262</v>
      </c>
      <c r="B67" s="172">
        <v>3</v>
      </c>
      <c r="C67" s="172">
        <v>5</v>
      </c>
      <c r="D67" s="172">
        <v>2</v>
      </c>
      <c r="E67" s="173">
        <v>3</v>
      </c>
      <c r="F67" s="173">
        <v>13</v>
      </c>
    </row>
    <row r="68" spans="1:7" ht="51.75" thickBot="1">
      <c r="A68" s="256" t="s">
        <v>206</v>
      </c>
      <c r="B68" s="172">
        <v>2</v>
      </c>
      <c r="C68" s="172">
        <v>0</v>
      </c>
      <c r="D68" s="172">
        <v>2</v>
      </c>
      <c r="E68" s="173">
        <v>0</v>
      </c>
      <c r="F68" s="173">
        <v>4</v>
      </c>
    </row>
    <row r="69" spans="1:7" ht="26.25" thickBot="1">
      <c r="A69" s="256" t="s">
        <v>207</v>
      </c>
      <c r="B69" s="172">
        <v>9</v>
      </c>
      <c r="C69" s="172">
        <v>7</v>
      </c>
      <c r="D69" s="172">
        <v>10</v>
      </c>
      <c r="E69" s="173">
        <v>3</v>
      </c>
      <c r="F69" s="173">
        <v>29</v>
      </c>
    </row>
    <row r="70" spans="1:7" ht="26.25" thickBot="1">
      <c r="A70" s="256" t="s">
        <v>208</v>
      </c>
      <c r="B70" s="172">
        <v>12</v>
      </c>
      <c r="C70" s="172">
        <v>29</v>
      </c>
      <c r="D70" s="172">
        <v>12</v>
      </c>
      <c r="E70" s="173">
        <v>8</v>
      </c>
      <c r="F70" s="173">
        <v>61</v>
      </c>
    </row>
    <row r="71" spans="1:7" ht="51.75" thickBot="1">
      <c r="A71" s="256" t="s">
        <v>209</v>
      </c>
      <c r="B71" s="172">
        <v>3</v>
      </c>
      <c r="C71" s="172">
        <v>0</v>
      </c>
      <c r="D71" s="172">
        <v>2</v>
      </c>
      <c r="E71" s="173">
        <v>0</v>
      </c>
      <c r="F71" s="173">
        <v>5</v>
      </c>
      <c r="G71" s="165"/>
    </row>
    <row r="72" spans="1:7" ht="15.75" thickBot="1">
      <c r="A72" s="296"/>
      <c r="B72" s="716" t="s">
        <v>210</v>
      </c>
      <c r="C72" s="717"/>
      <c r="D72" s="717"/>
      <c r="E72" s="718"/>
      <c r="F72" s="193"/>
      <c r="G72" s="165"/>
    </row>
    <row r="73" spans="1:7" ht="15.75" customHeight="1" thickBot="1">
      <c r="A73" s="313"/>
      <c r="B73" s="171" t="s">
        <v>211</v>
      </c>
      <c r="C73" s="171" t="s">
        <v>212</v>
      </c>
      <c r="D73" s="192" t="s">
        <v>138</v>
      </c>
      <c r="E73" s="719" t="s">
        <v>139</v>
      </c>
      <c r="F73" s="719"/>
      <c r="G73" s="176" t="s">
        <v>133</v>
      </c>
    </row>
    <row r="74" spans="1:7" ht="38.25">
      <c r="A74" s="255" t="s">
        <v>213</v>
      </c>
      <c r="B74" s="257">
        <v>261</v>
      </c>
      <c r="C74" s="258">
        <v>304</v>
      </c>
      <c r="D74" s="259">
        <v>267</v>
      </c>
      <c r="E74" s="747">
        <v>153</v>
      </c>
      <c r="F74" s="748"/>
      <c r="G74" s="252">
        <v>985</v>
      </c>
    </row>
    <row r="75" spans="1:7" ht="14.25" customHeight="1" thickBot="1">
      <c r="A75" s="256" t="s">
        <v>214</v>
      </c>
      <c r="B75" s="172">
        <v>108</v>
      </c>
      <c r="C75" s="175">
        <v>174</v>
      </c>
      <c r="D75" s="182">
        <v>164</v>
      </c>
      <c r="E75" s="737">
        <v>93</v>
      </c>
      <c r="F75" s="737"/>
      <c r="G75" s="252">
        <v>539</v>
      </c>
    </row>
    <row r="76" spans="1:7" ht="15" customHeight="1" thickBot="1">
      <c r="A76" s="256" t="s">
        <v>150</v>
      </c>
      <c r="B76" s="172">
        <v>6</v>
      </c>
      <c r="C76" s="175">
        <v>5</v>
      </c>
      <c r="D76" s="182">
        <v>10</v>
      </c>
      <c r="E76" s="738">
        <v>2</v>
      </c>
      <c r="F76" s="739"/>
      <c r="G76" s="252">
        <v>23</v>
      </c>
    </row>
    <row r="77" spans="1:7" ht="77.25" thickBot="1">
      <c r="A77" s="256" t="s">
        <v>215</v>
      </c>
      <c r="B77" s="172">
        <v>56</v>
      </c>
      <c r="C77" s="175">
        <v>86</v>
      </c>
      <c r="D77" s="182">
        <v>103</v>
      </c>
      <c r="E77" s="738">
        <v>54</v>
      </c>
      <c r="F77" s="739"/>
      <c r="G77" s="252">
        <v>299</v>
      </c>
    </row>
    <row r="78" spans="1:7" ht="26.25" thickBot="1">
      <c r="A78" s="256" t="s">
        <v>216</v>
      </c>
      <c r="B78" s="172">
        <v>41</v>
      </c>
      <c r="C78" s="175">
        <v>45</v>
      </c>
      <c r="D78" s="182">
        <v>15</v>
      </c>
      <c r="E78" s="738">
        <v>12</v>
      </c>
      <c r="F78" s="739"/>
      <c r="G78" s="252">
        <v>113</v>
      </c>
    </row>
    <row r="79" spans="1:7" ht="51.75" thickBot="1">
      <c r="A79" s="256" t="s">
        <v>217</v>
      </c>
      <c r="B79" s="172">
        <v>25</v>
      </c>
      <c r="C79" s="175">
        <v>27</v>
      </c>
      <c r="D79" s="182">
        <v>19</v>
      </c>
      <c r="E79" s="738">
        <v>35</v>
      </c>
      <c r="F79" s="739"/>
      <c r="G79" s="252">
        <v>106</v>
      </c>
    </row>
    <row r="80" spans="1:7" ht="15.75" thickBot="1">
      <c r="A80" s="256" t="s">
        <v>218</v>
      </c>
      <c r="B80" s="172">
        <v>18</v>
      </c>
      <c r="C80" s="175">
        <v>27</v>
      </c>
      <c r="D80" s="182">
        <v>17</v>
      </c>
      <c r="E80" s="738">
        <v>22</v>
      </c>
      <c r="F80" s="739"/>
      <c r="G80" s="252">
        <v>84</v>
      </c>
    </row>
    <row r="81" spans="1:7" ht="51.75" thickBot="1">
      <c r="A81" s="256" t="s">
        <v>219</v>
      </c>
      <c r="B81" s="172">
        <v>3</v>
      </c>
      <c r="C81" s="172">
        <v>5</v>
      </c>
      <c r="D81" s="182">
        <v>18</v>
      </c>
      <c r="E81" s="755">
        <v>14</v>
      </c>
      <c r="F81" s="755"/>
      <c r="G81" s="252">
        <v>40</v>
      </c>
    </row>
    <row r="82" spans="1:7" ht="15">
      <c r="A82" s="165"/>
      <c r="B82" s="165"/>
      <c r="C82" s="165"/>
      <c r="D82" s="165"/>
      <c r="E82" s="165"/>
      <c r="F82" s="183"/>
      <c r="G82" s="165"/>
    </row>
    <row r="83" spans="1:7" ht="15.75">
      <c r="A83" s="740" t="s">
        <v>220</v>
      </c>
      <c r="B83" s="740"/>
      <c r="C83" s="740"/>
      <c r="D83" s="740"/>
      <c r="E83" s="741"/>
      <c r="F83" s="177"/>
      <c r="G83" s="165"/>
    </row>
    <row r="84" spans="1:7" ht="31.5">
      <c r="A84" s="168" t="s">
        <v>134</v>
      </c>
      <c r="B84" s="168" t="s">
        <v>135</v>
      </c>
      <c r="C84" s="168" t="s">
        <v>135</v>
      </c>
      <c r="D84" s="168" t="s">
        <v>135</v>
      </c>
      <c r="E84" s="179" t="s">
        <v>135</v>
      </c>
      <c r="F84" s="177" t="s">
        <v>133</v>
      </c>
      <c r="G84" s="165"/>
    </row>
    <row r="85" spans="1:7" ht="16.5" thickBot="1">
      <c r="A85" s="169"/>
      <c r="B85" s="170" t="s">
        <v>136</v>
      </c>
      <c r="C85" s="170" t="s">
        <v>137</v>
      </c>
      <c r="D85" s="170" t="s">
        <v>138</v>
      </c>
      <c r="E85" s="180" t="s">
        <v>139</v>
      </c>
      <c r="F85" s="177"/>
      <c r="G85" s="165"/>
    </row>
    <row r="86" spans="1:7" ht="16.5" thickBot="1">
      <c r="A86" s="166"/>
      <c r="B86" s="167"/>
      <c r="C86" s="167"/>
      <c r="D86" s="167"/>
      <c r="E86" s="181"/>
      <c r="F86" s="177"/>
      <c r="G86" s="165"/>
    </row>
    <row r="87" spans="1:7" ht="16.5" thickBot="1">
      <c r="A87" s="166"/>
      <c r="B87" s="167"/>
      <c r="C87" s="167"/>
      <c r="D87" s="167"/>
      <c r="E87" s="181"/>
      <c r="F87" s="177"/>
      <c r="G87" s="165"/>
    </row>
    <row r="88" spans="1:7" ht="16.5" thickBot="1">
      <c r="A88" s="166"/>
      <c r="B88" s="167"/>
      <c r="C88" s="167"/>
      <c r="D88" s="167"/>
      <c r="E88" s="181"/>
      <c r="F88" s="177"/>
      <c r="G88" s="165"/>
    </row>
    <row r="89" spans="1:7" ht="15">
      <c r="A89" s="165"/>
      <c r="B89" s="165"/>
      <c r="C89" s="165"/>
      <c r="D89" s="165"/>
      <c r="E89" s="165"/>
      <c r="F89" s="177"/>
      <c r="G89" s="165"/>
    </row>
    <row r="90" spans="1:7" ht="15.75">
      <c r="A90" s="749" t="s">
        <v>221</v>
      </c>
      <c r="B90" s="749"/>
      <c r="C90" s="749"/>
      <c r="D90" s="749"/>
      <c r="E90" s="750"/>
      <c r="F90" s="177"/>
      <c r="G90" s="165"/>
    </row>
    <row r="91" spans="1:7" ht="48" thickBot="1">
      <c r="A91" s="169" t="s">
        <v>222</v>
      </c>
      <c r="B91" s="170" t="s">
        <v>136</v>
      </c>
      <c r="C91" s="170" t="s">
        <v>137</v>
      </c>
      <c r="D91" s="170" t="s">
        <v>138</v>
      </c>
      <c r="E91" s="180" t="s">
        <v>139</v>
      </c>
      <c r="F91" s="177" t="s">
        <v>133</v>
      </c>
      <c r="G91" s="165"/>
    </row>
    <row r="92" spans="1:7" ht="16.5" thickBot="1">
      <c r="A92" s="166"/>
      <c r="B92" s="167">
        <v>15</v>
      </c>
      <c r="C92" s="167">
        <v>14</v>
      </c>
      <c r="D92" s="167">
        <v>13</v>
      </c>
      <c r="E92" s="181">
        <v>6</v>
      </c>
      <c r="F92" s="194">
        <v>48</v>
      </c>
      <c r="G92" s="165"/>
    </row>
    <row r="93" spans="1:7" ht="16.5" thickBot="1">
      <c r="A93" s="166"/>
      <c r="B93" s="167"/>
      <c r="C93" s="167"/>
      <c r="D93" s="167"/>
      <c r="E93" s="181"/>
      <c r="F93" s="177"/>
      <c r="G93" s="165"/>
    </row>
    <row r="94" spans="1:7" ht="16.5" thickBot="1">
      <c r="A94" s="166"/>
      <c r="B94" s="167"/>
      <c r="C94" s="167"/>
      <c r="D94" s="167"/>
      <c r="E94" s="181"/>
      <c r="F94" s="177"/>
      <c r="G94" s="165"/>
    </row>
    <row r="95" spans="1:7" ht="15">
      <c r="A95" s="165"/>
      <c r="B95" s="165"/>
      <c r="C95" s="165"/>
      <c r="D95" s="165"/>
      <c r="E95" s="165"/>
      <c r="F95" s="177"/>
      <c r="G95" s="165"/>
    </row>
    <row r="96" spans="1:7" ht="15.75">
      <c r="A96" s="751" t="s">
        <v>223</v>
      </c>
      <c r="B96" s="752"/>
      <c r="C96" s="752"/>
      <c r="D96" s="752"/>
      <c r="E96" s="752"/>
      <c r="F96" s="752"/>
      <c r="G96" s="752"/>
    </row>
    <row r="97" spans="1:7" ht="60">
      <c r="A97" s="168" t="s">
        <v>134</v>
      </c>
      <c r="B97" s="190" t="s">
        <v>224</v>
      </c>
      <c r="C97" s="190" t="s">
        <v>225</v>
      </c>
      <c r="D97" s="190" t="s">
        <v>226</v>
      </c>
      <c r="E97" s="191" t="s">
        <v>227</v>
      </c>
      <c r="F97" s="185" t="s">
        <v>228</v>
      </c>
      <c r="G97" s="185" t="s">
        <v>231</v>
      </c>
    </row>
    <row r="98" spans="1:7" ht="15.75">
      <c r="A98" s="188" t="s">
        <v>136</v>
      </c>
      <c r="B98" s="189">
        <v>568</v>
      </c>
      <c r="C98" s="189">
        <v>131</v>
      </c>
      <c r="D98" s="189">
        <v>64</v>
      </c>
      <c r="E98" s="189">
        <v>265</v>
      </c>
      <c r="F98" s="184">
        <v>111</v>
      </c>
      <c r="G98" s="184">
        <v>21</v>
      </c>
    </row>
    <row r="99" spans="1:7" ht="15.75">
      <c r="A99" s="188" t="s">
        <v>137</v>
      </c>
      <c r="B99" s="189">
        <v>632</v>
      </c>
      <c r="C99" s="189">
        <v>113</v>
      </c>
      <c r="D99" s="189">
        <v>60</v>
      </c>
      <c r="E99" s="189">
        <v>157</v>
      </c>
      <c r="F99" s="184">
        <v>160</v>
      </c>
      <c r="G99" s="184">
        <v>18</v>
      </c>
    </row>
    <row r="100" spans="1:7" ht="15.75">
      <c r="A100" s="186" t="s">
        <v>138</v>
      </c>
      <c r="B100" s="187">
        <v>560</v>
      </c>
      <c r="C100" s="187">
        <v>103</v>
      </c>
      <c r="D100" s="187">
        <v>69</v>
      </c>
      <c r="E100" s="178">
        <v>245</v>
      </c>
      <c r="F100" s="184">
        <v>138</v>
      </c>
      <c r="G100" s="184">
        <v>14</v>
      </c>
    </row>
    <row r="101" spans="1:7" ht="15.75">
      <c r="A101" s="188" t="s">
        <v>139</v>
      </c>
      <c r="B101" s="189">
        <v>412</v>
      </c>
      <c r="C101" s="189">
        <v>82</v>
      </c>
      <c r="D101" s="189">
        <v>20</v>
      </c>
      <c r="E101" s="189">
        <v>54</v>
      </c>
      <c r="F101" s="184">
        <v>95</v>
      </c>
      <c r="G101" s="184">
        <v>13</v>
      </c>
    </row>
    <row r="102" spans="1:7" ht="15.75">
      <c r="A102" s="188" t="s">
        <v>133</v>
      </c>
      <c r="B102" s="189">
        <v>2172</v>
      </c>
      <c r="C102" s="189">
        <v>429</v>
      </c>
      <c r="D102" s="189">
        <v>213</v>
      </c>
      <c r="E102" s="189">
        <v>721</v>
      </c>
      <c r="F102" s="184">
        <v>504</v>
      </c>
      <c r="G102" s="184">
        <v>66</v>
      </c>
    </row>
    <row r="103" spans="1:7" ht="15.75">
      <c r="A103" s="188"/>
      <c r="B103" s="189"/>
      <c r="C103" s="189"/>
      <c r="D103" s="189"/>
      <c r="E103" s="189"/>
      <c r="F103" s="177"/>
      <c r="G103" s="177"/>
    </row>
    <row r="104" spans="1:7" ht="15.75">
      <c r="A104" s="188"/>
      <c r="B104" s="749" t="s">
        <v>229</v>
      </c>
      <c r="C104" s="749"/>
      <c r="D104" s="749"/>
      <c r="E104" s="749"/>
      <c r="F104" s="750"/>
      <c r="G104" s="177"/>
    </row>
    <row r="105" spans="1:7" ht="45">
      <c r="A105" s="314" t="s">
        <v>144</v>
      </c>
      <c r="B105" s="314" t="s">
        <v>145</v>
      </c>
      <c r="C105" s="314" t="s">
        <v>146</v>
      </c>
      <c r="D105" s="314" t="s">
        <v>147</v>
      </c>
      <c r="E105" s="314" t="s">
        <v>148</v>
      </c>
      <c r="F105" s="314" t="s">
        <v>149</v>
      </c>
      <c r="G105" s="251"/>
    </row>
    <row r="106" spans="1:7" ht="30">
      <c r="A106" s="315" t="s">
        <v>150</v>
      </c>
      <c r="B106" s="316">
        <v>65</v>
      </c>
      <c r="C106" s="316">
        <v>92</v>
      </c>
      <c r="D106" s="316">
        <v>157</v>
      </c>
      <c r="E106" s="316">
        <v>73</v>
      </c>
      <c r="F106" s="316">
        <f>SUM(B106:E106)</f>
        <v>387</v>
      </c>
      <c r="G106" s="165"/>
    </row>
    <row r="107" spans="1:7" ht="30.75" thickBot="1">
      <c r="A107" s="317" t="s">
        <v>151</v>
      </c>
      <c r="B107" s="318">
        <v>9</v>
      </c>
      <c r="C107" s="319">
        <v>13</v>
      </c>
      <c r="D107" s="319">
        <v>7</v>
      </c>
      <c r="E107" s="320">
        <v>6</v>
      </c>
      <c r="F107" s="321">
        <f t="shared" ref="F107:F116" si="2">SUM(B107:E107)</f>
        <v>35</v>
      </c>
      <c r="G107" s="165"/>
    </row>
    <row r="108" spans="1:7" ht="30">
      <c r="A108" s="322" t="s">
        <v>152</v>
      </c>
      <c r="B108" s="323">
        <v>37</v>
      </c>
      <c r="C108" s="324">
        <v>45</v>
      </c>
      <c r="D108" s="324">
        <v>54</v>
      </c>
      <c r="E108" s="325">
        <v>40</v>
      </c>
      <c r="F108" s="326">
        <f t="shared" si="2"/>
        <v>176</v>
      </c>
      <c r="G108" s="165"/>
    </row>
    <row r="109" spans="1:7" ht="15" customHeight="1" thickBot="1">
      <c r="A109" s="327" t="s">
        <v>153</v>
      </c>
      <c r="B109" s="328">
        <v>25</v>
      </c>
      <c r="C109" s="328">
        <v>43</v>
      </c>
      <c r="D109" s="328">
        <v>25</v>
      </c>
      <c r="E109" s="329">
        <v>13</v>
      </c>
      <c r="F109" s="329">
        <f t="shared" si="2"/>
        <v>106</v>
      </c>
      <c r="G109" s="165"/>
    </row>
    <row r="110" spans="1:7" ht="15.75" thickBot="1">
      <c r="A110" s="327" t="s">
        <v>154</v>
      </c>
      <c r="B110" s="328">
        <v>7</v>
      </c>
      <c r="C110" s="328">
        <v>8</v>
      </c>
      <c r="D110" s="328">
        <v>6</v>
      </c>
      <c r="E110" s="329">
        <v>3</v>
      </c>
      <c r="F110" s="329">
        <f t="shared" si="2"/>
        <v>24</v>
      </c>
      <c r="G110" s="165"/>
    </row>
    <row r="111" spans="1:7" ht="15" customHeight="1" thickBot="1">
      <c r="A111" s="327" t="s">
        <v>155</v>
      </c>
      <c r="B111" s="328">
        <v>47</v>
      </c>
      <c r="C111" s="328">
        <v>98</v>
      </c>
      <c r="D111" s="328">
        <v>48</v>
      </c>
      <c r="E111" s="329">
        <v>36</v>
      </c>
      <c r="F111" s="329">
        <f t="shared" si="2"/>
        <v>229</v>
      </c>
      <c r="G111" s="165"/>
    </row>
    <row r="112" spans="1:7" ht="75.75" thickBot="1">
      <c r="A112" s="327" t="s">
        <v>156</v>
      </c>
      <c r="B112" s="328">
        <v>16</v>
      </c>
      <c r="C112" s="328">
        <v>16</v>
      </c>
      <c r="D112" s="328">
        <v>4</v>
      </c>
      <c r="E112" s="329">
        <v>11</v>
      </c>
      <c r="F112" s="329">
        <f t="shared" si="2"/>
        <v>47</v>
      </c>
      <c r="G112" s="165"/>
    </row>
    <row r="113" spans="1:7" ht="90.75" thickBot="1">
      <c r="A113" s="327" t="s">
        <v>157</v>
      </c>
      <c r="B113" s="328">
        <v>2</v>
      </c>
      <c r="C113" s="328">
        <v>4</v>
      </c>
      <c r="D113" s="328">
        <v>4</v>
      </c>
      <c r="E113" s="329">
        <v>6</v>
      </c>
      <c r="F113" s="329">
        <f t="shared" si="2"/>
        <v>16</v>
      </c>
      <c r="G113" s="165"/>
    </row>
    <row r="114" spans="1:7" ht="45.75" thickBot="1">
      <c r="A114" s="327" t="s">
        <v>158</v>
      </c>
      <c r="B114" s="328">
        <v>420</v>
      </c>
      <c r="C114" s="328">
        <v>544</v>
      </c>
      <c r="D114" s="328">
        <v>246</v>
      </c>
      <c r="E114" s="329">
        <v>348</v>
      </c>
      <c r="F114" s="329">
        <f t="shared" si="2"/>
        <v>1558</v>
      </c>
      <c r="G114" s="165"/>
    </row>
    <row r="115" spans="1:7" ht="30.75" thickBot="1">
      <c r="A115" s="327" t="s">
        <v>159</v>
      </c>
      <c r="B115" s="328">
        <v>270</v>
      </c>
      <c r="C115" s="328">
        <v>310</v>
      </c>
      <c r="D115" s="328">
        <v>267</v>
      </c>
      <c r="E115" s="329">
        <v>143</v>
      </c>
      <c r="F115" s="329">
        <f t="shared" si="2"/>
        <v>990</v>
      </c>
    </row>
    <row r="116" spans="1:7" ht="30.75" thickBot="1">
      <c r="A116" s="327" t="s">
        <v>160</v>
      </c>
      <c r="B116" s="328">
        <v>345</v>
      </c>
      <c r="C116" s="328">
        <v>283</v>
      </c>
      <c r="D116" s="328">
        <v>238</v>
      </c>
      <c r="E116" s="329">
        <v>451</v>
      </c>
      <c r="F116" s="329">
        <f t="shared" si="2"/>
        <v>1317</v>
      </c>
    </row>
    <row r="117" spans="1:7" ht="15">
      <c r="A117" s="165"/>
      <c r="B117" s="165"/>
      <c r="C117" s="165"/>
      <c r="D117" s="165"/>
      <c r="E117" s="165"/>
      <c r="F117" s="177"/>
    </row>
    <row r="118" spans="1:7" ht="15.75">
      <c r="A118" s="753"/>
      <c r="B118" s="753"/>
      <c r="C118" s="753"/>
      <c r="D118" s="753"/>
      <c r="E118" s="754"/>
      <c r="F118" s="177"/>
    </row>
    <row r="119" spans="1:7" ht="15.75">
      <c r="A119" s="168"/>
      <c r="B119" s="168"/>
      <c r="C119" s="168"/>
      <c r="D119" s="168"/>
      <c r="E119" s="179"/>
      <c r="F119" s="177"/>
    </row>
    <row r="120" spans="1:7" ht="16.5" thickBot="1">
      <c r="A120" s="169"/>
      <c r="B120" s="170"/>
      <c r="C120" s="170"/>
      <c r="D120" s="170"/>
      <c r="E120" s="180"/>
      <c r="F120" s="177"/>
    </row>
    <row r="121" spans="1:7" ht="16.5" thickBot="1">
      <c r="A121" s="166"/>
      <c r="B121" s="167"/>
      <c r="C121" s="167"/>
      <c r="D121" s="167"/>
      <c r="E121" s="181"/>
      <c r="F121" s="177"/>
    </row>
    <row r="122" spans="1:7" ht="16.5" thickBot="1">
      <c r="A122" s="166"/>
      <c r="B122" s="167"/>
      <c r="C122" s="167"/>
      <c r="D122" s="167"/>
      <c r="E122" s="181"/>
      <c r="F122" s="177"/>
    </row>
    <row r="123" spans="1:7" ht="16.5" thickBot="1">
      <c r="A123" s="166"/>
      <c r="B123" s="167"/>
      <c r="C123" s="167"/>
      <c r="D123" s="167"/>
      <c r="E123" s="181"/>
      <c r="F123" s="177"/>
    </row>
    <row r="126" spans="1:7" ht="15">
      <c r="B126" s="177"/>
      <c r="C126" s="298" t="s">
        <v>281</v>
      </c>
      <c r="D126" s="177"/>
      <c r="E126" s="299"/>
      <c r="F126" s="299"/>
      <c r="G126" s="299"/>
    </row>
    <row r="127" spans="1:7" ht="15">
      <c r="B127" s="165"/>
      <c r="C127" s="300" t="s">
        <v>16</v>
      </c>
      <c r="D127" s="300" t="s">
        <v>282</v>
      </c>
      <c r="E127" s="299"/>
      <c r="F127" s="299"/>
      <c r="G127" s="299"/>
    </row>
    <row r="128" spans="1:7">
      <c r="B128" s="301" t="s">
        <v>283</v>
      </c>
      <c r="C128" s="302">
        <v>0.21035284994183792</v>
      </c>
      <c r="D128" s="303">
        <v>325500</v>
      </c>
      <c r="E128" s="299"/>
      <c r="F128" s="299"/>
      <c r="G128" s="299"/>
    </row>
    <row r="129" spans="2:7">
      <c r="B129" s="301" t="s">
        <v>284</v>
      </c>
      <c r="C129" s="302">
        <v>0.4129507561070182</v>
      </c>
      <c r="D129" s="303">
        <v>639000</v>
      </c>
      <c r="E129" s="299"/>
      <c r="F129" s="299"/>
      <c r="G129" s="299"/>
    </row>
    <row r="130" spans="2:7">
      <c r="B130" s="301" t="s">
        <v>285</v>
      </c>
      <c r="C130" s="302">
        <v>0.37669639395114385</v>
      </c>
      <c r="D130" s="304">
        <v>582900</v>
      </c>
      <c r="E130" s="299"/>
      <c r="F130" s="299"/>
      <c r="G130" s="305">
        <f>D131+D137</f>
        <v>3830411.46</v>
      </c>
    </row>
    <row r="131" spans="2:7">
      <c r="B131" s="301" t="s">
        <v>132</v>
      </c>
      <c r="C131" s="306">
        <v>1</v>
      </c>
      <c r="D131" s="307">
        <v>1547400</v>
      </c>
      <c r="E131" s="299"/>
      <c r="F131" s="299"/>
      <c r="G131" s="299"/>
    </row>
    <row r="132" spans="2:7" ht="15">
      <c r="B132" s="286"/>
      <c r="C132" s="298" t="s">
        <v>286</v>
      </c>
      <c r="D132" s="177"/>
      <c r="E132" s="299"/>
      <c r="F132" s="299"/>
      <c r="G132" s="299"/>
    </row>
    <row r="133" spans="2:7">
      <c r="B133" s="308" t="s">
        <v>287</v>
      </c>
      <c r="C133" s="309">
        <v>6.6739025479968461E-2</v>
      </c>
      <c r="D133" s="303">
        <v>152365.96</v>
      </c>
    </row>
    <row r="134" spans="2:7">
      <c r="B134" s="308" t="s">
        <v>288</v>
      </c>
      <c r="C134" s="309">
        <v>4.530748172416095E-2</v>
      </c>
      <c r="D134" s="303">
        <v>103437.5</v>
      </c>
    </row>
    <row r="135" spans="2:7">
      <c r="B135" s="308" t="s">
        <v>289</v>
      </c>
      <c r="C135" s="309">
        <v>0.62733281242486627</v>
      </c>
      <c r="D135" s="303">
        <v>1432208</v>
      </c>
    </row>
    <row r="136" spans="2:7">
      <c r="B136" s="308" t="s">
        <v>290</v>
      </c>
      <c r="C136" s="309">
        <v>0.26062068037100439</v>
      </c>
      <c r="D136" s="303">
        <v>595000</v>
      </c>
    </row>
    <row r="137" spans="2:7">
      <c r="B137" s="310" t="s">
        <v>132</v>
      </c>
      <c r="C137" s="311">
        <v>1</v>
      </c>
      <c r="D137" s="312">
        <v>2283011.46</v>
      </c>
    </row>
  </sheetData>
  <mergeCells count="95">
    <mergeCell ref="A48:M48"/>
    <mergeCell ref="A45:E45"/>
    <mergeCell ref="J45:M45"/>
    <mergeCell ref="N14:S14"/>
    <mergeCell ref="N15:S15"/>
    <mergeCell ref="N16:S16"/>
    <mergeCell ref="A43:E43"/>
    <mergeCell ref="J43:M43"/>
    <mergeCell ref="A41:E41"/>
    <mergeCell ref="J41:M41"/>
    <mergeCell ref="A42:E42"/>
    <mergeCell ref="A40:M40"/>
    <mergeCell ref="A32:M32"/>
    <mergeCell ref="A29:E29"/>
    <mergeCell ref="F29:G29"/>
    <mergeCell ref="H29:I29"/>
    <mergeCell ref="A39:M39"/>
    <mergeCell ref="A30:E30"/>
    <mergeCell ref="F30:M30"/>
    <mergeCell ref="A31:M31"/>
    <mergeCell ref="A37:M37"/>
    <mergeCell ref="A38:M38"/>
    <mergeCell ref="A33:M33"/>
    <mergeCell ref="A34:M34"/>
    <mergeCell ref="A35:M35"/>
    <mergeCell ref="A28:E28"/>
    <mergeCell ref="F28:G28"/>
    <mergeCell ref="H28:I28"/>
    <mergeCell ref="A21:E21"/>
    <mergeCell ref="F21:G21"/>
    <mergeCell ref="H21:I21"/>
    <mergeCell ref="A22:E23"/>
    <mergeCell ref="F22:M23"/>
    <mergeCell ref="A24:E24"/>
    <mergeCell ref="F24:G24"/>
    <mergeCell ref="H24:I24"/>
    <mergeCell ref="A25:E25"/>
    <mergeCell ref="F25:G25"/>
    <mergeCell ref="H25:I25"/>
    <mergeCell ref="A26:E27"/>
    <mergeCell ref="F26:M27"/>
    <mergeCell ref="A17:C17"/>
    <mergeCell ref="A19:M19"/>
    <mergeCell ref="A20:E20"/>
    <mergeCell ref="F20:G20"/>
    <mergeCell ref="H20:I20"/>
    <mergeCell ref="B16:C16"/>
    <mergeCell ref="A7:B7"/>
    <mergeCell ref="C7:M7"/>
    <mergeCell ref="A9:C9"/>
    <mergeCell ref="D9:J9"/>
    <mergeCell ref="K9:M9"/>
    <mergeCell ref="B10:C10"/>
    <mergeCell ref="B11:C11"/>
    <mergeCell ref="B12:C12"/>
    <mergeCell ref="B13:C13"/>
    <mergeCell ref="B14:C14"/>
    <mergeCell ref="B15:C15"/>
    <mergeCell ref="A1:M1"/>
    <mergeCell ref="A2:M2"/>
    <mergeCell ref="A3:B3"/>
    <mergeCell ref="C3:M3"/>
    <mergeCell ref="A5:B5"/>
    <mergeCell ref="C5:M5"/>
    <mergeCell ref="A90:E90"/>
    <mergeCell ref="A96:G96"/>
    <mergeCell ref="B104:F104"/>
    <mergeCell ref="A118:E118"/>
    <mergeCell ref="E78:F78"/>
    <mergeCell ref="E79:F79"/>
    <mergeCell ref="E80:F80"/>
    <mergeCell ref="E81:F81"/>
    <mergeCell ref="E75:F75"/>
    <mergeCell ref="E76:F76"/>
    <mergeCell ref="A83:E83"/>
    <mergeCell ref="A58:F58"/>
    <mergeCell ref="B59:E59"/>
    <mergeCell ref="E77:F77"/>
    <mergeCell ref="E74:F74"/>
    <mergeCell ref="J42:M42"/>
    <mergeCell ref="A46:M46"/>
    <mergeCell ref="A47:M47"/>
    <mergeCell ref="B72:E72"/>
    <mergeCell ref="E73:F73"/>
    <mergeCell ref="A49:M49"/>
    <mergeCell ref="A50:M50"/>
    <mergeCell ref="A51:M51"/>
    <mergeCell ref="A53:C55"/>
    <mergeCell ref="D53:H55"/>
    <mergeCell ref="I53:M55"/>
    <mergeCell ref="A52:C52"/>
    <mergeCell ref="D52:H52"/>
    <mergeCell ref="I52:M52"/>
    <mergeCell ref="A44:E44"/>
    <mergeCell ref="J44:M44"/>
  </mergeCells>
  <pageMargins left="0.511811024" right="0.511811024" top="0.78740157499999996" bottom="0.78740157499999996" header="0.31496062000000002" footer="0.31496062000000002"/>
  <pageSetup paperSize="9" scale="4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topLeftCell="A7"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379</v>
      </c>
      <c r="C4" s="443"/>
      <c r="D4" s="443"/>
      <c r="E4" s="443"/>
      <c r="F4" s="443"/>
      <c r="G4" s="444"/>
    </row>
    <row r="5" spans="1:8" ht="30.75" customHeight="1">
      <c r="A5" s="343" t="s">
        <v>305</v>
      </c>
      <c r="B5" s="426" t="s">
        <v>383</v>
      </c>
      <c r="C5" s="427"/>
      <c r="D5" s="427"/>
      <c r="E5" s="427"/>
      <c r="F5" s="427"/>
      <c r="G5" s="428"/>
    </row>
    <row r="6" spans="1:8" ht="15" customHeight="1">
      <c r="A6" s="336" t="s">
        <v>33</v>
      </c>
      <c r="B6" s="426" t="s">
        <v>384</v>
      </c>
      <c r="C6" s="427"/>
      <c r="D6" s="427"/>
      <c r="E6" s="427"/>
      <c r="F6" s="427"/>
      <c r="G6" s="428"/>
    </row>
    <row r="7" spans="1:8" ht="137.25" customHeight="1">
      <c r="A7" s="336" t="s">
        <v>306</v>
      </c>
      <c r="B7" s="423" t="s">
        <v>385</v>
      </c>
      <c r="C7" s="424"/>
      <c r="D7" s="424"/>
      <c r="E7" s="424"/>
      <c r="F7" s="424"/>
      <c r="G7" s="425"/>
    </row>
    <row r="8" spans="1:8" ht="29.25" customHeight="1">
      <c r="A8" s="336" t="s">
        <v>307</v>
      </c>
      <c r="B8" s="423" t="s">
        <v>386</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387</v>
      </c>
      <c r="B12" s="433"/>
      <c r="C12" s="434" t="s">
        <v>376</v>
      </c>
      <c r="D12" s="435"/>
      <c r="E12" s="338">
        <v>60</v>
      </c>
      <c r="F12" s="353">
        <f>IFERROR(E12*E16/100,0)</f>
        <v>0</v>
      </c>
      <c r="G12" s="350">
        <f>IFERROR(F12/E12*100,0)</f>
        <v>0</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1000</v>
      </c>
      <c r="B15" s="368">
        <v>820</v>
      </c>
      <c r="C15" s="341">
        <v>0</v>
      </c>
      <c r="D15" s="341">
        <v>0</v>
      </c>
      <c r="E15" s="341">
        <v>0</v>
      </c>
      <c r="F15" s="342">
        <v>0</v>
      </c>
      <c r="G15" s="350">
        <f>IFERROR(B15-C15-F15,0)</f>
        <v>820</v>
      </c>
    </row>
    <row r="16" spans="1:8" ht="16.5" thickBot="1">
      <c r="A16" s="419" t="s">
        <v>324</v>
      </c>
      <c r="B16" s="419"/>
      <c r="C16" s="350">
        <f>IFERROR(C15/$B$15*100,0)</f>
        <v>0</v>
      </c>
      <c r="D16" s="350">
        <f>IFERROR(D15/$C$15*100,0)</f>
        <v>0</v>
      </c>
      <c r="E16" s="350">
        <f>IFERROR(E15/$B$15*100,0)</f>
        <v>0</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680" priority="7" operator="between">
      <formula>66</formula>
      <formula>100</formula>
    </cfRule>
    <cfRule type="cellIs" dxfId="679" priority="8" operator="between">
      <formula>33</formula>
      <formula>66</formula>
    </cfRule>
    <cfRule type="cellIs" dxfId="678" priority="9" operator="between">
      <formula>0</formula>
      <formula>33</formula>
    </cfRule>
  </conditionalFormatting>
  <conditionalFormatting sqref="G15">
    <cfRule type="cellIs" dxfId="677" priority="16" operator="between">
      <formula>66</formula>
      <formula>100</formula>
    </cfRule>
    <cfRule type="cellIs" dxfId="676" priority="17" operator="between">
      <formula>33</formula>
      <formula>66</formula>
    </cfRule>
    <cfRule type="cellIs" dxfId="675" priority="18" operator="between">
      <formula>0</formula>
      <formula>33</formula>
    </cfRule>
  </conditionalFormatting>
  <conditionalFormatting sqref="G12">
    <cfRule type="cellIs" dxfId="674" priority="13" operator="between">
      <formula>66</formula>
      <formula>100</formula>
    </cfRule>
    <cfRule type="cellIs" dxfId="673" priority="14" operator="between">
      <formula>33</formula>
      <formula>66</formula>
    </cfRule>
    <cfRule type="cellIs" dxfId="672" priority="15" operator="between">
      <formula>0</formula>
      <formula>33</formula>
    </cfRule>
  </conditionalFormatting>
  <conditionalFormatting sqref="F12">
    <cfRule type="cellIs" dxfId="671" priority="10" operator="between">
      <formula>$E$12*0</formula>
      <formula>$E$12*0.329999</formula>
    </cfRule>
    <cfRule type="cellIs" dxfId="670" priority="11" operator="between">
      <formula>$E$12*0.33</formula>
      <formula>$E$12*0.6599999</formula>
    </cfRule>
    <cfRule type="cellIs" dxfId="669" priority="12" operator="between">
      <formula>$E$12*0.66</formula>
      <formula>$E$12*1</formula>
    </cfRule>
  </conditionalFormatting>
  <conditionalFormatting sqref="D16">
    <cfRule type="cellIs" dxfId="668" priority="4" operator="between">
      <formula>66</formula>
      <formula>100</formula>
    </cfRule>
    <cfRule type="cellIs" dxfId="667" priority="5" operator="between">
      <formula>33</formula>
      <formula>66</formula>
    </cfRule>
    <cfRule type="cellIs" dxfId="666" priority="6" operator="between">
      <formula>0</formula>
      <formula>33</formula>
    </cfRule>
  </conditionalFormatting>
  <conditionalFormatting sqref="E16">
    <cfRule type="cellIs" dxfId="665" priority="1" operator="between">
      <formula>66</formula>
      <formula>100</formula>
    </cfRule>
    <cfRule type="cellIs" dxfId="664" priority="2" operator="between">
      <formula>33</formula>
      <formula>66</formula>
    </cfRule>
    <cfRule type="cellIs" dxfId="663"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379</v>
      </c>
      <c r="C4" s="443"/>
      <c r="D4" s="443"/>
      <c r="E4" s="443"/>
      <c r="F4" s="443"/>
      <c r="G4" s="444"/>
    </row>
    <row r="5" spans="1:8" ht="30.75" customHeight="1">
      <c r="A5" s="343" t="s">
        <v>305</v>
      </c>
      <c r="B5" s="426" t="s">
        <v>383</v>
      </c>
      <c r="C5" s="427"/>
      <c r="D5" s="427"/>
      <c r="E5" s="427"/>
      <c r="F5" s="427"/>
      <c r="G5" s="428"/>
    </row>
    <row r="6" spans="1:8" ht="15" customHeight="1">
      <c r="A6" s="336" t="s">
        <v>33</v>
      </c>
      <c r="B6" s="426" t="s">
        <v>388</v>
      </c>
      <c r="C6" s="427"/>
      <c r="D6" s="427"/>
      <c r="E6" s="427"/>
      <c r="F6" s="427"/>
      <c r="G6" s="428"/>
    </row>
    <row r="7" spans="1:8" ht="73.5" customHeight="1">
      <c r="A7" s="336" t="s">
        <v>306</v>
      </c>
      <c r="B7" s="423" t="s">
        <v>389</v>
      </c>
      <c r="C7" s="424"/>
      <c r="D7" s="424"/>
      <c r="E7" s="424"/>
      <c r="F7" s="424"/>
      <c r="G7" s="425"/>
    </row>
    <row r="8" spans="1:8" ht="22.5" customHeight="1">
      <c r="A8" s="336" t="s">
        <v>307</v>
      </c>
      <c r="B8" s="423" t="s">
        <v>390</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387</v>
      </c>
      <c r="B12" s="433"/>
      <c r="C12" s="434" t="s">
        <v>376</v>
      </c>
      <c r="D12" s="435"/>
      <c r="E12" s="338">
        <v>100</v>
      </c>
      <c r="F12" s="353">
        <f>IFERROR(E12*E16/100,0)</f>
        <v>52.607519136978787</v>
      </c>
      <c r="G12" s="350">
        <f>IFERROR(F12/E12*100,0)</f>
        <v>52.607519136978787</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99000</v>
      </c>
      <c r="B15" s="368">
        <v>154805</v>
      </c>
      <c r="C15" s="341">
        <v>149923.69</v>
      </c>
      <c r="D15" s="341">
        <v>95386.02</v>
      </c>
      <c r="E15" s="341">
        <v>81439.070000000007</v>
      </c>
      <c r="F15" s="342">
        <v>0</v>
      </c>
      <c r="G15" s="350">
        <f>IFERROR(B15-C15-F15,0)</f>
        <v>4881.3099999999977</v>
      </c>
    </row>
    <row r="16" spans="1:8" ht="16.5" thickBot="1">
      <c r="A16" s="419" t="s">
        <v>324</v>
      </c>
      <c r="B16" s="419"/>
      <c r="C16" s="350">
        <f>IFERROR(C15/$B$15*100,0)</f>
        <v>96.846800813927203</v>
      </c>
      <c r="D16" s="350">
        <f>IFERROR(D15/$C$15*100,0)</f>
        <v>63.623047164860999</v>
      </c>
      <c r="E16" s="350">
        <f>IFERROR(E15/$B$15*100,0)</f>
        <v>52.607519136978787</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662" priority="7" operator="between">
      <formula>66</formula>
      <formula>100</formula>
    </cfRule>
    <cfRule type="cellIs" dxfId="661" priority="8" operator="between">
      <formula>33</formula>
      <formula>66</formula>
    </cfRule>
    <cfRule type="cellIs" dxfId="660" priority="9" operator="between">
      <formula>0</formula>
      <formula>33</formula>
    </cfRule>
  </conditionalFormatting>
  <conditionalFormatting sqref="G15">
    <cfRule type="cellIs" dxfId="659" priority="16" operator="between">
      <formula>66</formula>
      <formula>100</formula>
    </cfRule>
    <cfRule type="cellIs" dxfId="658" priority="17" operator="between">
      <formula>33</formula>
      <formula>66</formula>
    </cfRule>
    <cfRule type="cellIs" dxfId="657" priority="18" operator="between">
      <formula>0</formula>
      <formula>33</formula>
    </cfRule>
  </conditionalFormatting>
  <conditionalFormatting sqref="G12">
    <cfRule type="cellIs" dxfId="656" priority="13" operator="between">
      <formula>66</formula>
      <formula>100</formula>
    </cfRule>
    <cfRule type="cellIs" dxfId="655" priority="14" operator="between">
      <formula>33</formula>
      <formula>66</formula>
    </cfRule>
    <cfRule type="cellIs" dxfId="654" priority="15" operator="between">
      <formula>0</formula>
      <formula>33</formula>
    </cfRule>
  </conditionalFormatting>
  <conditionalFormatting sqref="F12">
    <cfRule type="cellIs" dxfId="653" priority="10" operator="between">
      <formula>$E$12*0</formula>
      <formula>$E$12*0.329999</formula>
    </cfRule>
    <cfRule type="cellIs" dxfId="652" priority="11" operator="between">
      <formula>$E$12*0.33</formula>
      <formula>$E$12*0.6599999</formula>
    </cfRule>
    <cfRule type="cellIs" dxfId="651" priority="12" operator="between">
      <formula>$E$12*0.66</formula>
      <formula>$E$12*1</formula>
    </cfRule>
  </conditionalFormatting>
  <conditionalFormatting sqref="D16">
    <cfRule type="cellIs" dxfId="650" priority="4" operator="between">
      <formula>66</formula>
      <formula>100</formula>
    </cfRule>
    <cfRule type="cellIs" dxfId="649" priority="5" operator="between">
      <formula>33</formula>
      <formula>66</formula>
    </cfRule>
    <cfRule type="cellIs" dxfId="648" priority="6" operator="between">
      <formula>0</formula>
      <formula>33</formula>
    </cfRule>
  </conditionalFormatting>
  <conditionalFormatting sqref="E16">
    <cfRule type="cellIs" dxfId="647" priority="1" operator="between">
      <formula>66</formula>
      <formula>100</formula>
    </cfRule>
    <cfRule type="cellIs" dxfId="646" priority="2" operator="between">
      <formula>33</formula>
      <formula>66</formula>
    </cfRule>
    <cfRule type="cellIs" dxfId="645"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C15" sqref="C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379</v>
      </c>
      <c r="C4" s="443"/>
      <c r="D4" s="443"/>
      <c r="E4" s="443"/>
      <c r="F4" s="443"/>
      <c r="G4" s="444"/>
    </row>
    <row r="5" spans="1:8" ht="30.75" customHeight="1">
      <c r="A5" s="343" t="s">
        <v>305</v>
      </c>
      <c r="B5" s="426" t="s">
        <v>383</v>
      </c>
      <c r="C5" s="427"/>
      <c r="D5" s="427"/>
      <c r="E5" s="427"/>
      <c r="F5" s="427"/>
      <c r="G5" s="428"/>
    </row>
    <row r="6" spans="1:8" ht="15" customHeight="1">
      <c r="A6" s="336" t="s">
        <v>33</v>
      </c>
      <c r="B6" s="426" t="s">
        <v>391</v>
      </c>
      <c r="C6" s="427"/>
      <c r="D6" s="427"/>
      <c r="E6" s="427"/>
      <c r="F6" s="427"/>
      <c r="G6" s="428"/>
    </row>
    <row r="7" spans="1:8" ht="51.75" customHeight="1">
      <c r="A7" s="336" t="s">
        <v>306</v>
      </c>
      <c r="B7" s="423" t="s">
        <v>392</v>
      </c>
      <c r="C7" s="424"/>
      <c r="D7" s="424"/>
      <c r="E7" s="424"/>
      <c r="F7" s="424"/>
      <c r="G7" s="425"/>
    </row>
    <row r="8" spans="1:8" ht="29.25" customHeight="1">
      <c r="A8" s="336" t="s">
        <v>307</v>
      </c>
      <c r="B8" s="423" t="s">
        <v>393</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394</v>
      </c>
      <c r="B12" s="433"/>
      <c r="C12" s="434" t="s">
        <v>65</v>
      </c>
      <c r="D12" s="435"/>
      <c r="E12" s="338">
        <v>15</v>
      </c>
      <c r="F12" s="353">
        <f>IFERROR(E12*E16/100,0)</f>
        <v>0</v>
      </c>
      <c r="G12" s="350">
        <f>IFERROR(F12/E12*100,0)</f>
        <v>0</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484000</v>
      </c>
      <c r="B15" s="368">
        <v>3211.73</v>
      </c>
      <c r="C15" s="341">
        <v>0</v>
      </c>
      <c r="D15" s="341">
        <v>0</v>
      </c>
      <c r="E15" s="341">
        <v>0</v>
      </c>
      <c r="F15" s="342">
        <v>0</v>
      </c>
      <c r="G15" s="350">
        <f>IFERROR(B15-C15-F15,0)</f>
        <v>3211.73</v>
      </c>
    </row>
    <row r="16" spans="1:8" ht="16.5" thickBot="1">
      <c r="A16" s="419" t="s">
        <v>324</v>
      </c>
      <c r="B16" s="419"/>
      <c r="C16" s="350">
        <f>IFERROR(C15/$B$15*100,0)</f>
        <v>0</v>
      </c>
      <c r="D16" s="350">
        <f>IFERROR(D15/$C$15*100,0)</f>
        <v>0</v>
      </c>
      <c r="E16" s="350">
        <f>IFERROR(E15/$B$15*100,0)</f>
        <v>0</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644" priority="7" operator="between">
      <formula>66</formula>
      <formula>100</formula>
    </cfRule>
    <cfRule type="cellIs" dxfId="643" priority="8" operator="between">
      <formula>33</formula>
      <formula>66</formula>
    </cfRule>
    <cfRule type="cellIs" dxfId="642" priority="9" operator="between">
      <formula>0</formula>
      <formula>33</formula>
    </cfRule>
  </conditionalFormatting>
  <conditionalFormatting sqref="G15">
    <cfRule type="cellIs" dxfId="641" priority="16" operator="between">
      <formula>66</formula>
      <formula>100</formula>
    </cfRule>
    <cfRule type="cellIs" dxfId="640" priority="17" operator="between">
      <formula>33</formula>
      <formula>66</formula>
    </cfRule>
    <cfRule type="cellIs" dxfId="639" priority="18" operator="between">
      <formula>0</formula>
      <formula>33</formula>
    </cfRule>
  </conditionalFormatting>
  <conditionalFormatting sqref="G12">
    <cfRule type="cellIs" dxfId="638" priority="13" operator="between">
      <formula>66</formula>
      <formula>100</formula>
    </cfRule>
    <cfRule type="cellIs" dxfId="637" priority="14" operator="between">
      <formula>33</formula>
      <formula>66</formula>
    </cfRule>
    <cfRule type="cellIs" dxfId="636" priority="15" operator="between">
      <formula>0</formula>
      <formula>33</formula>
    </cfRule>
  </conditionalFormatting>
  <conditionalFormatting sqref="F12">
    <cfRule type="cellIs" dxfId="635" priority="10" operator="between">
      <formula>$E$12*0</formula>
      <formula>$E$12*0.329999</formula>
    </cfRule>
    <cfRule type="cellIs" dxfId="634" priority="11" operator="between">
      <formula>$E$12*0.33</formula>
      <formula>$E$12*0.6599999</formula>
    </cfRule>
    <cfRule type="cellIs" dxfId="633" priority="12" operator="between">
      <formula>$E$12*0.66</formula>
      <formula>$E$12*1</formula>
    </cfRule>
  </conditionalFormatting>
  <conditionalFormatting sqref="D16">
    <cfRule type="cellIs" dxfId="632" priority="4" operator="between">
      <formula>66</formula>
      <formula>100</formula>
    </cfRule>
    <cfRule type="cellIs" dxfId="631" priority="5" operator="between">
      <formula>33</formula>
      <formula>66</formula>
    </cfRule>
    <cfRule type="cellIs" dxfId="630" priority="6" operator="between">
      <formula>0</formula>
      <formula>33</formula>
    </cfRule>
  </conditionalFormatting>
  <conditionalFormatting sqref="E16">
    <cfRule type="cellIs" dxfId="629" priority="1" operator="between">
      <formula>66</formula>
      <formula>100</formula>
    </cfRule>
    <cfRule type="cellIs" dxfId="628" priority="2" operator="between">
      <formula>33</formula>
      <formula>66</formula>
    </cfRule>
    <cfRule type="cellIs" dxfId="627"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16"/>
  <sheetViews>
    <sheetView workbookViewId="0">
      <selection activeCell="B15" sqref="B15"/>
    </sheetView>
  </sheetViews>
  <sheetFormatPr defaultRowHeight="15"/>
  <cols>
    <col min="1" max="1" width="20.28515625" customWidth="1"/>
    <col min="2" max="2" width="20" customWidth="1"/>
    <col min="3" max="3" width="13.85546875" customWidth="1"/>
    <col min="4" max="4" width="16.140625" customWidth="1"/>
    <col min="5" max="5" width="12.28515625" customWidth="1"/>
    <col min="6" max="6" width="13.5703125" customWidth="1"/>
    <col min="7" max="7" width="37.28515625" customWidth="1"/>
  </cols>
  <sheetData>
    <row r="1" spans="1:7" ht="23.25">
      <c r="A1" s="436" t="s">
        <v>293</v>
      </c>
      <c r="B1" s="437"/>
      <c r="C1" s="437"/>
      <c r="D1" s="437"/>
      <c r="E1" s="437"/>
      <c r="F1" s="437"/>
      <c r="G1" s="438"/>
    </row>
    <row r="2" spans="1:7" ht="23.25">
      <c r="A2" s="439" t="s">
        <v>486</v>
      </c>
      <c r="B2" s="440"/>
      <c r="C2" s="440"/>
      <c r="D2" s="440"/>
      <c r="E2" s="440"/>
      <c r="F2" s="440"/>
      <c r="G2" s="441"/>
    </row>
    <row r="3" spans="1:7" ht="16.5" thickBot="1">
      <c r="A3" s="332"/>
      <c r="B3" s="333"/>
      <c r="C3" s="333"/>
      <c r="D3" s="333"/>
      <c r="E3" s="333"/>
      <c r="F3" s="333"/>
      <c r="G3" s="334"/>
    </row>
    <row r="4" spans="1:7" ht="18">
      <c r="A4" s="335" t="s">
        <v>304</v>
      </c>
      <c r="B4" s="442" t="s">
        <v>379</v>
      </c>
      <c r="C4" s="443"/>
      <c r="D4" s="443"/>
      <c r="E4" s="443"/>
      <c r="F4" s="443"/>
      <c r="G4" s="444"/>
    </row>
    <row r="5" spans="1:7" ht="31.5">
      <c r="A5" s="343" t="s">
        <v>305</v>
      </c>
      <c r="B5" s="426" t="s">
        <v>383</v>
      </c>
      <c r="C5" s="427"/>
      <c r="D5" s="427"/>
      <c r="E5" s="427"/>
      <c r="F5" s="427"/>
      <c r="G5" s="428"/>
    </row>
    <row r="6" spans="1:7" ht="15.75">
      <c r="A6" s="399" t="s">
        <v>33</v>
      </c>
      <c r="B6" s="426" t="s">
        <v>500</v>
      </c>
      <c r="C6" s="427"/>
      <c r="D6" s="427"/>
      <c r="E6" s="427"/>
      <c r="F6" s="427"/>
      <c r="G6" s="428"/>
    </row>
    <row r="7" spans="1:7" ht="15.75">
      <c r="A7" s="399" t="s">
        <v>306</v>
      </c>
      <c r="B7" s="423"/>
      <c r="C7" s="424"/>
      <c r="D7" s="424"/>
      <c r="E7" s="424"/>
      <c r="F7" s="424"/>
      <c r="G7" s="425"/>
    </row>
    <row r="8" spans="1:7" ht="15.75">
      <c r="A8" s="399" t="s">
        <v>307</v>
      </c>
      <c r="B8" s="423"/>
      <c r="C8" s="424"/>
      <c r="D8" s="424"/>
      <c r="E8" s="424"/>
      <c r="F8" s="424"/>
      <c r="G8" s="425"/>
    </row>
    <row r="9" spans="1:7" ht="31.5">
      <c r="A9" s="343" t="s">
        <v>308</v>
      </c>
      <c r="B9" s="426" t="s">
        <v>311</v>
      </c>
      <c r="C9" s="427"/>
      <c r="D9" s="427"/>
      <c r="E9" s="427"/>
      <c r="F9" s="427"/>
      <c r="G9" s="428"/>
    </row>
    <row r="10" spans="1:7" ht="15.75">
      <c r="A10" s="420" t="s">
        <v>309</v>
      </c>
      <c r="B10" s="421"/>
      <c r="C10" s="421"/>
      <c r="D10" s="421"/>
      <c r="E10" s="421"/>
      <c r="F10" s="421"/>
      <c r="G10" s="422"/>
    </row>
    <row r="11" spans="1:7" ht="47.25">
      <c r="A11" s="429" t="s">
        <v>1</v>
      </c>
      <c r="B11" s="430"/>
      <c r="C11" s="431" t="s">
        <v>48</v>
      </c>
      <c r="D11" s="430"/>
      <c r="E11" s="344" t="s">
        <v>46</v>
      </c>
      <c r="F11" s="345" t="s">
        <v>47</v>
      </c>
      <c r="G11" s="346" t="s">
        <v>5</v>
      </c>
    </row>
    <row r="12" spans="1:7" ht="16.5" thickBot="1">
      <c r="A12" s="432" t="s">
        <v>394</v>
      </c>
      <c r="B12" s="433"/>
      <c r="C12" s="434" t="s">
        <v>65</v>
      </c>
      <c r="D12" s="435"/>
      <c r="E12" s="338">
        <v>15</v>
      </c>
      <c r="F12" s="353">
        <f>IFERROR(E12*E16/100,0)</f>
        <v>0</v>
      </c>
      <c r="G12" s="350">
        <f>IFERROR(F12/E12*100,0)</f>
        <v>0</v>
      </c>
    </row>
    <row r="13" spans="1:7" ht="15.75">
      <c r="A13" s="420" t="s">
        <v>310</v>
      </c>
      <c r="B13" s="421"/>
      <c r="C13" s="421"/>
      <c r="D13" s="421"/>
      <c r="E13" s="421"/>
      <c r="F13" s="421"/>
      <c r="G13" s="422"/>
    </row>
    <row r="14" spans="1:7" ht="31.5">
      <c r="A14" s="347" t="s">
        <v>312</v>
      </c>
      <c r="B14" s="348" t="s">
        <v>8</v>
      </c>
      <c r="C14" s="348" t="s">
        <v>320</v>
      </c>
      <c r="D14" s="348" t="s">
        <v>321</v>
      </c>
      <c r="E14" s="348" t="s">
        <v>322</v>
      </c>
      <c r="F14" s="348" t="s">
        <v>323</v>
      </c>
      <c r="G14" s="349" t="s">
        <v>325</v>
      </c>
    </row>
    <row r="15" spans="1:7" ht="16.5" thickBot="1">
      <c r="A15" s="340">
        <v>12000</v>
      </c>
      <c r="B15" s="368">
        <v>0</v>
      </c>
      <c r="C15" s="341">
        <v>0</v>
      </c>
      <c r="D15" s="341">
        <v>0</v>
      </c>
      <c r="E15" s="341">
        <v>0</v>
      </c>
      <c r="F15" s="342">
        <v>0</v>
      </c>
      <c r="G15" s="350">
        <f>IFERROR(B15-C15-F15,0)</f>
        <v>0</v>
      </c>
    </row>
    <row r="16" spans="1:7" ht="16.5" thickBot="1">
      <c r="A16" s="419" t="s">
        <v>324</v>
      </c>
      <c r="B16" s="419"/>
      <c r="C16" s="350">
        <f>IFERROR(C15/$B$15*100,0)</f>
        <v>0</v>
      </c>
      <c r="D16" s="350">
        <f>IFERROR(D15/$C$15*100,0)</f>
        <v>0</v>
      </c>
      <c r="E16" s="350">
        <f>IFERROR(E15/$B$15*100,0)</f>
        <v>0</v>
      </c>
      <c r="F16" s="331"/>
      <c r="G16" s="331"/>
    </row>
  </sheetData>
  <mergeCells count="15">
    <mergeCell ref="B7:G7"/>
    <mergeCell ref="A1:G1"/>
    <mergeCell ref="A2:G2"/>
    <mergeCell ref="B4:G4"/>
    <mergeCell ref="B5:G5"/>
    <mergeCell ref="B6:G6"/>
    <mergeCell ref="A13:G13"/>
    <mergeCell ref="A16:B16"/>
    <mergeCell ref="B8:G8"/>
    <mergeCell ref="B9:G9"/>
    <mergeCell ref="A10:G10"/>
    <mergeCell ref="A11:B11"/>
    <mergeCell ref="C11:D11"/>
    <mergeCell ref="A12:B12"/>
    <mergeCell ref="C12:D12"/>
  </mergeCells>
  <conditionalFormatting sqref="C16">
    <cfRule type="cellIs" dxfId="626" priority="7" operator="between">
      <formula>66</formula>
      <formula>100</formula>
    </cfRule>
    <cfRule type="cellIs" dxfId="625" priority="8" operator="between">
      <formula>33</formula>
      <formula>66</formula>
    </cfRule>
    <cfRule type="cellIs" dxfId="624" priority="9" operator="between">
      <formula>0</formula>
      <formula>33</formula>
    </cfRule>
  </conditionalFormatting>
  <conditionalFormatting sqref="G15">
    <cfRule type="cellIs" dxfId="623" priority="16" operator="between">
      <formula>66</formula>
      <formula>100</formula>
    </cfRule>
    <cfRule type="cellIs" dxfId="622" priority="17" operator="between">
      <formula>33</formula>
      <formula>66</formula>
    </cfRule>
    <cfRule type="cellIs" dxfId="621" priority="18" operator="between">
      <formula>0</formula>
      <formula>33</formula>
    </cfRule>
  </conditionalFormatting>
  <conditionalFormatting sqref="G12">
    <cfRule type="cellIs" dxfId="620" priority="13" operator="between">
      <formula>66</formula>
      <formula>100</formula>
    </cfRule>
    <cfRule type="cellIs" dxfId="619" priority="14" operator="between">
      <formula>33</formula>
      <formula>66</formula>
    </cfRule>
    <cfRule type="cellIs" dxfId="618" priority="15" operator="between">
      <formula>0</formula>
      <formula>33</formula>
    </cfRule>
  </conditionalFormatting>
  <conditionalFormatting sqref="F12">
    <cfRule type="cellIs" dxfId="617" priority="10" operator="between">
      <formula>$E$12*0</formula>
      <formula>$E$12*0.329999</formula>
    </cfRule>
    <cfRule type="cellIs" dxfId="616" priority="11" operator="between">
      <formula>$E$12*0.33</formula>
      <formula>$E$12*0.6599999</formula>
    </cfRule>
    <cfRule type="cellIs" dxfId="615" priority="12" operator="between">
      <formula>$E$12*0.66</formula>
      <formula>$E$12*1</formula>
    </cfRule>
  </conditionalFormatting>
  <conditionalFormatting sqref="D16">
    <cfRule type="cellIs" dxfId="614" priority="4" operator="between">
      <formula>66</formula>
      <formula>100</formula>
    </cfRule>
    <cfRule type="cellIs" dxfId="613" priority="5" operator="between">
      <formula>33</formula>
      <formula>66</formula>
    </cfRule>
    <cfRule type="cellIs" dxfId="612" priority="6" operator="between">
      <formula>0</formula>
      <formula>33</formula>
    </cfRule>
  </conditionalFormatting>
  <conditionalFormatting sqref="E16">
    <cfRule type="cellIs" dxfId="611" priority="1" operator="between">
      <formula>66</formula>
      <formula>100</formula>
    </cfRule>
    <cfRule type="cellIs" dxfId="610" priority="2" operator="between">
      <formula>33</formula>
      <formula>66</formula>
    </cfRule>
    <cfRule type="cellIs" dxfId="609" priority="3" operator="between">
      <formula>0</formula>
      <formula>33</formula>
    </cfRule>
  </conditionalFormatting>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G15" sqref="G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36" t="s">
        <v>293</v>
      </c>
      <c r="B1" s="437"/>
      <c r="C1" s="437"/>
      <c r="D1" s="437"/>
      <c r="E1" s="437"/>
      <c r="F1" s="437"/>
      <c r="G1" s="438"/>
    </row>
    <row r="2" spans="1:8" ht="23.25">
      <c r="A2" s="439" t="s">
        <v>486</v>
      </c>
      <c r="B2" s="440"/>
      <c r="C2" s="440"/>
      <c r="D2" s="440"/>
      <c r="E2" s="440"/>
      <c r="F2" s="440"/>
      <c r="G2" s="441"/>
    </row>
    <row r="3" spans="1:8" ht="16.5" thickBot="1">
      <c r="A3" s="332"/>
      <c r="B3" s="333"/>
      <c r="C3" s="333"/>
      <c r="D3" s="333"/>
      <c r="E3" s="333"/>
      <c r="F3" s="333"/>
      <c r="G3" s="334"/>
    </row>
    <row r="4" spans="1:8" ht="18">
      <c r="A4" s="335" t="s">
        <v>304</v>
      </c>
      <c r="B4" s="442" t="s">
        <v>379</v>
      </c>
      <c r="C4" s="443"/>
      <c r="D4" s="443"/>
      <c r="E4" s="443"/>
      <c r="F4" s="443"/>
      <c r="G4" s="444"/>
    </row>
    <row r="5" spans="1:8" ht="30.75" customHeight="1">
      <c r="A5" s="343" t="s">
        <v>305</v>
      </c>
      <c r="B5" s="426" t="s">
        <v>383</v>
      </c>
      <c r="C5" s="427"/>
      <c r="D5" s="427"/>
      <c r="E5" s="427"/>
      <c r="F5" s="427"/>
      <c r="G5" s="428"/>
    </row>
    <row r="6" spans="1:8" ht="15" customHeight="1">
      <c r="A6" s="336" t="s">
        <v>33</v>
      </c>
      <c r="B6" s="426" t="s">
        <v>397</v>
      </c>
      <c r="C6" s="427"/>
      <c r="D6" s="427"/>
      <c r="E6" s="427"/>
      <c r="F6" s="427"/>
      <c r="G6" s="428"/>
    </row>
    <row r="7" spans="1:8" ht="102" customHeight="1">
      <c r="A7" s="336" t="s">
        <v>306</v>
      </c>
      <c r="B7" s="423" t="s">
        <v>398</v>
      </c>
      <c r="C7" s="424"/>
      <c r="D7" s="424"/>
      <c r="E7" s="424"/>
      <c r="F7" s="424"/>
      <c r="G7" s="425"/>
    </row>
    <row r="8" spans="1:8" ht="29.25" customHeight="1">
      <c r="A8" s="336" t="s">
        <v>307</v>
      </c>
      <c r="B8" s="423" t="s">
        <v>399</v>
      </c>
      <c r="C8" s="424"/>
      <c r="D8" s="424"/>
      <c r="E8" s="424"/>
      <c r="F8" s="424"/>
      <c r="G8" s="425"/>
    </row>
    <row r="9" spans="1:8" ht="30.75" customHeight="1">
      <c r="A9" s="343" t="s">
        <v>308</v>
      </c>
      <c r="B9" s="426" t="s">
        <v>311</v>
      </c>
      <c r="C9" s="427"/>
      <c r="D9" s="427"/>
      <c r="E9" s="427"/>
      <c r="F9" s="427"/>
      <c r="G9" s="428"/>
    </row>
    <row r="10" spans="1:8" ht="15.75">
      <c r="A10" s="420" t="s">
        <v>309</v>
      </c>
      <c r="B10" s="421"/>
      <c r="C10" s="421"/>
      <c r="D10" s="421"/>
      <c r="E10" s="421"/>
      <c r="F10" s="421"/>
      <c r="G10" s="422"/>
    </row>
    <row r="11" spans="1:8" ht="31.5">
      <c r="A11" s="429" t="s">
        <v>1</v>
      </c>
      <c r="B11" s="430"/>
      <c r="C11" s="431" t="s">
        <v>48</v>
      </c>
      <c r="D11" s="430"/>
      <c r="E11" s="344" t="s">
        <v>46</v>
      </c>
      <c r="F11" s="345" t="s">
        <v>47</v>
      </c>
      <c r="G11" s="346" t="s">
        <v>5</v>
      </c>
    </row>
    <row r="12" spans="1:8" ht="16.5" thickBot="1">
      <c r="A12" s="432" t="s">
        <v>395</v>
      </c>
      <c r="B12" s="433"/>
      <c r="C12" s="434" t="s">
        <v>376</v>
      </c>
      <c r="D12" s="435"/>
      <c r="E12" s="338">
        <v>100</v>
      </c>
      <c r="F12" s="353">
        <f>IFERROR(E12*E16/100,0)</f>
        <v>32.484183566452863</v>
      </c>
      <c r="G12" s="350">
        <f>IFERROR(F12/E12*100,0)</f>
        <v>32.484183566452863</v>
      </c>
      <c r="H12" s="339"/>
    </row>
    <row r="13" spans="1:8" ht="15.75">
      <c r="A13" s="420" t="s">
        <v>310</v>
      </c>
      <c r="B13" s="421"/>
      <c r="C13" s="421"/>
      <c r="D13" s="421"/>
      <c r="E13" s="421"/>
      <c r="F13" s="421"/>
      <c r="G13" s="422"/>
    </row>
    <row r="14" spans="1:8" ht="31.5">
      <c r="A14" s="347" t="s">
        <v>312</v>
      </c>
      <c r="B14" s="348" t="s">
        <v>8</v>
      </c>
      <c r="C14" s="348" t="s">
        <v>320</v>
      </c>
      <c r="D14" s="348" t="s">
        <v>321</v>
      </c>
      <c r="E14" s="348" t="s">
        <v>322</v>
      </c>
      <c r="F14" s="348" t="s">
        <v>323</v>
      </c>
      <c r="G14" s="349" t="s">
        <v>325</v>
      </c>
    </row>
    <row r="15" spans="1:8" ht="16.5" thickBot="1">
      <c r="A15" s="340">
        <v>713000</v>
      </c>
      <c r="B15" s="368">
        <v>905830</v>
      </c>
      <c r="C15" s="341">
        <v>600333.4</v>
      </c>
      <c r="D15" s="341">
        <v>310647.33</v>
      </c>
      <c r="E15" s="341">
        <v>294251.48</v>
      </c>
      <c r="F15" s="342">
        <v>142599.39000000001</v>
      </c>
      <c r="G15" s="350">
        <f>IFERROR(B15-C15-F15,0)</f>
        <v>162897.20999999996</v>
      </c>
    </row>
    <row r="16" spans="1:8" ht="16.5" thickBot="1">
      <c r="A16" s="419" t="s">
        <v>324</v>
      </c>
      <c r="B16" s="419"/>
      <c r="C16" s="350">
        <f>IFERROR(C15/$B$15*100,0)</f>
        <v>66.274400273782064</v>
      </c>
      <c r="D16" s="350">
        <f>IFERROR(D15/$C$15*100,0)</f>
        <v>51.745801582920429</v>
      </c>
      <c r="E16" s="350">
        <f>IFERROR(E15/$B$15*100,0)</f>
        <v>32.484183566452863</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608" priority="7" operator="between">
      <formula>66</formula>
      <formula>100</formula>
    </cfRule>
    <cfRule type="cellIs" dxfId="607" priority="8" operator="between">
      <formula>33</formula>
      <formula>66</formula>
    </cfRule>
    <cfRule type="cellIs" dxfId="606" priority="9" operator="between">
      <formula>0</formula>
      <formula>33</formula>
    </cfRule>
  </conditionalFormatting>
  <conditionalFormatting sqref="G15">
    <cfRule type="cellIs" dxfId="605" priority="16" operator="between">
      <formula>66</formula>
      <formula>100</formula>
    </cfRule>
    <cfRule type="cellIs" dxfId="604" priority="17" operator="between">
      <formula>33</formula>
      <formula>66</formula>
    </cfRule>
    <cfRule type="cellIs" dxfId="603" priority="18" operator="between">
      <formula>0</formula>
      <formula>33</formula>
    </cfRule>
  </conditionalFormatting>
  <conditionalFormatting sqref="G12">
    <cfRule type="cellIs" dxfId="602" priority="13" operator="between">
      <formula>66</formula>
      <formula>100</formula>
    </cfRule>
    <cfRule type="cellIs" dxfId="601" priority="14" operator="between">
      <formula>33</formula>
      <formula>66</formula>
    </cfRule>
    <cfRule type="cellIs" dxfId="600" priority="15" operator="between">
      <formula>0</formula>
      <formula>33</formula>
    </cfRule>
  </conditionalFormatting>
  <conditionalFormatting sqref="F12">
    <cfRule type="cellIs" dxfId="599" priority="10" operator="between">
      <formula>$E$12*0</formula>
      <formula>$E$12*0.329999</formula>
    </cfRule>
    <cfRule type="cellIs" dxfId="598" priority="11" operator="between">
      <formula>$E$12*0.33</formula>
      <formula>$E$12*0.6599999</formula>
    </cfRule>
    <cfRule type="cellIs" dxfId="597" priority="12" operator="between">
      <formula>$E$12*0.66</formula>
      <formula>$E$12*1</formula>
    </cfRule>
  </conditionalFormatting>
  <conditionalFormatting sqref="D16">
    <cfRule type="cellIs" dxfId="596" priority="4" operator="between">
      <formula>66</formula>
      <formula>100</formula>
    </cfRule>
    <cfRule type="cellIs" dxfId="595" priority="5" operator="between">
      <formula>33</formula>
      <formula>66</formula>
    </cfRule>
    <cfRule type="cellIs" dxfId="594" priority="6" operator="between">
      <formula>0</formula>
      <formula>33</formula>
    </cfRule>
  </conditionalFormatting>
  <conditionalFormatting sqref="E16">
    <cfRule type="cellIs" dxfId="593" priority="1" operator="between">
      <formula>66</formula>
      <formula>100</formula>
    </cfRule>
    <cfRule type="cellIs" dxfId="592" priority="2" operator="between">
      <formula>33</formula>
      <formula>66</formula>
    </cfRule>
    <cfRule type="cellIs" dxfId="591"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7" workbookViewId="0">
      <selection activeCell="G15" sqref="G15"/>
    </sheetView>
  </sheetViews>
  <sheetFormatPr defaultRowHeight="15"/>
  <cols>
    <col min="1" max="1" width="22" customWidth="1"/>
    <col min="2" max="2" width="16.5703125" customWidth="1"/>
    <col min="3" max="3" width="15.7109375" customWidth="1"/>
    <col min="4" max="4" width="14.5703125" customWidth="1"/>
    <col min="5" max="5" width="15.85546875" customWidth="1"/>
    <col min="6" max="6" width="17.140625" customWidth="1"/>
    <col min="7" max="7" width="18.42578125" customWidth="1"/>
  </cols>
  <sheetData>
    <row r="1" spans="1:7" ht="23.25">
      <c r="A1" s="436" t="s">
        <v>293</v>
      </c>
      <c r="B1" s="437"/>
      <c r="C1" s="437"/>
      <c r="D1" s="437"/>
      <c r="E1" s="437"/>
      <c r="F1" s="437"/>
      <c r="G1" s="438"/>
    </row>
    <row r="2" spans="1:7" ht="23.25">
      <c r="A2" s="439" t="s">
        <v>486</v>
      </c>
      <c r="B2" s="440"/>
      <c r="C2" s="440"/>
      <c r="D2" s="440"/>
      <c r="E2" s="440"/>
      <c r="F2" s="440"/>
      <c r="G2" s="441"/>
    </row>
    <row r="3" spans="1:7" ht="16.5" thickBot="1">
      <c r="A3" s="332"/>
      <c r="B3" s="333"/>
      <c r="C3" s="333"/>
      <c r="D3" s="333"/>
      <c r="E3" s="333"/>
      <c r="F3" s="333"/>
      <c r="G3" s="334"/>
    </row>
    <row r="4" spans="1:7" ht="18">
      <c r="A4" s="335" t="s">
        <v>304</v>
      </c>
      <c r="B4" s="442" t="s">
        <v>379</v>
      </c>
      <c r="C4" s="443"/>
      <c r="D4" s="443"/>
      <c r="E4" s="443"/>
      <c r="F4" s="443"/>
      <c r="G4" s="444"/>
    </row>
    <row r="5" spans="1:7" ht="31.5">
      <c r="A5" s="343" t="s">
        <v>305</v>
      </c>
      <c r="B5" s="426" t="s">
        <v>383</v>
      </c>
      <c r="C5" s="427"/>
      <c r="D5" s="427"/>
      <c r="E5" s="427"/>
      <c r="F5" s="427"/>
      <c r="G5" s="428"/>
    </row>
    <row r="6" spans="1:7" ht="15.75">
      <c r="A6" s="393" t="s">
        <v>33</v>
      </c>
      <c r="B6" s="426" t="s">
        <v>488</v>
      </c>
      <c r="C6" s="427"/>
      <c r="D6" s="427"/>
      <c r="E6" s="427"/>
      <c r="F6" s="427"/>
      <c r="G6" s="428"/>
    </row>
    <row r="7" spans="1:7" ht="38.25" customHeight="1">
      <c r="A7" s="393" t="s">
        <v>306</v>
      </c>
      <c r="B7" s="423" t="s">
        <v>489</v>
      </c>
      <c r="C7" s="424"/>
      <c r="D7" s="424"/>
      <c r="E7" s="424"/>
      <c r="F7" s="424"/>
      <c r="G7" s="425"/>
    </row>
    <row r="8" spans="1:7" ht="15.75">
      <c r="A8" s="393" t="s">
        <v>307</v>
      </c>
      <c r="B8" s="423" t="s">
        <v>490</v>
      </c>
      <c r="C8" s="424"/>
      <c r="D8" s="424"/>
      <c r="E8" s="424"/>
      <c r="F8" s="424"/>
      <c r="G8" s="425"/>
    </row>
    <row r="9" spans="1:7" ht="31.5">
      <c r="A9" s="343" t="s">
        <v>308</v>
      </c>
      <c r="B9" s="426" t="s">
        <v>311</v>
      </c>
      <c r="C9" s="427"/>
      <c r="D9" s="427"/>
      <c r="E9" s="427"/>
      <c r="F9" s="427"/>
      <c r="G9" s="428"/>
    </row>
    <row r="10" spans="1:7" ht="15.75">
      <c r="A10" s="420" t="s">
        <v>309</v>
      </c>
      <c r="B10" s="421"/>
      <c r="C10" s="421"/>
      <c r="D10" s="421"/>
      <c r="E10" s="421"/>
      <c r="F10" s="421"/>
      <c r="G10" s="422"/>
    </row>
    <row r="11" spans="1:7" ht="31.5">
      <c r="A11" s="429" t="s">
        <v>1</v>
      </c>
      <c r="B11" s="430"/>
      <c r="C11" s="431" t="s">
        <v>48</v>
      </c>
      <c r="D11" s="430"/>
      <c r="E11" s="344" t="s">
        <v>46</v>
      </c>
      <c r="F11" s="345" t="s">
        <v>47</v>
      </c>
      <c r="G11" s="346" t="s">
        <v>5</v>
      </c>
    </row>
    <row r="12" spans="1:7" ht="16.5" thickBot="1">
      <c r="A12" s="432" t="s">
        <v>395</v>
      </c>
      <c r="B12" s="433"/>
      <c r="C12" s="434" t="s">
        <v>376</v>
      </c>
      <c r="D12" s="435"/>
      <c r="E12" s="338">
        <v>100</v>
      </c>
      <c r="F12" s="353">
        <f>IFERROR(E12*E16/100,0)</f>
        <v>79.67345961490372</v>
      </c>
      <c r="G12" s="350">
        <f>IFERROR(F12/E12*100,0)</f>
        <v>79.67345961490372</v>
      </c>
    </row>
    <row r="13" spans="1:7" ht="15.75">
      <c r="A13" s="420" t="s">
        <v>310</v>
      </c>
      <c r="B13" s="421"/>
      <c r="C13" s="421"/>
      <c r="D13" s="421"/>
      <c r="E13" s="421"/>
      <c r="F13" s="421"/>
      <c r="G13" s="422"/>
    </row>
    <row r="14" spans="1:7" ht="31.5">
      <c r="A14" s="347" t="s">
        <v>312</v>
      </c>
      <c r="B14" s="348" t="s">
        <v>8</v>
      </c>
      <c r="C14" s="348" t="s">
        <v>320</v>
      </c>
      <c r="D14" s="348" t="s">
        <v>321</v>
      </c>
      <c r="E14" s="348" t="s">
        <v>322</v>
      </c>
      <c r="F14" s="348" t="s">
        <v>323</v>
      </c>
      <c r="G14" s="349" t="s">
        <v>325</v>
      </c>
    </row>
    <row r="15" spans="1:7" ht="16.5" thickBot="1">
      <c r="A15" s="340">
        <v>0</v>
      </c>
      <c r="B15" s="368">
        <v>1599600</v>
      </c>
      <c r="C15" s="341">
        <v>1495043.76</v>
      </c>
      <c r="D15" s="341">
        <v>1410338.21</v>
      </c>
      <c r="E15" s="341">
        <v>1274456.6599999999</v>
      </c>
      <c r="F15" s="342">
        <v>0</v>
      </c>
      <c r="G15" s="350">
        <f>IFERROR(B15-C15-F15,0)</f>
        <v>104556.23999999999</v>
      </c>
    </row>
    <row r="16" spans="1:7" ht="16.5" thickBot="1">
      <c r="A16" s="419" t="s">
        <v>324</v>
      </c>
      <c r="B16" s="419"/>
      <c r="C16" s="350">
        <f>IFERROR(C15/$B$15*100,0)</f>
        <v>93.463600900225046</v>
      </c>
      <c r="D16" s="350">
        <f>IFERROR(D15/$C$15*100,0)</f>
        <v>94.33424276490743</v>
      </c>
      <c r="E16" s="350">
        <f>IFERROR(E15/$B$15*100,0)</f>
        <v>79.67345961490372</v>
      </c>
      <c r="F16" s="331"/>
      <c r="G16" s="331"/>
    </row>
  </sheetData>
  <mergeCells count="15">
    <mergeCell ref="B7:G7"/>
    <mergeCell ref="A1:G1"/>
    <mergeCell ref="A2:G2"/>
    <mergeCell ref="B4:G4"/>
    <mergeCell ref="B5:G5"/>
    <mergeCell ref="B6:G6"/>
    <mergeCell ref="A13:G13"/>
    <mergeCell ref="A16:B16"/>
    <mergeCell ref="B8:G8"/>
    <mergeCell ref="B9:G9"/>
    <mergeCell ref="A10:G10"/>
    <mergeCell ref="A11:B11"/>
    <mergeCell ref="C11:D11"/>
    <mergeCell ref="A12:B12"/>
    <mergeCell ref="C12:D12"/>
  </mergeCells>
  <conditionalFormatting sqref="C16">
    <cfRule type="cellIs" dxfId="590" priority="7" operator="between">
      <formula>66</formula>
      <formula>100</formula>
    </cfRule>
    <cfRule type="cellIs" dxfId="589" priority="8" operator="between">
      <formula>33</formula>
      <formula>66</formula>
    </cfRule>
    <cfRule type="cellIs" dxfId="588" priority="9" operator="between">
      <formula>0</formula>
      <formula>33</formula>
    </cfRule>
  </conditionalFormatting>
  <conditionalFormatting sqref="G15">
    <cfRule type="cellIs" dxfId="587" priority="16" operator="between">
      <formula>66</formula>
      <formula>100</formula>
    </cfRule>
    <cfRule type="cellIs" dxfId="586" priority="17" operator="between">
      <formula>33</formula>
      <formula>66</formula>
    </cfRule>
    <cfRule type="cellIs" dxfId="585" priority="18" operator="between">
      <formula>0</formula>
      <formula>33</formula>
    </cfRule>
  </conditionalFormatting>
  <conditionalFormatting sqref="G12">
    <cfRule type="cellIs" dxfId="584" priority="13" operator="between">
      <formula>66</formula>
      <formula>100</formula>
    </cfRule>
    <cfRule type="cellIs" dxfId="583" priority="14" operator="between">
      <formula>33</formula>
      <formula>66</formula>
    </cfRule>
    <cfRule type="cellIs" dxfId="582" priority="15" operator="between">
      <formula>0</formula>
      <formula>33</formula>
    </cfRule>
  </conditionalFormatting>
  <conditionalFormatting sqref="F12">
    <cfRule type="cellIs" dxfId="581" priority="10" operator="between">
      <formula>$E$12*0</formula>
      <formula>$E$12*0.329999</formula>
    </cfRule>
    <cfRule type="cellIs" dxfId="580" priority="11" operator="between">
      <formula>$E$12*0.33</formula>
      <formula>$E$12*0.6599999</formula>
    </cfRule>
    <cfRule type="cellIs" dxfId="579" priority="12" operator="between">
      <formula>$E$12*0.66</formula>
      <formula>$E$12*1</formula>
    </cfRule>
  </conditionalFormatting>
  <conditionalFormatting sqref="D16">
    <cfRule type="cellIs" dxfId="578" priority="4" operator="between">
      <formula>66</formula>
      <formula>100</formula>
    </cfRule>
    <cfRule type="cellIs" dxfId="577" priority="5" operator="between">
      <formula>33</formula>
      <formula>66</formula>
    </cfRule>
    <cfRule type="cellIs" dxfId="576" priority="6" operator="between">
      <formula>0</formula>
      <formula>33</formula>
    </cfRule>
  </conditionalFormatting>
  <conditionalFormatting sqref="E16">
    <cfRule type="cellIs" dxfId="575" priority="1" operator="between">
      <formula>66</formula>
      <formula>100</formula>
    </cfRule>
    <cfRule type="cellIs" dxfId="574" priority="2" operator="between">
      <formula>33</formula>
      <formula>66</formula>
    </cfRule>
    <cfRule type="cellIs" dxfId="573" priority="3" operator="between">
      <formula>0</formula>
      <formula>33</formula>
    </cfRule>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37</vt:i4>
      </vt:variant>
      <vt:variant>
        <vt:lpstr>Intervalos nomeados</vt:lpstr>
      </vt:variant>
      <vt:variant>
        <vt:i4>32</vt:i4>
      </vt:variant>
    </vt:vector>
  </HeadingPairs>
  <TitlesOfParts>
    <vt:vector size="69" baseType="lpstr">
      <vt:lpstr>Ação</vt:lpstr>
      <vt:lpstr>2000</vt:lpstr>
      <vt:lpstr>2008</vt:lpstr>
      <vt:lpstr>2190</vt:lpstr>
      <vt:lpstr>2192</vt:lpstr>
      <vt:lpstr>2194</vt:lpstr>
      <vt:lpstr>2213</vt:lpstr>
      <vt:lpstr>2168</vt:lpstr>
      <vt:lpstr>1695</vt:lpstr>
      <vt:lpstr>1696</vt:lpstr>
      <vt:lpstr>1697</vt:lpstr>
      <vt:lpstr>2169</vt:lpstr>
      <vt:lpstr>2170</vt:lpstr>
      <vt:lpstr>2171</vt:lpstr>
      <vt:lpstr>2173</vt:lpstr>
      <vt:lpstr>2174</vt:lpstr>
      <vt:lpstr>2175</vt:lpstr>
      <vt:lpstr>2176</vt:lpstr>
      <vt:lpstr>2177</vt:lpstr>
      <vt:lpstr>2178</vt:lpstr>
      <vt:lpstr>2179</vt:lpstr>
      <vt:lpstr>2180</vt:lpstr>
      <vt:lpstr>2182</vt:lpstr>
      <vt:lpstr>2191</vt:lpstr>
      <vt:lpstr>2187</vt:lpstr>
      <vt:lpstr>2188</vt:lpstr>
      <vt:lpstr>2750</vt:lpstr>
      <vt:lpstr>2223</vt:lpstr>
      <vt:lpstr>2224</vt:lpstr>
      <vt:lpstr>2189</vt:lpstr>
      <vt:lpstr>2184</vt:lpstr>
      <vt:lpstr>2185</vt:lpstr>
      <vt:lpstr>2186</vt:lpstr>
      <vt:lpstr>Relat. Sintético das Ações</vt:lpstr>
      <vt:lpstr>4002 Diogenes</vt:lpstr>
      <vt:lpstr>Ação - 4002 DIOGENES</vt:lpstr>
      <vt:lpstr>objetivo temático- EVERCINO</vt:lpstr>
      <vt:lpstr>'2000'!Area_de_impressao</vt:lpstr>
      <vt:lpstr>'2008'!Area_de_impressao</vt:lpstr>
      <vt:lpstr>'2168'!Area_de_impressao</vt:lpstr>
      <vt:lpstr>'2169'!Area_de_impressao</vt:lpstr>
      <vt:lpstr>'2170'!Area_de_impressao</vt:lpstr>
      <vt:lpstr>'2171'!Area_de_impressao</vt:lpstr>
      <vt:lpstr>'2173'!Area_de_impressao</vt:lpstr>
      <vt:lpstr>'2174'!Area_de_impressao</vt:lpstr>
      <vt:lpstr>'2175'!Area_de_impressao</vt:lpstr>
      <vt:lpstr>'2176'!Area_de_impressao</vt:lpstr>
      <vt:lpstr>'2177'!Area_de_impressao</vt:lpstr>
      <vt:lpstr>'2178'!Area_de_impressao</vt:lpstr>
      <vt:lpstr>'2179'!Area_de_impressao</vt:lpstr>
      <vt:lpstr>'2180'!Area_de_impressao</vt:lpstr>
      <vt:lpstr>'2182'!Area_de_impressao</vt:lpstr>
      <vt:lpstr>'2184'!Area_de_impressao</vt:lpstr>
      <vt:lpstr>'2185'!Area_de_impressao</vt:lpstr>
      <vt:lpstr>'2186'!Area_de_impressao</vt:lpstr>
      <vt:lpstr>'2187'!Area_de_impressao</vt:lpstr>
      <vt:lpstr>'2188'!Area_de_impressao</vt:lpstr>
      <vt:lpstr>'2189'!Area_de_impressao</vt:lpstr>
      <vt:lpstr>'2190'!Area_de_impressao</vt:lpstr>
      <vt:lpstr>'2191'!Area_de_impressao</vt:lpstr>
      <vt:lpstr>'2192'!Area_de_impressao</vt:lpstr>
      <vt:lpstr>'2194'!Area_de_impressao</vt:lpstr>
      <vt:lpstr>'2223'!Area_de_impressao</vt:lpstr>
      <vt:lpstr>'2224'!Area_de_impressao</vt:lpstr>
      <vt:lpstr>'2750'!Area_de_impressao</vt:lpstr>
      <vt:lpstr>'4002 Diogenes'!Area_de_impressao</vt:lpstr>
      <vt:lpstr>'Ação - 4002 DIOGENES'!Area_de_impressao</vt:lpstr>
      <vt:lpstr>'objetivo temático- EVERCINO'!Area_de_impressao</vt:lpstr>
      <vt:lpstr>'Relat. Sintético das Ações'!Area_de_impressao</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ANDREIA RISTINA SILVA LEITA</dc:creator>
  <cp:lastModifiedBy>MARIELLA DE PINA SANTOS</cp:lastModifiedBy>
  <cp:lastPrinted>2019-06-17T12:14:30Z</cp:lastPrinted>
  <dcterms:created xsi:type="dcterms:W3CDTF">2014-04-16T13:33:00Z</dcterms:created>
  <dcterms:modified xsi:type="dcterms:W3CDTF">2020-12-08T15:23:35Z</dcterms:modified>
</cp:coreProperties>
</file>