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tabRatio="706" firstSheet="10" activeTab="24"/>
  </bookViews>
  <sheets>
    <sheet name="Ação" sheetId="3" state="hidden" r:id="rId1"/>
    <sheet name="2000" sheetId="100" r:id="rId2"/>
    <sheet name="2008" sheetId="101" r:id="rId3"/>
    <sheet name="2112" sheetId="102" r:id="rId4"/>
    <sheet name="2113" sheetId="103" r:id="rId5"/>
    <sheet name="2118" sheetId="98" r:id="rId6"/>
    <sheet name="2122" sheetId="97" r:id="rId7"/>
    <sheet name="1027" sheetId="96" r:id="rId8"/>
    <sheet name="1028" sheetId="95" r:id="rId9"/>
    <sheet name="1029" sheetId="53" r:id="rId10"/>
    <sheet name="1030" sheetId="99" r:id="rId11"/>
    <sheet name="2108" sheetId="104" r:id="rId12"/>
    <sheet name="2109" sheetId="105" r:id="rId13"/>
    <sheet name="2110" sheetId="106" r:id="rId14"/>
    <sheet name="2111" sheetId="107" r:id="rId15"/>
    <sheet name="2114" sheetId="108" r:id="rId16"/>
    <sheet name="2115" sheetId="109" r:id="rId17"/>
    <sheet name="2116" sheetId="110" r:id="rId18"/>
    <sheet name="2117" sheetId="111" r:id="rId19"/>
    <sheet name="2123" sheetId="112" r:id="rId20"/>
    <sheet name="2120" sheetId="113" r:id="rId21"/>
    <sheet name="2121" sheetId="114" r:id="rId22"/>
    <sheet name="2119" sheetId="115" r:id="rId23"/>
    <sheet name="2124" sheetId="116" r:id="rId24"/>
    <sheet name="Relat. Sintético das Ações" sheetId="125" r:id="rId25"/>
    <sheet name="4002 Diogenes" sheetId="27" state="hidden" r:id="rId26"/>
    <sheet name="Ação - 4002 DIOGENES" sheetId="11" state="hidden" r:id="rId27"/>
    <sheet name="objetivo temático- EVERCINO" sheetId="13" state="hidden" r:id="rId28"/>
  </sheets>
  <externalReferences>
    <externalReference r:id="rId29"/>
    <externalReference r:id="rId30"/>
    <externalReference r:id="rId31"/>
  </externalReferences>
  <definedNames>
    <definedName name="_xlnm.Print_Area" localSheetId="7">'1027'!$A$1:$G$15</definedName>
    <definedName name="_xlnm.Print_Area" localSheetId="8">'1028'!$A$1:$G$15</definedName>
    <definedName name="_xlnm.Print_Area" localSheetId="9">'1029'!$A$1:$G$15</definedName>
    <definedName name="_xlnm.Print_Area" localSheetId="10">'1030'!$A$1:$G$15</definedName>
    <definedName name="_xlnm.Print_Area" localSheetId="1">'2000'!$A$1:$G$15</definedName>
    <definedName name="_xlnm.Print_Area" localSheetId="2">'2008'!$A$1:$G$15</definedName>
    <definedName name="_xlnm.Print_Area" localSheetId="11">'2108'!$A$1:$G$15</definedName>
    <definedName name="_xlnm.Print_Area" localSheetId="12">'2109'!$A$1:$G$15</definedName>
    <definedName name="_xlnm.Print_Area" localSheetId="13">'2110'!$A$1:$G$15</definedName>
    <definedName name="_xlnm.Print_Area" localSheetId="14">'2111'!$A$1:$G$15</definedName>
    <definedName name="_xlnm.Print_Area" localSheetId="3">'2112'!$A$1:$G$15</definedName>
    <definedName name="_xlnm.Print_Area" localSheetId="4">'2113'!$A$1:$G$15</definedName>
    <definedName name="_xlnm.Print_Area" localSheetId="15">'2114'!$A$1:$G$15</definedName>
    <definedName name="_xlnm.Print_Area" localSheetId="16">'2115'!$A$1:$G$15</definedName>
    <definedName name="_xlnm.Print_Area" localSheetId="17">'2116'!$A$1:$G$15</definedName>
    <definedName name="_xlnm.Print_Area" localSheetId="18">'2117'!$A$1:$G$15</definedName>
    <definedName name="_xlnm.Print_Area" localSheetId="5">'2118'!$A$1:$G$15</definedName>
    <definedName name="_xlnm.Print_Area" localSheetId="22">'2119'!$A$1:$G$15</definedName>
    <definedName name="_xlnm.Print_Area" localSheetId="20">'2120'!$A$1:$G$15</definedName>
    <definedName name="_xlnm.Print_Area" localSheetId="21">'2121'!$A$1:$G$15</definedName>
    <definedName name="_xlnm.Print_Area" localSheetId="6">'2122'!$A$1:$G$15</definedName>
    <definedName name="_xlnm.Print_Area" localSheetId="19">'2123'!$A$1:$G$15</definedName>
    <definedName name="_xlnm.Print_Area" localSheetId="23">'2124'!$A$1:$G$15</definedName>
    <definedName name="_xlnm.Print_Area" localSheetId="25">'4002 Diogenes'!$A$1:$H$100</definedName>
    <definedName name="_xlnm.Print_Area" localSheetId="26">'Ação - 4002 DIOGENES'!$A$1:$G$93</definedName>
    <definedName name="_xlnm.Print_Area" localSheetId="27">'objetivo temático- EVERCINO'!$A$1:$M$55</definedName>
    <definedName name="_xlnm.Print_Area" localSheetId="24">'Relat. Sintético das Ações'!$A$1:$N$109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10" l="1"/>
  <c r="D58" i="125" l="1"/>
  <c r="D57" i="125"/>
  <c r="E38" i="125" l="1"/>
  <c r="E37" i="125"/>
  <c r="D27" i="125"/>
  <c r="D56" i="125" l="1"/>
  <c r="L91" i="125" l="1"/>
  <c r="E91" i="125"/>
  <c r="E92" i="125" s="1"/>
  <c r="F91" i="125"/>
  <c r="F92" i="125" s="1"/>
  <c r="G91" i="125"/>
  <c r="G92" i="125" s="1"/>
  <c r="H91" i="125"/>
  <c r="H92" i="125" s="1"/>
  <c r="I91" i="125"/>
  <c r="I92" i="125" s="1"/>
  <c r="D91" i="125"/>
  <c r="D92" i="125" s="1"/>
  <c r="L81" i="125"/>
  <c r="E81" i="125"/>
  <c r="F81" i="125"/>
  <c r="G81" i="125"/>
  <c r="H81" i="125"/>
  <c r="I81" i="125"/>
  <c r="D81" i="125"/>
  <c r="F26" i="125"/>
  <c r="G26" i="125"/>
  <c r="H26" i="125"/>
  <c r="I26" i="125"/>
  <c r="E26" i="125"/>
  <c r="D26" i="125"/>
  <c r="F94" i="125" l="1"/>
  <c r="H94" i="125"/>
  <c r="G94" i="125"/>
  <c r="J92" i="125"/>
  <c r="J26" i="125"/>
  <c r="L71" i="125"/>
  <c r="E71" i="125"/>
  <c r="F71" i="125"/>
  <c r="G71" i="125"/>
  <c r="H71" i="125"/>
  <c r="I71" i="125"/>
  <c r="D71" i="125"/>
  <c r="L70" i="125"/>
  <c r="E70" i="125"/>
  <c r="F70" i="125"/>
  <c r="G70" i="125"/>
  <c r="H70" i="125"/>
  <c r="I70" i="125"/>
  <c r="D70" i="125"/>
  <c r="L60" i="125"/>
  <c r="E60" i="125"/>
  <c r="F60" i="125"/>
  <c r="G60" i="125"/>
  <c r="H60" i="125"/>
  <c r="I60" i="125"/>
  <c r="D60" i="125"/>
  <c r="L59" i="125"/>
  <c r="E59" i="125"/>
  <c r="F59" i="125"/>
  <c r="G59" i="125"/>
  <c r="H59" i="125"/>
  <c r="I59" i="125"/>
  <c r="D59" i="125"/>
  <c r="L58" i="125"/>
  <c r="E58" i="125"/>
  <c r="F58" i="125"/>
  <c r="G58" i="125"/>
  <c r="H58" i="125"/>
  <c r="I58" i="125"/>
  <c r="L57" i="125"/>
  <c r="E57" i="125"/>
  <c r="F57" i="125"/>
  <c r="G57" i="125"/>
  <c r="H57" i="125"/>
  <c r="I57" i="125"/>
  <c r="L56" i="125"/>
  <c r="E56" i="125"/>
  <c r="F56" i="125"/>
  <c r="G56" i="125"/>
  <c r="H56" i="125"/>
  <c r="I56" i="125"/>
  <c r="L55" i="125"/>
  <c r="E55" i="125"/>
  <c r="F55" i="125"/>
  <c r="G55" i="125"/>
  <c r="H55" i="125"/>
  <c r="I55" i="125"/>
  <c r="D55" i="125"/>
  <c r="L54" i="125"/>
  <c r="E54" i="125"/>
  <c r="F54" i="125"/>
  <c r="G54" i="125"/>
  <c r="H54" i="125"/>
  <c r="I54" i="125"/>
  <c r="D54" i="125"/>
  <c r="L53" i="125"/>
  <c r="F53" i="125"/>
  <c r="G53" i="125"/>
  <c r="H53" i="125"/>
  <c r="I53" i="125"/>
  <c r="E53" i="125"/>
  <c r="D53" i="125"/>
  <c r="L52" i="125"/>
  <c r="L37" i="125"/>
  <c r="I37" i="125"/>
  <c r="H37" i="125"/>
  <c r="G37" i="125"/>
  <c r="F37" i="125"/>
  <c r="D37" i="125"/>
  <c r="E52" i="125"/>
  <c r="F52" i="125"/>
  <c r="G52" i="125"/>
  <c r="H52" i="125"/>
  <c r="I52" i="125"/>
  <c r="D52" i="125"/>
  <c r="L51" i="125"/>
  <c r="I51" i="125"/>
  <c r="H51" i="125"/>
  <c r="G51" i="125"/>
  <c r="F51" i="125"/>
  <c r="E51" i="125"/>
  <c r="D51" i="125"/>
  <c r="L50" i="125"/>
  <c r="I50" i="125"/>
  <c r="H50" i="125"/>
  <c r="G50" i="125"/>
  <c r="F50" i="125"/>
  <c r="E50" i="125"/>
  <c r="D50" i="125"/>
  <c r="L49" i="125"/>
  <c r="I49" i="125"/>
  <c r="H49" i="125"/>
  <c r="G49" i="125"/>
  <c r="F49" i="125"/>
  <c r="E49" i="125"/>
  <c r="D49" i="125"/>
  <c r="L48" i="125"/>
  <c r="I48" i="125"/>
  <c r="H48" i="125"/>
  <c r="G48" i="125"/>
  <c r="F48" i="125"/>
  <c r="E48" i="125"/>
  <c r="D48" i="125"/>
  <c r="I38" i="125"/>
  <c r="H38" i="125"/>
  <c r="G38" i="125"/>
  <c r="F38" i="125"/>
  <c r="D38" i="125"/>
  <c r="L38" i="125"/>
  <c r="L26" i="125"/>
  <c r="G27" i="125"/>
  <c r="G28" i="125" s="1"/>
  <c r="F27" i="125"/>
  <c r="F28" i="125" s="1"/>
  <c r="E27" i="125"/>
  <c r="E28" i="125" s="1"/>
  <c r="D28" i="125"/>
  <c r="H27" i="125"/>
  <c r="H28" i="125" s="1"/>
  <c r="I27" i="125"/>
  <c r="I28" i="125" s="1"/>
  <c r="L16" i="125"/>
  <c r="I16" i="125"/>
  <c r="H16" i="125"/>
  <c r="G16" i="125"/>
  <c r="F16" i="125"/>
  <c r="E16" i="125"/>
  <c r="D16" i="125"/>
  <c r="G15" i="100"/>
  <c r="G72" i="125" l="1"/>
  <c r="I72" i="125"/>
  <c r="E72" i="125"/>
  <c r="G61" i="125"/>
  <c r="H72" i="125"/>
  <c r="D61" i="125"/>
  <c r="H61" i="125"/>
  <c r="E61" i="125"/>
  <c r="I61" i="125"/>
  <c r="D72" i="125"/>
  <c r="F72" i="125"/>
  <c r="F61" i="125"/>
  <c r="D39" i="125"/>
  <c r="H39" i="125"/>
  <c r="E39" i="125"/>
  <c r="I39" i="125"/>
  <c r="F39" i="125"/>
  <c r="G39" i="125"/>
  <c r="J28" i="125"/>
  <c r="J38" i="125"/>
  <c r="F82" i="125"/>
  <c r="G82" i="125"/>
  <c r="K55" i="125"/>
  <c r="M55" i="125" s="1"/>
  <c r="J54" i="125"/>
  <c r="J91" i="125"/>
  <c r="I82" i="125"/>
  <c r="E82" i="125"/>
  <c r="D82" i="125"/>
  <c r="H82" i="125"/>
  <c r="J58" i="125"/>
  <c r="K91" i="125"/>
  <c r="M91" i="125" s="1"/>
  <c r="J81" i="125"/>
  <c r="K81" i="125"/>
  <c r="M81" i="125" s="1"/>
  <c r="J56" i="125"/>
  <c r="K56" i="125"/>
  <c r="M56" i="125" s="1"/>
  <c r="J60" i="125"/>
  <c r="K51" i="125"/>
  <c r="M51" i="125" s="1"/>
  <c r="K60" i="125"/>
  <c r="M60" i="125" s="1"/>
  <c r="J52" i="125"/>
  <c r="J50" i="125"/>
  <c r="J49" i="125"/>
  <c r="K49" i="125"/>
  <c r="M49" i="125" s="1"/>
  <c r="K50" i="125"/>
  <c r="M50" i="125" s="1"/>
  <c r="J71" i="125"/>
  <c r="K71" i="125"/>
  <c r="M71" i="125" s="1"/>
  <c r="K57" i="125"/>
  <c r="M57" i="125" s="1"/>
  <c r="J55" i="125"/>
  <c r="J53" i="125"/>
  <c r="K54" i="125"/>
  <c r="M54" i="125" s="1"/>
  <c r="K52" i="125"/>
  <c r="M52" i="125" s="1"/>
  <c r="J51" i="125"/>
  <c r="K53" i="125"/>
  <c r="M53" i="125" s="1"/>
  <c r="J57" i="125"/>
  <c r="K58" i="125"/>
  <c r="M58" i="125" s="1"/>
  <c r="J59" i="125"/>
  <c r="J37" i="125"/>
  <c r="K59" i="125"/>
  <c r="M59" i="125" s="1"/>
  <c r="K70" i="125"/>
  <c r="M70" i="125" s="1"/>
  <c r="K48" i="125"/>
  <c r="M48" i="125" s="1"/>
  <c r="K37" i="125"/>
  <c r="M37" i="125" s="1"/>
  <c r="J48" i="125"/>
  <c r="J70" i="125"/>
  <c r="K38" i="125"/>
  <c r="M38" i="125" s="1"/>
  <c r="K26" i="125"/>
  <c r="M26" i="125" s="1"/>
  <c r="J27" i="125"/>
  <c r="J16" i="125"/>
  <c r="J72" i="125" l="1"/>
  <c r="J61" i="125"/>
  <c r="G84" i="125"/>
  <c r="J39" i="125"/>
  <c r="F84" i="125"/>
  <c r="H84" i="125"/>
  <c r="G63" i="125"/>
  <c r="H63" i="125"/>
  <c r="J82" i="125"/>
  <c r="F63" i="125"/>
  <c r="H74" i="125"/>
  <c r="F74" i="125"/>
  <c r="G74" i="125"/>
  <c r="L15" i="125" l="1"/>
  <c r="H15" i="125"/>
  <c r="H17" i="125" s="1"/>
  <c r="H101" i="125" s="1"/>
  <c r="I15" i="125" l="1"/>
  <c r="I17" i="125" s="1"/>
  <c r="I101" i="125" s="1"/>
  <c r="G15" i="125"/>
  <c r="G17" i="125" s="1"/>
  <c r="G101" i="125" s="1"/>
  <c r="F15" i="125"/>
  <c r="F17" i="125" s="1"/>
  <c r="F101" i="125" s="1"/>
  <c r="E15" i="125"/>
  <c r="D15" i="125"/>
  <c r="D17" i="125" s="1"/>
  <c r="D101" i="125" s="1"/>
  <c r="E16" i="116"/>
  <c r="F12" i="116" s="1"/>
  <c r="D16" i="116"/>
  <c r="C16" i="116"/>
  <c r="G15" i="116"/>
  <c r="E16" i="115"/>
  <c r="F12" i="115" s="1"/>
  <c r="D16" i="115"/>
  <c r="C16" i="115"/>
  <c r="G15" i="115"/>
  <c r="E16" i="114"/>
  <c r="F12" i="114" s="1"/>
  <c r="D16" i="114"/>
  <c r="C16" i="114"/>
  <c r="G15" i="114"/>
  <c r="E16" i="113"/>
  <c r="F12" i="113" s="1"/>
  <c r="D16" i="113"/>
  <c r="C16" i="113"/>
  <c r="G15" i="113"/>
  <c r="E16" i="112"/>
  <c r="F12" i="112" s="1"/>
  <c r="D16" i="112"/>
  <c r="C16" i="112"/>
  <c r="G15" i="112"/>
  <c r="E16" i="111"/>
  <c r="F12" i="111" s="1"/>
  <c r="D16" i="111"/>
  <c r="C16" i="111"/>
  <c r="G15" i="111"/>
  <c r="E16" i="110"/>
  <c r="F12" i="110" s="1"/>
  <c r="D16" i="110"/>
  <c r="C16" i="110"/>
  <c r="E16" i="109"/>
  <c r="F12" i="109" s="1"/>
  <c r="D16" i="109"/>
  <c r="C16" i="109"/>
  <c r="G15" i="109"/>
  <c r="E16" i="108"/>
  <c r="F12" i="108" s="1"/>
  <c r="D16" i="108"/>
  <c r="C16" i="108"/>
  <c r="G15" i="108"/>
  <c r="E16" i="107"/>
  <c r="F12" i="107" s="1"/>
  <c r="D16" i="107"/>
  <c r="C16" i="107"/>
  <c r="G15" i="107"/>
  <c r="E16" i="106"/>
  <c r="F12" i="106" s="1"/>
  <c r="D16" i="106"/>
  <c r="C16" i="106"/>
  <c r="G15" i="106"/>
  <c r="E16" i="105"/>
  <c r="F12" i="105" s="1"/>
  <c r="D16" i="105"/>
  <c r="C16" i="105"/>
  <c r="G15" i="105"/>
  <c r="E16" i="104"/>
  <c r="F12" i="104" s="1"/>
  <c r="D16" i="104"/>
  <c r="C16" i="104"/>
  <c r="G15" i="104"/>
  <c r="E16" i="99"/>
  <c r="F12" i="99" s="1"/>
  <c r="D16" i="99"/>
  <c r="C16" i="99"/>
  <c r="G15" i="99"/>
  <c r="E16" i="53"/>
  <c r="F12" i="53" s="1"/>
  <c r="D16" i="53"/>
  <c r="C16" i="53"/>
  <c r="G15" i="53"/>
  <c r="E16" i="95"/>
  <c r="F12" i="95" s="1"/>
  <c r="D16" i="95"/>
  <c r="C16" i="95"/>
  <c r="G15" i="95"/>
  <c r="E16" i="96"/>
  <c r="F12" i="96" s="1"/>
  <c r="D16" i="96"/>
  <c r="C16" i="96"/>
  <c r="G15" i="96"/>
  <c r="E16" i="97"/>
  <c r="F12" i="97" s="1"/>
  <c r="D16" i="97"/>
  <c r="C16" i="97"/>
  <c r="G15" i="97"/>
  <c r="E16" i="98"/>
  <c r="F12" i="98" s="1"/>
  <c r="D16" i="98"/>
  <c r="C16" i="98"/>
  <c r="G15" i="98"/>
  <c r="F12" i="103"/>
  <c r="D16" i="103"/>
  <c r="C16" i="103"/>
  <c r="G15" i="103"/>
  <c r="E16" i="102"/>
  <c r="F12" i="102" s="1"/>
  <c r="D16" i="102"/>
  <c r="C16" i="102"/>
  <c r="G15" i="102"/>
  <c r="E16" i="101"/>
  <c r="F12" i="101" s="1"/>
  <c r="D16" i="101"/>
  <c r="C16" i="101"/>
  <c r="G15" i="101"/>
  <c r="E16" i="100"/>
  <c r="D16" i="100"/>
  <c r="C16" i="100"/>
  <c r="K15" i="125" l="1"/>
  <c r="M15" i="125" s="1"/>
  <c r="E17" i="125"/>
  <c r="E101" i="125" s="1"/>
  <c r="G12" i="98"/>
  <c r="G12" i="96"/>
  <c r="G12" i="53"/>
  <c r="G12" i="106"/>
  <c r="G12" i="108"/>
  <c r="G12" i="110"/>
  <c r="G12" i="112"/>
  <c r="G12" i="114"/>
  <c r="G12" i="116"/>
  <c r="G12" i="103"/>
  <c r="G12" i="97"/>
  <c r="G12" i="95"/>
  <c r="G12" i="99"/>
  <c r="G12" i="105"/>
  <c r="G12" i="107"/>
  <c r="G12" i="109"/>
  <c r="G12" i="111"/>
  <c r="G12" i="113"/>
  <c r="G12" i="115"/>
  <c r="G12" i="102"/>
  <c r="G12" i="101"/>
  <c r="G12" i="104"/>
  <c r="F12" i="100"/>
  <c r="G12" i="100" s="1"/>
  <c r="K27" i="125"/>
  <c r="K16" i="125"/>
  <c r="M16" i="125" s="1"/>
  <c r="J15" i="125"/>
  <c r="L27" i="125" l="1"/>
  <c r="M27" i="125" s="1"/>
  <c r="F116" i="13" l="1"/>
  <c r="F115" i="13"/>
  <c r="F114" i="13"/>
  <c r="F113" i="13"/>
  <c r="F112" i="13"/>
  <c r="F111" i="13"/>
  <c r="F110" i="13"/>
  <c r="F109" i="13"/>
  <c r="F108" i="13"/>
  <c r="F107" i="13"/>
  <c r="F106" i="13"/>
  <c r="G130" i="13" l="1"/>
  <c r="L17" i="13"/>
  <c r="K17" i="13"/>
  <c r="I17" i="13"/>
  <c r="H17" i="13"/>
  <c r="G17" i="13"/>
  <c r="F17" i="13"/>
  <c r="E17" i="13"/>
  <c r="D17" i="13"/>
  <c r="M16" i="13"/>
  <c r="M15" i="13"/>
  <c r="M14" i="13"/>
  <c r="M13" i="13"/>
  <c r="M12" i="13"/>
  <c r="M11" i="13"/>
  <c r="M17" i="13" s="1"/>
  <c r="J17" i="13" l="1"/>
  <c r="N60" i="125" l="1"/>
  <c r="N81" i="125"/>
  <c r="N91" i="125"/>
  <c r="N51" i="125"/>
  <c r="N53" i="125"/>
  <c r="N55" i="125"/>
  <c r="N57" i="125"/>
  <c r="N56" i="125"/>
  <c r="N54" i="125"/>
  <c r="N50" i="125"/>
  <c r="N52" i="125"/>
  <c r="N70" i="125"/>
  <c r="N48" i="125"/>
  <c r="N37" i="125"/>
  <c r="N59" i="125"/>
  <c r="N58" i="125"/>
  <c r="N49" i="125"/>
  <c r="N71" i="125"/>
  <c r="N26" i="125"/>
  <c r="N38" i="125"/>
  <c r="N27" i="125"/>
  <c r="N16" i="125"/>
  <c r="N15" i="125"/>
  <c r="E95" i="27"/>
  <c r="B95" i="27"/>
  <c r="V71" i="27"/>
  <c r="E71" i="27"/>
  <c r="D71" i="27"/>
  <c r="C71" i="27"/>
  <c r="F66" i="27"/>
  <c r="F65" i="27"/>
  <c r="F64" i="27"/>
  <c r="F63" i="27"/>
  <c r="F62" i="27"/>
  <c r="F61" i="27"/>
  <c r="F60" i="27"/>
  <c r="F59" i="27"/>
  <c r="F58" i="27"/>
  <c r="F57" i="27"/>
  <c r="F56" i="27"/>
  <c r="F54" i="27"/>
  <c r="F50" i="27"/>
  <c r="D50" i="27"/>
  <c r="C50" i="27"/>
  <c r="B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Q30" i="27"/>
  <c r="P30" i="27"/>
  <c r="O30" i="27"/>
  <c r="N30" i="27"/>
  <c r="H16" i="27"/>
  <c r="H12" i="27"/>
  <c r="C72" i="27" l="1"/>
  <c r="D72" i="27"/>
  <c r="E50" i="27"/>
  <c r="F71" i="27"/>
  <c r="E72" i="27"/>
  <c r="F72" i="27" s="1"/>
  <c r="D80" i="11" l="1"/>
  <c r="D83" i="11" s="1"/>
  <c r="B80" i="11"/>
  <c r="B83" i="11" s="1"/>
  <c r="C60" i="11"/>
  <c r="E60" i="11" s="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C42" i="11"/>
  <c r="B42" i="11"/>
  <c r="D39" i="11"/>
  <c r="D38" i="11"/>
  <c r="D37" i="11"/>
  <c r="D35" i="11"/>
  <c r="D34" i="11"/>
  <c r="D33" i="11"/>
  <c r="D31" i="11"/>
  <c r="D30" i="11"/>
  <c r="D29" i="11"/>
  <c r="D28" i="11"/>
  <c r="G16" i="11"/>
  <c r="G12" i="11"/>
  <c r="E25" i="3"/>
  <c r="E13" i="3"/>
  <c r="D42" i="11" l="1"/>
  <c r="C61" i="11"/>
  <c r="E61" i="11" s="1"/>
  <c r="G19" i="125"/>
  <c r="F19" i="125"/>
  <c r="J17" i="125"/>
  <c r="J101" i="125" s="1"/>
  <c r="H19" i="125" l="1"/>
  <c r="G30" i="125"/>
  <c r="H30" i="125"/>
  <c r="F30" i="125"/>
  <c r="H41" i="125"/>
  <c r="F41" i="125"/>
  <c r="F103" i="125"/>
  <c r="G41" i="125"/>
  <c r="G103" i="125" l="1"/>
  <c r="K101" i="125"/>
  <c r="H103" i="125"/>
</calcChain>
</file>

<file path=xl/sharedStrings.xml><?xml version="1.0" encoding="utf-8"?>
<sst xmlns="http://schemas.openxmlformats.org/spreadsheetml/2006/main" count="1422" uniqueCount="454">
  <si>
    <t>Nome da Ação:</t>
  </si>
  <si>
    <t>Produto</t>
  </si>
  <si>
    <t>Unid. Medida</t>
  </si>
  <si>
    <t>Meta Física Inicial</t>
  </si>
  <si>
    <t>Meta Física Executada</t>
  </si>
  <si>
    <t>% de Execução</t>
  </si>
  <si>
    <t>METAS ORÇAMENTÁRIO-FINANCEIRAS</t>
  </si>
  <si>
    <t>Orç. Inicial</t>
  </si>
  <si>
    <t>Autorizado</t>
  </si>
  <si>
    <t>Empenhado</t>
  </si>
  <si>
    <t>% Executada</t>
  </si>
  <si>
    <t>Unidade de Medida</t>
  </si>
  <si>
    <t>Índice Atual</t>
  </si>
  <si>
    <t>Índice Desejado</t>
  </si>
  <si>
    <t>Nº</t>
  </si>
  <si>
    <t>Título</t>
  </si>
  <si>
    <t>%</t>
  </si>
  <si>
    <t>Prevista</t>
  </si>
  <si>
    <t>Executada</t>
  </si>
  <si>
    <t>Polaridade</t>
  </si>
  <si>
    <t>Periodicidade</t>
  </si>
  <si>
    <t>1º QUADRISMESTRE 2014</t>
  </si>
  <si>
    <t>Assinatura do responsável do Objetivo</t>
  </si>
  <si>
    <t>Assinatura Assessor Técnico de Planejamento</t>
  </si>
  <si>
    <t>Assinatura Secretário/Presidente</t>
  </si>
  <si>
    <t>Código funcional da ação:</t>
  </si>
  <si>
    <t>MONITORAMENTO DE AÇÃO ORÇAMENTÁRIA   PPA 2014-2017</t>
  </si>
  <si>
    <t>AVALIAÇÃO DA EXECUÇÃO DAS AÇÕES:</t>
  </si>
  <si>
    <t>Assinatura do Responsável da Ação</t>
  </si>
  <si>
    <t>Objetivo</t>
  </si>
  <si>
    <t>Unidade Gestora</t>
  </si>
  <si>
    <t>Índice Apurado</t>
  </si>
  <si>
    <t>Liquidado</t>
  </si>
  <si>
    <t>3. Ação</t>
  </si>
  <si>
    <t>1. Unidade Gestora</t>
  </si>
  <si>
    <t>2. Programa</t>
  </si>
  <si>
    <t>3. Objetivo</t>
  </si>
  <si>
    <t>4. Ação</t>
  </si>
  <si>
    <t>6. Metas Físicas</t>
  </si>
  <si>
    <t>8 - Avaliação do Objetivo</t>
  </si>
  <si>
    <t>8.1 - Avaliação da variação dos indicadores em relação ao mesmo período do ano anterior e ao quadrimestre anterior</t>
  </si>
  <si>
    <t>8.2 - Avaliar a efetividade do conjunto das ações no alcance do objetivo</t>
  </si>
  <si>
    <t>4. Metas Físicas</t>
  </si>
  <si>
    <t>5. Metas Orçamentário-Financeiras</t>
  </si>
  <si>
    <t>Assinatura do responsável da Ação</t>
  </si>
  <si>
    <t>Total do Objetivo</t>
  </si>
  <si>
    <t>Meta física prevista</t>
  </si>
  <si>
    <t>Meta física  executada</t>
  </si>
  <si>
    <t>Unidade de medida</t>
  </si>
  <si>
    <t>6.2. Considerações de fatores de sucesso e fatores de insucesso da execução da ação</t>
  </si>
  <si>
    <t>Meta</t>
  </si>
  <si>
    <t>Resultado alcançado</t>
  </si>
  <si>
    <t>Considerações</t>
  </si>
  <si>
    <t>5. Metas Financeiras (R$)</t>
  </si>
  <si>
    <t>6. Avaliação da execução da ação</t>
  </si>
  <si>
    <t>6.1. Identificar as restrições da execução da ação</t>
  </si>
  <si>
    <t>8.2.2 - Analise das Metas</t>
  </si>
  <si>
    <t xml:space="preserve">4002 - Manutenção dos Serviços Administrativos Gerais </t>
  </si>
  <si>
    <t>Orç. Inicial - LOA</t>
  </si>
  <si>
    <t>Suplementação</t>
  </si>
  <si>
    <t>Redução</t>
  </si>
  <si>
    <t>8.2.3 - Avaliação da execução do objetivo  no quadrimestre</t>
  </si>
  <si>
    <t>6.3 - Avaliação da execução da ação</t>
  </si>
  <si>
    <t>6.3.2 - Avaliação da execução da ação</t>
  </si>
  <si>
    <t>2º QUADRIMESTRE 2016</t>
  </si>
  <si>
    <t>Unidade</t>
  </si>
  <si>
    <t>Anual</t>
  </si>
  <si>
    <t>Indicadores</t>
  </si>
  <si>
    <t>1º Quadrimestre 2014</t>
  </si>
  <si>
    <t>1º Quadrimestre 2015</t>
  </si>
  <si>
    <t>2º Quadrimestre 2014</t>
  </si>
  <si>
    <t>2º Quadrimestre 2015</t>
  </si>
  <si>
    <t>2º Quadrimestre 2016</t>
  </si>
  <si>
    <t>Indicador: 301 Território Controlado</t>
  </si>
  <si>
    <t xml:space="preserve">7. Apuração do Indicador </t>
  </si>
  <si>
    <t>Maior Melhor</t>
  </si>
  <si>
    <t>Quilômetro</t>
  </si>
  <si>
    <t>Indicador: 302 Nomenclatura regulamentada e implantada por quadra</t>
  </si>
  <si>
    <t xml:space="preserve">Unidade </t>
  </si>
  <si>
    <t>Indicador: 303 Leis revisadas e/ou regulamentadas</t>
  </si>
  <si>
    <t>Índice esperado para 2016</t>
  </si>
  <si>
    <t>5500 - Secretaria Municipal de Desenvolvimento Urbano e Habitação (SEDUH)</t>
  </si>
  <si>
    <t>0335 - Gestão e Manutenção de Secretaria de Desenvolvimento Urbano Sustentável</t>
  </si>
  <si>
    <t>Serviço Mantido</t>
  </si>
  <si>
    <t>6.3.1 -Despesas de Gestão Centralizada- Discricionária:</t>
  </si>
  <si>
    <t>Despesa</t>
  </si>
  <si>
    <t>Previsão anual (R$)</t>
  </si>
  <si>
    <t>Liquidado (R$)</t>
  </si>
  <si>
    <t>SSP NET</t>
  </si>
  <si>
    <t>Combustível</t>
  </si>
  <si>
    <t>Reprografia</t>
  </si>
  <si>
    <t>Serviços postais (Correios)</t>
  </si>
  <si>
    <t>Lava jato</t>
  </si>
  <si>
    <t>Locação prédio</t>
  </si>
  <si>
    <t>Locação de veículos</t>
  </si>
  <si>
    <t>Telefonia fixa 3218</t>
  </si>
  <si>
    <t>Telefone fixa 2111</t>
  </si>
  <si>
    <t xml:space="preserve">Telefone de dados móveis </t>
  </si>
  <si>
    <t>Manutenção ar (jk)</t>
  </si>
  <si>
    <t xml:space="preserve">Manutenção de elevador </t>
  </si>
  <si>
    <t xml:space="preserve">Obrigações tributárias e contributivas </t>
  </si>
  <si>
    <t xml:space="preserve">Material de consumo - limpeza e copa/expediente </t>
  </si>
  <si>
    <t xml:space="preserve">Total </t>
  </si>
  <si>
    <t>6.3.2 - Despesas de Gestão Descentralizada- SEDUH</t>
  </si>
  <si>
    <t>Previsão anual R$</t>
  </si>
  <si>
    <t>Liquidado R$</t>
  </si>
  <si>
    <t xml:space="preserve">Floricultura </t>
  </si>
  <si>
    <t xml:space="preserve">Carimbos </t>
  </si>
  <si>
    <t>Chaveiro</t>
  </si>
  <si>
    <t xml:space="preserve">Fornecimento de energia </t>
  </si>
  <si>
    <t xml:space="preserve">Agua mineral e gás </t>
  </si>
  <si>
    <t xml:space="preserve"> Gás </t>
  </si>
  <si>
    <t xml:space="preserve">Passagens </t>
  </si>
  <si>
    <t>Equipamentos de informatica e perifericos</t>
  </si>
  <si>
    <t xml:space="preserve">Manutenção de veiculos </t>
  </si>
  <si>
    <t xml:space="preserve">Serviços de tecnologia de informação </t>
  </si>
  <si>
    <t xml:space="preserve">Aquisição de equipamentos e materiais permanentes </t>
  </si>
  <si>
    <t xml:space="preserve">Outras despesas pessoa juridica </t>
  </si>
  <si>
    <t>Material de consumo</t>
  </si>
  <si>
    <t>Despesas de exercícios anteriores</t>
  </si>
  <si>
    <t>Total  das despesas de Gestão descentralizadas</t>
  </si>
  <si>
    <t xml:space="preserve">Total das despesas de Gestão Centralizadas e Descentralizadas </t>
  </si>
  <si>
    <t>Como se pode observar, as despesas de licitação e gestão centralizada........</t>
  </si>
  <si>
    <t>6.3.3 - Detalhamento das Reduções</t>
  </si>
  <si>
    <t xml:space="preserve">Detalhamento das Suplementação  </t>
  </si>
  <si>
    <t xml:space="preserve">Considerações </t>
  </si>
  <si>
    <t>Natureza de Despesa/Fonte</t>
  </si>
  <si>
    <t>Valor de Reduções R$</t>
  </si>
  <si>
    <t>Natureza de Despesa /Fonte</t>
  </si>
  <si>
    <t xml:space="preserve">Valor de Suplementações R$ </t>
  </si>
  <si>
    <t xml:space="preserve">Total Geral </t>
  </si>
  <si>
    <r>
      <rPr>
        <b/>
        <sz val="10"/>
        <color rgb="FF000000"/>
        <rFont val="Neo Sans"/>
      </rPr>
      <t>Propomos como recomendações corretivas, que a Superintendência aprecie a possibilidade da inclusão na Revisão do Plano Pluri Anual de 2017</t>
    </r>
    <r>
      <rPr>
        <sz val="10"/>
        <color rgb="FF000000"/>
        <rFont val="Neo Sans"/>
      </rPr>
      <t xml:space="preserve"> </t>
    </r>
    <r>
      <rPr>
        <sz val="10"/>
        <color rgb="FFFF0000"/>
        <rFont val="Neo Sans"/>
      </rPr>
      <t>os restos a pagar de exercício anteriores referentes aos seguintes processos: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 ; 2014055041 Indenização para reforma do prédio locado no período de 2005 a 2013 no valor de R$ 403.235,14 (Quatrocentos e três mil duzentos e trinta e cinco reais e quatorze centavos).   .</t>
    </r>
    <r>
      <rPr>
        <b/>
        <sz val="10"/>
        <color rgb="FFFF0000"/>
        <rFont val="Neo Sans"/>
      </rPr>
      <t>... e o que mais</t>
    </r>
    <r>
      <rPr>
        <sz val="10"/>
        <color rgb="FFFF0000"/>
        <rFont val="Neo Sans"/>
      </rPr>
      <t xml:space="preserve"> </t>
    </r>
  </si>
  <si>
    <t>Total</t>
  </si>
  <si>
    <t>TOTAL</t>
  </si>
  <si>
    <t>ATIVIDADES</t>
  </si>
  <si>
    <t>QUANTIDADE</t>
  </si>
  <si>
    <t>MAIO</t>
  </si>
  <si>
    <t>JUNHO</t>
  </si>
  <si>
    <t>JULHO</t>
  </si>
  <si>
    <t>AGOSTO</t>
  </si>
  <si>
    <t>Maio</t>
  </si>
  <si>
    <t>Junho</t>
  </si>
  <si>
    <t>Julho</t>
  </si>
  <si>
    <t>Agosto</t>
  </si>
  <si>
    <t>TIPO DE DOCUMENTO</t>
  </si>
  <si>
    <t>MAI</t>
  </si>
  <si>
    <t>JUN</t>
  </si>
  <si>
    <t>JUL</t>
  </si>
  <si>
    <t>AGO</t>
  </si>
  <si>
    <t>QUANTIDADE TOTAL</t>
  </si>
  <si>
    <t>DESPACHOS</t>
  </si>
  <si>
    <t>MEMORANDOS</t>
  </si>
  <si>
    <t>OUVIDORIA</t>
  </si>
  <si>
    <t>PARECERES</t>
  </si>
  <si>
    <t>OFÍCIOS</t>
  </si>
  <si>
    <t>PRORROGAÇÕES DE PRAZO</t>
  </si>
  <si>
    <t>AUTORIZAÇÕES PARA EVENTOS</t>
  </si>
  <si>
    <t>AUTORIZAÇÕES PARA MESAS E CADEIRAS</t>
  </si>
  <si>
    <t>ORDEM DE SERVIÇO</t>
  </si>
  <si>
    <t>CONTENCIOSO</t>
  </si>
  <si>
    <t>NOTIFICAÇÕES</t>
  </si>
  <si>
    <t>Liquidado ate o momento (R$)</t>
  </si>
  <si>
    <t>Liquidado no 2° Quadrimestre</t>
  </si>
  <si>
    <t>Pagamento de Julho/Agosto somente Liquidado/Estimado no valor de R$1.375,18.</t>
  </si>
  <si>
    <t>Fornecimento de Energia Elétrica</t>
  </si>
  <si>
    <t>A partir do mês de Junho o gerenciamento do referente processo passou a pertencer as Despesas Discricionárias.</t>
  </si>
  <si>
    <t>Pagamento de Agosto somente Liquidado/Estimado no valor de R$28.551,42.</t>
  </si>
  <si>
    <t>Aguardando pagamento de Agosto de R$3.625,00.</t>
  </si>
  <si>
    <t>Aguardando pagamento de Julho/Agosto de R$1.176,00.</t>
  </si>
  <si>
    <t xml:space="preserve">Processo empenhado. Aguardando nota fiscal para realizar liquidação. Após a junção das Pastas e a Realização das Reuniões de Revisão do Plano Diretor de Palmas, necessitou-se de uma demanda maior para a realização desta despesas.  </t>
  </si>
  <si>
    <t>Processo gerenciado pela gestão centralizada.</t>
  </si>
  <si>
    <t>Utilizando saldo restante do exercício anterior.</t>
  </si>
  <si>
    <t>Agua mineral</t>
  </si>
  <si>
    <t xml:space="preserve">Processos em andamento seguindo os trêmites legais. </t>
  </si>
  <si>
    <t xml:space="preserve">Gás </t>
  </si>
  <si>
    <t>Houve redução do valor total, por isso não ocorreu despesas.</t>
  </si>
  <si>
    <t>Não houve até o momento abertura de processos para tal objeto.</t>
  </si>
  <si>
    <t>Processo gerenciado pela gestão centralizada (Garagem Central).</t>
  </si>
  <si>
    <t>Processo em fase de licitação a aquisição de Ferramentas para os Setores de Topografia e Fiscalização no valor de R$ 98.322,90.</t>
  </si>
  <si>
    <t xml:space="preserve">Processo de Fornecimento de Marmitex para atender as Reuniões do Plano Diretor está aguardando Autorização para Emissão da Nota de Empenho no valor de R$ 7.684,60 </t>
  </si>
  <si>
    <t xml:space="preserve">Processos liquidados para Aquisição de Bobinas (R$ 1.339,20) E Aquisição de Certificado Digital (R$ 1.320,00). E para Aquisição de Camisetas (R$ 1.797,00), Estacas e Piquetes (R$ 6.360,00), e Material de Consumo (R$ 7.564,70) para atendimento do Plano Diretor, estão somente empenhados. </t>
  </si>
  <si>
    <t xml:space="preserve">Destino das Movimentações </t>
  </si>
  <si>
    <t>Natureza de Despesa / Fonte</t>
  </si>
  <si>
    <t>33.90.39 / 001000199</t>
  </si>
  <si>
    <t>33.90.39 / 001000105</t>
  </si>
  <si>
    <t>Movimentação destinada para pagamento de despesas com material da 6° Conferência das Cidades, com Material de Consumo e Material de Divulgação.</t>
  </si>
  <si>
    <t>33.90.92 / 001000199</t>
  </si>
  <si>
    <t>33.90.30 / 001000199</t>
  </si>
  <si>
    <t>Aquisição de Estacas e Piquetes para atender ao Setor de Topografia.</t>
  </si>
  <si>
    <t>Pagamentos de Taxas de Reprogramação, movimentação realizada para o Fundo Municipal de Habitação de Interesse Social.</t>
  </si>
  <si>
    <t>-</t>
  </si>
  <si>
    <t>33.90.39 / 001000106</t>
  </si>
  <si>
    <t>Pagamento do PROCESSO 2014010775 - Fecomécio, CIEEI, referente ao pagamento de empresa intermediária de estágiários, referente ao mês de Abril a Dezembro de 2016.</t>
  </si>
  <si>
    <t>44.90.51 / 001000103</t>
  </si>
  <si>
    <t>33.90.39 / 001000101</t>
  </si>
  <si>
    <t>33.90.30 / 001000101</t>
  </si>
  <si>
    <t xml:space="preserve">Despesas Discricionarias </t>
  </si>
  <si>
    <t xml:space="preserve">Manutenção do Ar Condicionado Central </t>
  </si>
  <si>
    <t>Reprogramação anual para o 2º quadrimestre (R$)</t>
  </si>
  <si>
    <t>Realização das despesas para atender as reuniões da Revisão do Plano Diretor, Material de consumo R$ 8.500,00, Floricultura R$ 5.760,00, Refeição R$7.684,60 , Camisetas R$ 1.972,50, totalizando R$ 23.917.10.</t>
  </si>
  <si>
    <t>Aquisição de Jornal (Processo não autorizado pela Procuradoria Municipal).</t>
  </si>
  <si>
    <t>s</t>
  </si>
  <si>
    <t>r</t>
  </si>
  <si>
    <t>Ordenamento Urbano</t>
  </si>
  <si>
    <t>FICHAS DE OBSERVAÇÕES</t>
  </si>
  <si>
    <t>PARECERES (Desdobro)</t>
  </si>
  <si>
    <t>PARECERES (Loteamento)</t>
  </si>
  <si>
    <t>PARECERES (Outros)</t>
  </si>
  <si>
    <t>PORTARIAS</t>
  </si>
  <si>
    <t>PROJETOS URBANÍSTICOS</t>
  </si>
  <si>
    <t xml:space="preserve"> USO DO SOLO -2016</t>
  </si>
  <si>
    <t xml:space="preserve">MAIO </t>
  </si>
  <si>
    <t xml:space="preserve">JUNHO </t>
  </si>
  <si>
    <t>CERTIDÃO DE USO DO SOLO</t>
  </si>
  <si>
    <t>IAFIM – Informação de Atividade Solicitada</t>
  </si>
  <si>
    <t>Fichas de observações (Alvará de funcionamento)</t>
  </si>
  <si>
    <t>Memorandos</t>
  </si>
  <si>
    <t>Fichas de observações (uso do solo)</t>
  </si>
  <si>
    <t>Ofícios</t>
  </si>
  <si>
    <t>Parecer quanto ao Uso do Solo</t>
  </si>
  <si>
    <t>GEOPROCESSAMENTO</t>
  </si>
  <si>
    <t>TOPOGRAFIA</t>
  </si>
  <si>
    <t>Levantamento topográfico</t>
  </si>
  <si>
    <t>ANALISE</t>
  </si>
  <si>
    <t>ANALISES REALIZADAS</t>
  </si>
  <si>
    <t>ALVARÁS DE CONTRUÇÃO EMITIDOS</t>
  </si>
  <si>
    <t>HABITE-SE EMITIDOS</t>
  </si>
  <si>
    <t>CCO</t>
  </si>
  <si>
    <t>QUANTIDADE DE ATENDIMENTO</t>
  </si>
  <si>
    <t>FISCALIZAÇÃO</t>
  </si>
  <si>
    <t>FICHAS DE OBSERVAÇÕES (Desdobro</t>
  </si>
  <si>
    <t xml:space="preserve"> PROCESSOS ENVIADOS PARA ASSESSORIA JURÍDICA</t>
  </si>
  <si>
    <t>0335 - Gestão e Manutenção de Secretaria de Desenvolvimento Urbano e Habitação</t>
  </si>
  <si>
    <t xml:space="preserve">No segundo quadrimestre, foram identificadas algumas dificuldades com relação aos Processos para a execução das Reuniões do Plano Diretor de Palmas, uma vez que as reuniões já começaram e a grande maioria dos processos referentes a esse plano encontram-se com despesas empenhadas. </t>
  </si>
  <si>
    <t>As atividades executadas pela Ação de Serviços Administrativos Gerais do Setor de Gestão e Finanças nesse quadrimestre podemos apontar como fator de sucesso a execução processos além do previsto, pois no primeiro quadrimestre os servidores do setor foram remanejados para outra secretaria.  A Liquidação do processo 2014055041 referente a Indenização para reforma do prédio locado no período de 2005 a 2013 no valor de R$ 403.235,14 (Quatrocentos e três mil duzentos e trinta e cinco reais e quatorze centavos).</t>
  </si>
  <si>
    <t>Demanda</t>
  </si>
  <si>
    <t>RAP</t>
  </si>
  <si>
    <t>Ofício</t>
  </si>
  <si>
    <t>Despacho</t>
  </si>
  <si>
    <t>Empenho</t>
  </si>
  <si>
    <t>Liquidação</t>
  </si>
  <si>
    <t>Solicitação de compras/Termo de referência</t>
  </si>
  <si>
    <t>Pagamento de Agosto somente Liquidado/Estimado no valor de R$5.423,00.</t>
  </si>
  <si>
    <t>Processo Gerenciado pela Despesas Discricionárias, seguindo os tramites legais.</t>
  </si>
  <si>
    <t>Processo Gerenciado pela Despesas Discricionárias, esta negativo em 292,49.</t>
  </si>
  <si>
    <t>Processo Gerenciado pela Despesas Discricionárias. Neste quadrimestre houve mudança da prestadora de serviço.</t>
  </si>
  <si>
    <t>Processo Gerenciado pela Despesas Discricionárias. Seguindo os tramites legais de pagamento.</t>
  </si>
  <si>
    <r>
      <t xml:space="preserve">Processo Gerenciado pela Despesas Discricionárias ultrapassou o gasto previsto para o quadrimetre em </t>
    </r>
    <r>
      <rPr>
        <sz val="10"/>
        <rFont val="Neo Sans"/>
      </rPr>
      <t>R$ 2.999,85 devido as reuniões do Plano Diretor.</t>
    </r>
  </si>
  <si>
    <t>Cau/Crea-TO</t>
  </si>
  <si>
    <t>Processo em andamento.</t>
  </si>
  <si>
    <t>Capacitação de servidores das Diretorias de  Urbanismo e Fiscalização</t>
  </si>
  <si>
    <t xml:space="preserve">Aguardando Propostas. </t>
  </si>
  <si>
    <t>Instalação de insulfilmes</t>
  </si>
  <si>
    <t>Em fase de Licitação.</t>
  </si>
  <si>
    <t>Aquisição de Bobinas para Ponto Eletrônico</t>
  </si>
  <si>
    <t>Aguardando Nota para Liquidação</t>
  </si>
  <si>
    <t>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</t>
  </si>
  <si>
    <t xml:space="preserve">Material de Consumo - Copo e Cozinha </t>
  </si>
  <si>
    <t>Movimentação realizada para abertura do processo de aquisição de Protetor Solar.</t>
  </si>
  <si>
    <t xml:space="preserve">Entre os meses de Abril a Junho houve um aumento nos valores devido a junção das pastas e por aquisições realizadas pelo setor de Tecnologia da Informação do Município de Palmas </t>
  </si>
  <si>
    <t>Processo Gerenciado pela Despesas Discricionárias, havendo uma demanda maior no mês de junho com pagamento realizado em julho devido o atraso no Pagamento por parte da Prefeitura Municipal.  Ultrapassou o gasto previsto para o quadrimestre em 612,00, devido a  demanda junto a Fiscalização no contencioso.</t>
  </si>
  <si>
    <t xml:space="preserve">Manutenção ar </t>
  </si>
  <si>
    <t>PARECERES (Desmembramento)</t>
  </si>
  <si>
    <t xml:space="preserve">Em termos gerais considera-se um bom andamento na execução das ações e atividades realizadas pelo Setor Financeiro entre os meses de Maio e Agosto de 2016, executando 29% das metas propostas para o quadrimestre. Além dos processos abertos e que estão em andamento, realizamos as Atividades abaixo relacionadas </t>
  </si>
  <si>
    <t xml:space="preserve">Não houve acréscimo de bens patrimoniais a Pasta no período relacionado do ano de 2016. E a entrega de materiais de expediente e consumo é realizada de acordo com a liberação por parte das Discricionárias.
Durante o segundo quadrimestre de 2016, foi ultrapassado o limite programado para despesas com material de consumo e de expediente, uma vez que as Reuniões do Plano Diretor acarrataram gastas além do programado, totalizando R$ 2.999,85 excedentes. No quadrimestre foram abertos 15 processos que ainda encontram-se em andamento, e mais 14 processos mantidos desde o começo do ano, totalizando 29 processos. </t>
  </si>
  <si>
    <t>33.90.39 / 001000103</t>
  </si>
  <si>
    <t>Pagamento de Fornecimento de Energia Eletrica a partir do mês de Junho/2016.</t>
  </si>
  <si>
    <t>33.90.30 / 001000103</t>
  </si>
  <si>
    <t>Pagamento de Fornecimento de Energia Eletricado mês de Junho/2016 em referencia ao mês de Maio/2016.</t>
  </si>
  <si>
    <t>33.90.39 / 001000105 - 5500</t>
  </si>
  <si>
    <t>33.90.39 / 001000105 - 6500</t>
  </si>
  <si>
    <t>Estrutura de Apoio para Entrega de Obras de Unidades Habitacionais.</t>
  </si>
  <si>
    <t>33.90.14 / 001000199</t>
  </si>
  <si>
    <t>Elaboração de Laudo Técnico de Condições Ambientais do Trabalho.</t>
  </si>
  <si>
    <t xml:space="preserve">33.90.33 / 001000108 </t>
  </si>
  <si>
    <t xml:space="preserve">Pagamento de Água Mineral e Gás de Cozinha da Extinta Secrcetaria de Habitação. </t>
  </si>
  <si>
    <t xml:space="preserve">Pagamento de excedente de Serviços Postais. </t>
  </si>
  <si>
    <t>No Item 5 deste Formulario nas Metas Financeiras no campo Reduções consta o valor de R$ 562.117,82, tal valor corresponde ao somatorio dos 02 (dois) quadrimestres do corrente ano presentes no QDD. No segundo quadrimestre o valor de reduções foi de R$ 518.871,18, destes somente  R$ 234.010,24 foram identificados através dos formulários presentes em nossa Pasta. Constando que o valor do primeiro quadrimestre foi de R$ 43.306,64. Solicitamos a Superintendencia que justifique o valor restante desse Quadrimestre R$ 284.860,68</t>
  </si>
  <si>
    <t>No Item 5 deste Formulario nas Metas Financeiras no campo Suplementação consta o valor de R$ 1.305,994,17, tal valor corresponde ao somatorio dos 02 (dois) quadrimestres do corrente ano presentes no QDD.    No segundo quadrimestre o valor de suplementações foi de R$ 954.481,11, destes somente  R$ 234.010,24 foram identificados através dos formulários presentes em nossa Pasta. Constando que o valor do primeiro quadrimestre foi de R$ 117.502,56. Solicitamos a Superintendencia que justifique o valor restante desse Quadrimestre R$ 720.470,61.</t>
  </si>
  <si>
    <r>
      <t>O valor total das suplementações do quadrimestre passado foi de R$ 117.502,56, quando somados das duas antigas secretarias e o valor de reduções do passado foi R$ 43.306,64, quando somados das duas antigas secretarias. Contudo o Quadro Demonstrativo da execução Orçamentária não separa os valores de redução e suplementação por quadrimestre. Todavia, se subtraído os valores declarados no monitoramento anterior o valores reais para esse quadrimestre será de suplementações R$</t>
    </r>
    <r>
      <rPr>
        <sz val="10"/>
        <color rgb="FFFF0000"/>
        <rFont val="Neo Sans"/>
      </rPr>
      <t xml:space="preserve"> </t>
    </r>
    <r>
      <rPr>
        <sz val="10"/>
        <color theme="1"/>
        <rFont val="Neo Sans"/>
      </rPr>
      <t xml:space="preserve">23.010,50e reduções R$  518.871,18. Destacando os maiores valores, como por exemplo: Pagamento de Servidor Cedido (pagamento do secretário) valor de R$ 168.608.55, Fornecimento de Energia Elétrica R$ 53.000,00, Material de Consumo e Expediente R$ 51.846,20.                                                                                                                                                    </t>
    </r>
    <r>
      <rPr>
        <b/>
        <sz val="10"/>
        <color theme="1"/>
        <rFont val="Neo Sans"/>
      </rPr>
      <t>Como solicitamos no quadrimestre anterior como recomendações corretivas, reiteramos a possibilidade da inclusão na Revisão do Plano Pluri Anual de 2017 os restos a pagar de exercicio anteriores referentes aos seguintes processos</t>
    </r>
    <r>
      <rPr>
        <sz val="10"/>
        <color theme="1"/>
        <rFont val="Neo Sans"/>
      </rPr>
      <t>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reais), e informamos a realização do Pagamento referente a locação do antigo prédio pertencente a esta Pasta.</t>
    </r>
  </si>
  <si>
    <t xml:space="preserve"> TOTAL</t>
  </si>
  <si>
    <t>ação 5195</t>
  </si>
  <si>
    <t>Valores</t>
  </si>
  <si>
    <t>Capacitação</t>
  </si>
  <si>
    <t>Informática</t>
  </si>
  <si>
    <t>Licenças</t>
  </si>
  <si>
    <t>ação 4343</t>
  </si>
  <si>
    <t>Material expediente</t>
  </si>
  <si>
    <t>Móveis</t>
  </si>
  <si>
    <t>Apoio e Comunicação</t>
  </si>
  <si>
    <t>Consultorias</t>
  </si>
  <si>
    <t>MONITORAMENTO DE OBJETIVO -  PPA 2018-2021</t>
  </si>
  <si>
    <t>1º QUADRIMESTRE 2018</t>
  </si>
  <si>
    <t>MONITORAMENTO DE AÇÃO ORÇAMENTÁRIA   PPA 2018-2021</t>
  </si>
  <si>
    <t xml:space="preserve">5500000012 -  Promover </t>
  </si>
  <si>
    <t>0314 - Pla</t>
  </si>
  <si>
    <t>5500- Sec</t>
  </si>
  <si>
    <t xml:space="preserve">Descrição: </t>
  </si>
  <si>
    <t xml:space="preserve">Fórmula de cálculo:                                                                                                                                       </t>
  </si>
  <si>
    <t xml:space="preserve">Fórmula de cálculo: </t>
  </si>
  <si>
    <t>Indicador: 000 JJJJJJ</t>
  </si>
  <si>
    <r>
      <t>Fórmu</t>
    </r>
    <r>
      <rPr>
        <sz val="10"/>
        <rFont val="Neo Sans"/>
      </rPr>
      <t xml:space="preserve">la de cálculo: </t>
    </r>
  </si>
  <si>
    <t xml:space="preserve">Apuração do Período: </t>
  </si>
  <si>
    <t xml:space="preserve">Apuração do Período  </t>
  </si>
  <si>
    <t>1. Órgão</t>
  </si>
  <si>
    <t>2. Unidade Orçamentária</t>
  </si>
  <si>
    <t>4. Descrição</t>
  </si>
  <si>
    <t>5. Finalidade</t>
  </si>
  <si>
    <t>6. Forma de Implementação</t>
  </si>
  <si>
    <t>7. Metas Físicas</t>
  </si>
  <si>
    <t>8. Metas Orçamentário-Financeiras</t>
  </si>
  <si>
    <t xml:space="preserve">Direta </t>
  </si>
  <si>
    <t>Orçamento Inicial - LOA</t>
  </si>
  <si>
    <t>3. Programa</t>
  </si>
  <si>
    <t>2. Subfunção</t>
  </si>
  <si>
    <t>122 - Administração Geral</t>
  </si>
  <si>
    <t>MONITORAMENTO DE EXECUÇÃO ORÇAMENTÁRIA -  PPA 2018-2021</t>
  </si>
  <si>
    <t>Todas</t>
  </si>
  <si>
    <t>Todos</t>
  </si>
  <si>
    <t>Total Geral Executado pelo Órgão</t>
  </si>
  <si>
    <t>Empenho no Período</t>
  </si>
  <si>
    <t>Liquidado no Período</t>
  </si>
  <si>
    <t>Pago no Período</t>
  </si>
  <si>
    <t>Reserva no Período</t>
  </si>
  <si>
    <t>% Executado</t>
  </si>
  <si>
    <t>Saldo Orçamentário</t>
  </si>
  <si>
    <t>Saldo Orçament.</t>
  </si>
  <si>
    <t>Total do Programa</t>
  </si>
  <si>
    <t xml:space="preserve">19 - Secretaria de Produção e Desenvolvimento Econômico </t>
  </si>
  <si>
    <t xml:space="preserve">1132 - Gestão e Manutenção da Secretaria Municipal de Desenvolvimento Rural </t>
  </si>
  <si>
    <t xml:space="preserve">Manutenção dos serviços administrativos </t>
  </si>
  <si>
    <t xml:space="preserve">Manutenção de recursos humanos </t>
  </si>
  <si>
    <t xml:space="preserve">608 - Promoção da Produção Agropecuária </t>
  </si>
  <si>
    <t xml:space="preserve">1115 - Agricultura Forte </t>
  </si>
  <si>
    <t xml:space="preserve">Subsídio para correção do solo </t>
  </si>
  <si>
    <t xml:space="preserve">Manutenção do serviço de inspeção municipal - S.I.M. </t>
  </si>
  <si>
    <t xml:space="preserve">128 - Formação de Recursos Humanos </t>
  </si>
  <si>
    <t xml:space="preserve">Capacitação institucional </t>
  </si>
  <si>
    <t xml:space="preserve">Capacitação dos feirantes </t>
  </si>
  <si>
    <t xml:space="preserve">606 - Extensão Rural </t>
  </si>
  <si>
    <t>Implantação de hortas educativas</t>
  </si>
  <si>
    <t xml:space="preserve">Construção de equipamentos públicos </t>
  </si>
  <si>
    <t xml:space="preserve">Programa de desenvolvimento da produção - Prodesp </t>
  </si>
  <si>
    <t xml:space="preserve">Implantação de núcleos de produção agropecuária </t>
  </si>
  <si>
    <t xml:space="preserve">Manutenção de espaços agroecológicos </t>
  </si>
  <si>
    <t xml:space="preserve">Construção de poços </t>
  </si>
  <si>
    <t xml:space="preserve">Manutenção dos equipamentos públicos </t>
  </si>
  <si>
    <t xml:space="preserve">Manutenção da patrulha mecanizada </t>
  </si>
  <si>
    <t xml:space="preserve">Aparelhamento do serviço de inspeção municipal - S.I.M. </t>
  </si>
  <si>
    <t xml:space="preserve">Apoio aos produtores rurais </t>
  </si>
  <si>
    <t xml:space="preserve">Manutenção de recursos humanos da extensão rural </t>
  </si>
  <si>
    <t xml:space="preserve">Realização de eventos agropecuários </t>
  </si>
  <si>
    <t xml:space="preserve">Apoio aos pisicultores do município </t>
  </si>
  <si>
    <t>692 - Comercialização</t>
  </si>
  <si>
    <t xml:space="preserve">Apoio ao comércio do produtor rural </t>
  </si>
  <si>
    <t xml:space="preserve">Manutenção das feiras livres </t>
  </si>
  <si>
    <t xml:space="preserve">695 - Turismo </t>
  </si>
  <si>
    <t xml:space="preserve">Fortalecer o turismo ecológico e rural </t>
  </si>
  <si>
    <t xml:space="preserve">811 - Desporto e Rendimento </t>
  </si>
  <si>
    <t xml:space="preserve">Apoio a realização do torneio de pesca </t>
  </si>
  <si>
    <t>2000 - Manutenção dos serviços administrativos</t>
  </si>
  <si>
    <t>Despesas de natureza administrativa que não puderam ser apropriadas nos programas temáticas, que compreendem: serviços administrativos ou de apoio; manutenção e o uso de frota veicular; manutenção e conservação de bens imóveis próprios do município, cedidos ou alugados, despesas com tecnologia de informação e comunicação, que incluem o desenvolvimento de sistema de informações, locação, aquisição de equipamentos e contratação de serviços técnicos e de terceiros, dentre outros afins; despesas com locação de imóveis, viagens e locomoção, incluindo aquisição de passagens, aquisição de uniformes, pagamento de diárias e afins; aquisição de equipamentos de informática, aquisição de móveis e demais materiais permanentes e outros afins; demais atividades necessárias à gestão e à administração da unidade, aquisição de EPIs e ferramentas.</t>
  </si>
  <si>
    <t>Proporcionar o aperfeiçoamento das atividades e serviços desenvolvidos pela administração pública municipal, agregando as despesas não passíveis de apropriação nos programas temáticos.</t>
  </si>
  <si>
    <t>Serviço mantido</t>
  </si>
  <si>
    <t>Porcentagem</t>
  </si>
  <si>
    <t>1936 - Secretaria Municipal da Produção</t>
  </si>
  <si>
    <t>1936-Secretaria Municipal da Produção</t>
  </si>
  <si>
    <t>2008 - Manutenção de recursos humanos</t>
  </si>
  <si>
    <t>Despesas com a remuneração de pessoal (ativo, civil) do município e encargos sociais.</t>
  </si>
  <si>
    <t>Manter os recursos humanos necessários ao funcionamento da administração pública.</t>
  </si>
  <si>
    <t>Servidor mantido</t>
  </si>
  <si>
    <t>2112 - PPA-P-Subsídio para correção do solo</t>
  </si>
  <si>
    <t xml:space="preserve">Aquisição, transporte e aplicação de corretivo para o solo (calcário, adubo orgânico, fertilizante) em tonelada, a granel e líquido de pelo menos 4 toneladas por agricultor beneficiando pelo menos 100 agricultores . Contrapartida com o pequeno produtor, municipio compra uma parte. </t>
  </si>
  <si>
    <t>Apoiar o produtor rural na correção adequada do solo com adubos orgânicos e calcários.</t>
  </si>
  <si>
    <t>Produto adquirido</t>
  </si>
  <si>
    <t>Tonelada</t>
  </si>
  <si>
    <t>2113 - Manutenção do Serviço de Inspeção Municipal - S.I.M</t>
  </si>
  <si>
    <t>Suporte técnico aos programas de inspeção sanitária, incentivar o empreendedorismo e industrialização deste produto, orientar e acompanhar os serviços de inspeção sanitária relativos aos estabelecimentos de abate animal e/ou preparação, transformação, manipulação e industrialização dos produtos de origem animal comercializados no município. Aluguel de veículo, aquisicição de materias e bens de consumo. Diárias e eventos.</t>
  </si>
  <si>
    <t>Inspecionar e implantar programas de produtos de origem animal, comestíveis ou não, adicionados ou não de produtos vegetais, preparados, transportados, manipulados, recebidos, acondicionados, depositados e/ou em trânsito local. Capacitação e melhoria da qualidade do serviço prestado.</t>
  </si>
  <si>
    <t>Atividade apoiada</t>
  </si>
  <si>
    <t>2118 - Capacitação institucional</t>
  </si>
  <si>
    <t xml:space="preserve">Participação e promoção de cursos, seminários, congressos, outros treinamentos e ações motivacionais voltados para a áreas específicas e administrativas, passagens, hospedagem e alimentação, contratação de serviços afins destinados a promoção e realização dos eventos, para tal será necessário a contratação de serviços de terceiros pessoa jurídica, aquisição de material de consumo e de expediente, entre outros. Cursos  destinados ao aprimoramento das competências técnicas e comportamentais, a fim de desenvolver a aprendizagem individual, de grupos, organizacional e de rede para a cidadania e a melhoria dos serviços prestados ao sistema agropecuário.  </t>
  </si>
  <si>
    <t>Contribuir para a melhoria dos serviços prestados à população, bem como proporcionar maior conhecimento aos servidores que trabalham na Secretaria Municipal de Produção.</t>
  </si>
  <si>
    <t>Servidor capacitado</t>
  </si>
  <si>
    <t>2122 - Capacitação dos feirantes</t>
  </si>
  <si>
    <t>Realizar a capacitação dos feirrantes, com cursos, palestras, seminários, para tal será necessário a contratação de serviços de terceiros pessoa jurídica, aquisição de material de consumo e de expediente, entre outros.</t>
  </si>
  <si>
    <t>Contribuir para a melhoria dos serviços prestados à população, bem como a qualificação dos produtores e produtos.</t>
  </si>
  <si>
    <t>1027 - Implantação de hortas educativas</t>
  </si>
  <si>
    <t>Implantação da estrutura física das hortas educativas escolares urbanas e rurais e a lavoura comunitária, aquisição de insumos (sementes/ferramentas/defensivos orgânicos). Além de Assistência Técnica e Extensão Rural, semanalmente, feita por técnicos em agropecuaria.</t>
  </si>
  <si>
    <t>Implantar hortas educativas escolares urbanas e rurais e a lavoura comunitária</t>
  </si>
  <si>
    <t>Horta implantada</t>
  </si>
  <si>
    <t>1028 - Construção de equipamentos públicos</t>
  </si>
  <si>
    <t>Construção do Parque agropecuário, e reforma do mercado municipal 2° e 3° etapa, por meio, de convenio federal, para sua execução serão necessários a contratação de serviços de terceiros e contratação de empresas especializadas na prestação de serviços.</t>
  </si>
  <si>
    <t>Proporcionar espaços públicos à população com intuito de melhorar e ampliar os serviços e a qualidade de vida da sociedade portuense.</t>
  </si>
  <si>
    <t>Equipamentos construidos</t>
  </si>
  <si>
    <t>1029 - Programa de Desenvolvimento da Produção - PRODESP</t>
  </si>
  <si>
    <t>Buscar parcerias e convênios para viabilizar a aquisição de equipamentos e conjuntos agrícolas necessários. Contribuir para o desenvolvimento de um programa nacional de desenvolvimento rural que concorra para combater a pobreza de uma grande parte das famílias camponesas e para favorecer a integração no mercado dos produtos dos agricultores familiares e dos camponeses, designadamente através do reforço das estruturas e competências da Secretaria da Produção e da sensibilização das políticas públicas para as necessidades e especificidades da população camponesa.</t>
  </si>
  <si>
    <t xml:space="preserve">Promover a substituição de equipamentos e implementos que se encontram sucateados e em condições precárias, de recursos disponibilizados através do Ministério da Agricultura e órgãos, possibilitando o atendimento ao produtor rural </t>
  </si>
  <si>
    <t>Progrma implantado</t>
  </si>
  <si>
    <t>1030 - Implantação de Núcleos de Produção Agropecuária</t>
  </si>
  <si>
    <t>Firmar convênios e parcerias, capacitação técnica e gerencial, instalação de cozinhas destinadas a produção artesanal de derivados do leite, frutas, legumes e cerais. Implantação de viveiros de citrus para distribuição aos pequenos produtores.</t>
  </si>
  <si>
    <t>Implantar núcleos de produção agropecuária, fomentando a produção para abastecimento dos Centros de Processamento de Alimentos e apoiar as atividades desenvolvidas pela mulher rural visando o profissionalismo e renda a família rural. Criação de distribuição de mudas.</t>
  </si>
  <si>
    <t>Núcleo implantado</t>
  </si>
  <si>
    <t>2108 - PPA-P-Manutenção de espaços agroecológicos</t>
  </si>
  <si>
    <t>Conservação da estrutura física das hortas educativas escolares urbanas e rurais, lavoura comunitária e da Fazendinha,quintais produtivos, aquisição de insumos (sementes/mudas/ferramentas/defensivos orgânicos) e aquisição de animais (aves, alevinos entre outros). Além de Assistência Técnica e Extensão Rural, semanalmente, feita por técnicos em agropecuaria.</t>
  </si>
  <si>
    <t>Conservar as hortas educativas escolares urbanas e rurais, lavoura comunitária e da Fazendinha.</t>
  </si>
  <si>
    <t>Espaços Mantidos</t>
  </si>
  <si>
    <t>2109 - PPA-P-Construção de poços</t>
  </si>
  <si>
    <t>Exploração de água no período seco, por meio da construção de açudes, cisternas e poço tubular profundo, construído mediante as etapas: estudo geológico, desapropriação do terreno para fins público, execução do serviço de perfuração com máquinas, tubulação e instalação elétrica, teste de evasão, desinfecção e demais elementos necessários a reservação e abastecimento. Aquisição de 02 (duas) perfuratriz para construção de poços.</t>
  </si>
  <si>
    <t>Fornecer água ao produtor rural no período de seca para manter a produção.</t>
  </si>
  <si>
    <t>Poço construído</t>
  </si>
  <si>
    <t>2110 - Manutenção dos equipamentos públicos</t>
  </si>
  <si>
    <t>Manutenção dos equipamentos públicos, poços, Casa do mel, e outros afins, por meio da aquisição material de consumo e permanente, contração de serviços, aluguel de veículos, equipamentos e ou implementos agrícolas, outros necessarios a manutenção dos equipamentos.</t>
  </si>
  <si>
    <t>Dotar a Administração Pública de implementos e equipamentos evitando o sucateamento, apoiando assim, a produção rural.</t>
  </si>
  <si>
    <t>Equipamentos mantidos</t>
  </si>
  <si>
    <t>2111 - Manutenção da Patrulha Mecanizada</t>
  </si>
  <si>
    <t>Manutenção Da Patrulha Mecanizada, por meio da Aquisição e aluguel de veículos, equipamentos e ou implementos agrícolas; Prestação de serviços com equipamentos agrícolas e equipamentos pertencentes à Patrulha Mecanizada da Prefeitura Municipal e conjuntos agrícolas cedidos ao Sindicato Rural, realizar manutenção periódica nas máquinas e equipamentos que compõem a frota agrícola da SEPRO.</t>
  </si>
  <si>
    <t>Dotar a Administração Pública de implementos e equipamentos agrícolas evitando o sucateamento.</t>
  </si>
  <si>
    <t>2114 - Aparelhamento do Serviço de Inspeção Municipal - S.I.M</t>
  </si>
  <si>
    <t>Suporte técnico aos programas de inspeção sanitária, incentivar o empreendedorismo e industrialização deste produto, orientar e acompanhar os serviços de inspeção sanitária relativos aos estabelecimentos de abate animal e/ou preparação, transformação, manipulação e industrialização dos produtos de origem animal comercializados no município. Mediante, a aquisição/aluguel: de sala, veiculo, termômetro infravermelho, termômetro para ambiente, insensibilizador para aves, phmetro, medidor de cloro libre e total, EPI's, material gráfico, brindes, material de expediente, camiseta, coffee break e ajuda de custos para palestrantes; capacitação dos técnicos; realização de eventos.</t>
  </si>
  <si>
    <t>Inspecionar e implantar programas de produtos de origem animal, comestíveis ou não, adicionados ou não de produtos vegetais, preparados, transportados, manipulados, recebidos, acondicionados, depositados e/ou em trânsito local.</t>
  </si>
  <si>
    <t>2115 - PPA-P-Apoio aos produtores rurais</t>
  </si>
  <si>
    <t>Esta ação pretende ofertar serviços de apoio técnico, extensão rural e capacitação aos produtores rurais (agricultura, pecuária, pisicultura, apicultura, avicultura, caprinovinocultura e demais produtores) e agricultores familiares, por meio: do incentivo a produção leiteira; do desenvolvimento socioeconômico de pequenos e micro produtores oriundos da agricultura familiar , através captação de recursos junto ao Governo Federal e Estadual, divulgação e promoção de produtos desenvolvidos nas comunidades e/ou assentamentos assistidos; Auxilio na elaboração de projetos para acesso ao sistema do Pronaf, incentivar a implantação de hortas caseiras e orgânicas; prestação de assistência técnica e promoção de encontros direcionados à família rural, orientar a comercialização dos produtos oriundos da agricultura familiar; Apoiar a formação de pequenos centros comunitários nas Comunidades Rurais do Município, parceria com o Sindicato Rural; patrulhamento mecanizado para preparo do solo, capacitação, dentre outros serviços que se fizer necessários de acordo com a demanda dos produtores rurais.</t>
  </si>
  <si>
    <t>Apoiar tecnicamente todas as ações para o melhor desenvolvimento das atividades executadas pelos produtores rurais, realizando cursos da areas agricultura, pecuária, pisicultura, apicultura, avicultura e capriovinocultura.</t>
  </si>
  <si>
    <t>Produtor apoiado</t>
  </si>
  <si>
    <t>2116 - Manutenção de recursos humanos da extensão rural</t>
  </si>
  <si>
    <t>Remuneração dos servidores (ativos, civil) efetivos, nomeados e contratados, no custeio de salários, encargos sociais.</t>
  </si>
  <si>
    <t>Proporcionar pagamento aos servidores da extensão rural pelos trabalhos desenvolvidos.</t>
  </si>
  <si>
    <t>2117 - Realização de eventos agropecuários</t>
  </si>
  <si>
    <t>Promoção de eventos direcionados aos produtores rurais e técnicos extensionistas e também a oferta de vagas em eventos externos nessa área. Englobam ações deste a Exponacional até as Carvanas da Produção, dentre outros eventos como cursos e aperfeiçoamento visando a melhoria da produção e qualidade de vida dos produtores rurais do município de Porto Nacional.</t>
  </si>
  <si>
    <t>Instruir os produtores rurais, aquicultores, pescadores e técnicos extensionistas.</t>
  </si>
  <si>
    <t>Evento realizado</t>
  </si>
  <si>
    <t>2123 - Apoio aos pisicultores do município</t>
  </si>
  <si>
    <t>Estimulo ao desenvolvimento correto da pesca e incentivo à produção de peixes por meio de assistência técnica e extensão rural, com acompanhamento da produção, planejamento, instalação, cultivo (sanidade, nutrição, biometrias, boas práticas de manejo, orientações em geral) e abate. Além da oferta de palestras, dia de campo demonstrando as tecnologias desenvolvidas, exposição de modelos a serem utilizado e difundidos entre os produtores, palestras com temas direcionados, incentivo ao consumo de pescados durante o ano e principalmente nas datas comemorativas, como a criação e manutenção da Feira do Peixe; parcerias e convênios com ministerio da pesca e aquicultura como tambem outros orgaos; Fortalecimento do comercio de pescados e viabilizar geração de renda aos pescadores da Colônia de Porto Nacional.</t>
  </si>
  <si>
    <t>Incentivar a produção e o consumo de pescados.</t>
  </si>
  <si>
    <t>2120 - Apoio ao comércio do Produtor Rural</t>
  </si>
  <si>
    <t>Elaboração de diagnóstico do agronegócio em Porto Nacional; identificação de potencialidades a serem desenvolvidas; incentivo a empreendimentos que fortaleçam o agronegócio; estabelecimento de parcerias estratégicas; incentivo ao desenvolvimento tecnológico do agronegócio; criação de condições favoráveis à atração e ao desenvolvimento de empreendimentos que complementem a cadeia do agronegócio; criação de condições para o desenvolvimento de ações de marketing para apresentar as potencialidades de Porto Nacional. Realização de eventos e palestras direcionadas aos produtores, atacadistas e varejistas; Parceria com Governo Federal e Estadual para construção de galpões e ou boxes para concessão de uso, regularizar a situação contratual dos permissionários, reparos e obras de manutenção no galpão principal e pátio, cursos em parceria com SISTEMA S para os Mercados Feiras Livre do Produtor, licitações; Regularização do comércio atacadista de produtos hortifrutigranjeiros, com ações de fiscalização e otimização; Regularização da situação dos permissionários,  licitação do boxes, manutenção periódica, reparos e melhorias no Mercado Municipal e Distrital; Regularização do comércio atacadista de produtos hortifrutigranjeiros, com ações de fiscalização e otimização.</t>
  </si>
  <si>
    <t>Fortalecer o comércio de produtos hortifrutigranjeiros, promover o crescimento da comercialização no Mercado Livre do Produtor e viabilizar o comercio.</t>
  </si>
  <si>
    <t>Comércio fortalecido</t>
  </si>
  <si>
    <t>2121 - Manutenção das feiras livres</t>
  </si>
  <si>
    <t>Padronização das feiras livres mantendo o controle de higiene e qualidade dos produtos oferecidos, por meio, de serviço administrativo, despesas com locação de mão de obras para serviços de vigilância e limpeza, conservação.</t>
  </si>
  <si>
    <t>Garantir a manutenção e conservação da estrutura das feiras cobertas para comercialização de produtos, expandindo a geração de emprego e renda.</t>
  </si>
  <si>
    <t>Feira mantida</t>
  </si>
  <si>
    <t>2119 - Fortalecer o turismo ecológico e rural</t>
  </si>
  <si>
    <t xml:space="preserve">Realizar projetos voltados para a exploração do segmento do turismo, arte, cultura e artesanato rural no campo. Visando o incentivo a atividades a serem desenvolvidas em um local destinado ao turismo ecológico, o fomento da geração de renda dando visibilidade as oportunidades de negócio e proporcionando a cultura e arte, caracteristicas do Município como meio de serem atrativos e uma alternativa a quem busca inovações no campo. Como exemplo, caminhadas; nado em rios e lagos; escaladas; passeios à cavalo; canoagem; "tour" por instalações rurais como currais, pastos, locais de ordenha, plantações, etc. </t>
  </si>
  <si>
    <t>Promover e apoiar os diversos segmentos do turismo rural, desenvolver o artesanato e a cultura no campo.</t>
  </si>
  <si>
    <t>Turismo Fortalecido</t>
  </si>
  <si>
    <t xml:space="preserve">2124 - Apoio a realização do torneio de pesca </t>
  </si>
  <si>
    <t>Torneio apoiado</t>
  </si>
  <si>
    <t>Apoio a realização de torneios de pesca e apoio a eventos, publicidade do esporte incluindo no rol de atrativos do município.</t>
  </si>
  <si>
    <t>Difundir a capacidade do Município como o Turismo e o aproveitamento de oportunidades criadas com o Lago Tocantins.</t>
  </si>
  <si>
    <t>Feirante capacitado</t>
  </si>
  <si>
    <t>Quadrimestral  2020</t>
  </si>
  <si>
    <t>Quadrimestral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</si>
</sst>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0.0"/>
    <numFmt numFmtId="165" formatCode="_(* #,##0.00_);_(* \(#,##0.00\);_(* &quot;-&quot;??_);_(@_)"/>
    <numFmt numFmtId="166" formatCode="&quot;R$&quot;\ #,##0.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Neo Sans"/>
    </font>
    <font>
      <sz val="11"/>
      <color theme="1"/>
      <name val="Neo Sans"/>
    </font>
    <font>
      <sz val="10"/>
      <color theme="1"/>
      <name val="Neo Sans"/>
    </font>
    <font>
      <b/>
      <sz val="10"/>
      <color theme="1"/>
      <name val="Neo Sans"/>
    </font>
    <font>
      <sz val="10"/>
      <name val="Neo Sans"/>
    </font>
    <font>
      <b/>
      <sz val="10"/>
      <name val="Neo Sans"/>
    </font>
    <font>
      <b/>
      <sz val="8"/>
      <color theme="1"/>
      <name val="Neo Sans"/>
    </font>
    <font>
      <sz val="8"/>
      <color theme="1"/>
      <name val="Neo Sans"/>
    </font>
    <font>
      <sz val="9"/>
      <color theme="1"/>
      <name val="Neo Sans"/>
    </font>
    <font>
      <b/>
      <sz val="11"/>
      <name val="Neo Sans"/>
    </font>
    <font>
      <sz val="11"/>
      <name val="Neo Sans"/>
    </font>
    <font>
      <b/>
      <sz val="10"/>
      <color rgb="FF000000"/>
      <name val="Neo Sans"/>
      <family val="2"/>
    </font>
    <font>
      <i/>
      <sz val="11"/>
      <color theme="1"/>
      <name val="Neo Sans"/>
    </font>
    <font>
      <b/>
      <sz val="10"/>
      <color rgb="FF000000"/>
      <name val="Neo Sans"/>
    </font>
    <font>
      <sz val="10"/>
      <color rgb="FF000000"/>
      <name val="Neon Sans"/>
    </font>
    <font>
      <b/>
      <sz val="10"/>
      <color rgb="FF000000"/>
      <name val="Calibri"/>
      <family val="2"/>
    </font>
    <font>
      <sz val="10"/>
      <color rgb="FFFF0000"/>
      <name val="Calibri"/>
      <family val="2"/>
      <charset val="1"/>
    </font>
    <font>
      <sz val="10"/>
      <color rgb="FFFF0000"/>
      <name val="Neo Sans"/>
    </font>
    <font>
      <b/>
      <sz val="10"/>
      <color rgb="FFFF0000"/>
      <name val="Neo Sans"/>
    </font>
    <font>
      <b/>
      <sz val="10"/>
      <color rgb="FF000000"/>
      <name val="Neon Sans"/>
    </font>
    <font>
      <b/>
      <sz val="10"/>
      <color theme="1"/>
      <name val="Neon Sans"/>
    </font>
    <font>
      <sz val="10"/>
      <color rgb="FF000000"/>
      <name val="Neo Sans"/>
    </font>
    <font>
      <sz val="10"/>
      <color theme="1"/>
      <name val="Neon sans"/>
    </font>
    <font>
      <sz val="11"/>
      <color rgb="FFFF0000"/>
      <name val="Neo Sans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Neo Sans"/>
    </font>
    <font>
      <sz val="10"/>
      <color rgb="FF000000"/>
      <name val="NeOS SANS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rgb="FF000000"/>
      <name val="Calibri"/>
      <family val="2"/>
    </font>
    <font>
      <b/>
      <sz val="12"/>
      <color theme="1"/>
      <name val="Neo Sans"/>
    </font>
    <font>
      <sz val="12"/>
      <color theme="1"/>
      <name val="Neo Sans"/>
    </font>
    <font>
      <sz val="12"/>
      <name val="Neo Sans"/>
    </font>
    <font>
      <sz val="12"/>
      <color rgb="FFFF0000"/>
      <name val="Neo Sans"/>
    </font>
    <font>
      <b/>
      <sz val="12"/>
      <name val="Neo Sans"/>
    </font>
    <font>
      <b/>
      <sz val="14"/>
      <color theme="1"/>
      <name val="Neo Sans"/>
    </font>
    <font>
      <b/>
      <sz val="18"/>
      <color theme="1"/>
      <name val="Neo Sans"/>
    </font>
    <font>
      <b/>
      <sz val="12"/>
      <color theme="0"/>
      <name val="Neo Sans"/>
    </font>
    <font>
      <b/>
      <sz val="12"/>
      <color indexed="9"/>
      <name val="Neo Sans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22"/>
      <color theme="1"/>
      <name val="Mistral"/>
      <family val="4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406FA"/>
        <bgColor indexed="64"/>
      </patternFill>
    </fill>
  </fills>
  <borders count="8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3" fillId="0" borderId="0" applyFont="0" applyBorder="0" applyProtection="0"/>
    <xf numFmtId="44" fontId="1" fillId="0" borderId="0" applyFont="0" applyFill="0" applyBorder="0" applyAlignment="0" applyProtection="0"/>
  </cellStyleXfs>
  <cellXfs count="77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2" fillId="0" borderId="6" xfId="1" applyNumberFormat="1" applyFont="1" applyBorder="1" applyAlignment="1">
      <alignment vertical="center"/>
    </xf>
    <xf numFmtId="4" fontId="9" fillId="0" borderId="6" xfId="1" applyNumberFormat="1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horizontal="center" vertical="center"/>
    </xf>
    <xf numFmtId="4" fontId="15" fillId="0" borderId="10" xfId="1" applyNumberFormat="1" applyFont="1" applyBorder="1" applyAlignment="1">
      <alignment vertical="center"/>
    </xf>
    <xf numFmtId="0" fontId="12" fillId="6" borderId="0" xfId="0" applyFont="1" applyFill="1"/>
    <xf numFmtId="0" fontId="12" fillId="0" borderId="0" xfId="0" applyFont="1"/>
    <xf numFmtId="0" fontId="12" fillId="0" borderId="18" xfId="0" applyFont="1" applyBorder="1"/>
    <xf numFmtId="0" fontId="12" fillId="0" borderId="0" xfId="0" applyFont="1" applyBorder="1"/>
    <xf numFmtId="0" fontId="13" fillId="0" borderId="0" xfId="0" applyFont="1" applyBorder="1"/>
    <xf numFmtId="0" fontId="13" fillId="0" borderId="19" xfId="0" applyFont="1" applyBorder="1"/>
    <xf numFmtId="0" fontId="12" fillId="0" borderId="19" xfId="0" applyFont="1" applyBorder="1"/>
    <xf numFmtId="0" fontId="12" fillId="0" borderId="0" xfId="0" applyFont="1" applyAlignment="1">
      <alignment horizontal="center"/>
    </xf>
    <xf numFmtId="0" fontId="14" fillId="5" borderId="2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2" fontId="12" fillId="0" borderId="0" xfId="0" applyNumberFormat="1" applyFont="1"/>
    <xf numFmtId="4" fontId="13" fillId="0" borderId="1" xfId="1" applyNumberFormat="1" applyFont="1" applyBorder="1" applyAlignment="1">
      <alignment vertical="center"/>
    </xf>
    <xf numFmtId="1" fontId="13" fillId="0" borderId="1" xfId="2" applyNumberFormat="1" applyFont="1" applyBorder="1" applyAlignment="1">
      <alignment vertical="center"/>
    </xf>
    <xf numFmtId="1" fontId="13" fillId="0" borderId="23" xfId="0" applyNumberFormat="1" applyFont="1" applyBorder="1" applyAlignment="1">
      <alignment horizontal="center" vertical="center"/>
    </xf>
    <xf numFmtId="4" fontId="14" fillId="5" borderId="1" xfId="0" applyNumberFormat="1" applyFont="1" applyFill="1" applyBorder="1" applyAlignment="1">
      <alignment vertical="center"/>
    </xf>
    <xf numFmtId="1" fontId="13" fillId="5" borderId="1" xfId="2" applyNumberFormat="1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20" fillId="6" borderId="10" xfId="0" applyFont="1" applyFill="1" applyBorder="1" applyAlignment="1">
      <alignment horizontal="center" vertical="center" wrapText="1"/>
    </xf>
    <xf numFmtId="1" fontId="13" fillId="5" borderId="2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15" fillId="0" borderId="10" xfId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vertical="center"/>
    </xf>
    <xf numFmtId="2" fontId="16" fillId="5" borderId="1" xfId="0" applyNumberFormat="1" applyFont="1" applyFill="1" applyBorder="1" applyAlignment="1">
      <alignment vertical="center"/>
    </xf>
    <xf numFmtId="0" fontId="24" fillId="7" borderId="11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2" fontId="13" fillId="0" borderId="1" xfId="2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7" fillId="2" borderId="11" xfId="0" applyFont="1" applyFill="1" applyBorder="1" applyAlignment="1">
      <alignment vertical="top"/>
    </xf>
    <xf numFmtId="0" fontId="17" fillId="2" borderId="13" xfId="0" applyFont="1" applyFill="1" applyBorder="1" applyAlignment="1">
      <alignment vertical="top"/>
    </xf>
    <xf numFmtId="0" fontId="26" fillId="0" borderId="10" xfId="0" applyFont="1" applyBorder="1" applyAlignment="1">
      <alignment horizontal="justify" vertical="center"/>
    </xf>
    <xf numFmtId="0" fontId="26" fillId="0" borderId="10" xfId="0" applyFont="1" applyBorder="1" applyAlignment="1">
      <alignment horizontal="justify" vertical="center" wrapText="1"/>
    </xf>
    <xf numFmtId="0" fontId="16" fillId="8" borderId="11" xfId="0" applyFont="1" applyFill="1" applyBorder="1" applyAlignment="1">
      <alignment horizontal="justify" vertical="center"/>
    </xf>
    <xf numFmtId="2" fontId="27" fillId="0" borderId="10" xfId="0" applyNumberFormat="1" applyFont="1" applyBorder="1" applyAlignment="1">
      <alignment horizontal="justify" vertical="center"/>
    </xf>
    <xf numFmtId="49" fontId="15" fillId="0" borderId="10" xfId="0" applyNumberFormat="1" applyFont="1" applyFill="1" applyBorder="1" applyAlignment="1">
      <alignment horizontal="justify" vertical="center"/>
    </xf>
    <xf numFmtId="0" fontId="15" fillId="0" borderId="10" xfId="0" applyFont="1" applyBorder="1" applyAlignment="1">
      <alignment horizontal="justify" vertical="center"/>
    </xf>
    <xf numFmtId="4" fontId="15" fillId="0" borderId="10" xfId="1" applyNumberFormat="1" applyFont="1" applyBorder="1" applyAlignment="1">
      <alignment horizontal="right" vertical="center"/>
    </xf>
    <xf numFmtId="4" fontId="16" fillId="5" borderId="10" xfId="1" applyNumberFormat="1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justify" vertical="center" wrapText="1"/>
    </xf>
    <xf numFmtId="4" fontId="13" fillId="3" borderId="10" xfId="1" applyNumberFormat="1" applyFont="1" applyFill="1" applyBorder="1" applyAlignment="1">
      <alignment horizontal="justify" vertical="center"/>
    </xf>
    <xf numFmtId="0" fontId="30" fillId="10" borderId="10" xfId="0" applyFont="1" applyFill="1" applyBorder="1" applyAlignment="1">
      <alignment horizontal="justify" vertical="center" wrapText="1"/>
    </xf>
    <xf numFmtId="0" fontId="30" fillId="10" borderId="10" xfId="0" applyFont="1" applyFill="1" applyBorder="1" applyAlignment="1">
      <alignment horizontal="center" vertical="center" wrapText="1"/>
    </xf>
    <xf numFmtId="0" fontId="32" fillId="11" borderId="27" xfId="0" applyFont="1" applyFill="1" applyBorder="1" applyAlignment="1">
      <alignment horizontal="justify" vertical="center" wrapText="1"/>
    </xf>
    <xf numFmtId="4" fontId="32" fillId="3" borderId="26" xfId="0" applyNumberFormat="1" applyFont="1" applyFill="1" applyBorder="1" applyAlignment="1">
      <alignment horizontal="right" vertical="center" wrapText="1"/>
    </xf>
    <xf numFmtId="4" fontId="32" fillId="3" borderId="27" xfId="0" applyNumberFormat="1" applyFont="1" applyFill="1" applyBorder="1" applyAlignment="1">
      <alignment horizontal="right" vertical="center" wrapText="1"/>
    </xf>
    <xf numFmtId="4" fontId="32" fillId="3" borderId="27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justify" vertical="center" wrapText="1"/>
    </xf>
    <xf numFmtId="4" fontId="32" fillId="3" borderId="13" xfId="0" applyNumberFormat="1" applyFont="1" applyFill="1" applyBorder="1" applyAlignment="1">
      <alignment horizontal="right" vertical="center" wrapText="1"/>
    </xf>
    <xf numFmtId="4" fontId="32" fillId="3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center" vertical="center" wrapText="1"/>
    </xf>
    <xf numFmtId="4" fontId="32" fillId="3" borderId="0" xfId="0" applyNumberFormat="1" applyFont="1" applyFill="1" applyAlignment="1">
      <alignment horizontal="right" vertical="center"/>
    </xf>
    <xf numFmtId="4" fontId="32" fillId="3" borderId="13" xfId="0" applyNumberFormat="1" applyFont="1" applyFill="1" applyBorder="1" applyAlignment="1">
      <alignment horizontal="right" vertical="center"/>
    </xf>
    <xf numFmtId="4" fontId="32" fillId="3" borderId="28" xfId="1" applyNumberFormat="1" applyFont="1" applyFill="1" applyBorder="1" applyAlignment="1">
      <alignment horizontal="center" vertical="center" wrapText="1"/>
    </xf>
    <xf numFmtId="4" fontId="32" fillId="3" borderId="17" xfId="0" applyNumberFormat="1" applyFont="1" applyFill="1" applyBorder="1" applyAlignment="1">
      <alignment horizontal="right" vertical="center" wrapText="1"/>
    </xf>
    <xf numFmtId="4" fontId="32" fillId="3" borderId="29" xfId="0" applyNumberFormat="1" applyFont="1" applyFill="1" applyBorder="1" applyAlignment="1">
      <alignment horizontal="right" vertical="center" wrapText="1"/>
    </xf>
    <xf numFmtId="4" fontId="32" fillId="3" borderId="29" xfId="1" applyNumberFormat="1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justify" vertical="center" wrapText="1"/>
    </xf>
    <xf numFmtId="4" fontId="24" fillId="8" borderId="29" xfId="0" applyNumberFormat="1" applyFont="1" applyFill="1" applyBorder="1" applyAlignment="1">
      <alignment horizontal="right" vertical="center" wrapText="1"/>
    </xf>
    <xf numFmtId="4" fontId="24" fillId="8" borderId="29" xfId="1" applyNumberFormat="1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horizontal="center" vertical="center" wrapText="1"/>
    </xf>
    <xf numFmtId="4" fontId="32" fillId="3" borderId="11" xfId="1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right" vertical="center"/>
    </xf>
    <xf numFmtId="4" fontId="15" fillId="3" borderId="2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/>
    </xf>
    <xf numFmtId="4" fontId="15" fillId="3" borderId="10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 wrapText="1"/>
    </xf>
    <xf numFmtId="0" fontId="24" fillId="8" borderId="10" xfId="0" applyFont="1" applyFill="1" applyBorder="1" applyAlignment="1">
      <alignment horizontal="center" vertical="center"/>
    </xf>
    <xf numFmtId="4" fontId="24" fillId="8" borderId="1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justify" vertical="center" wrapText="1"/>
    </xf>
    <xf numFmtId="0" fontId="32" fillId="3" borderId="11" xfId="0" applyFont="1" applyFill="1" applyBorder="1" applyAlignment="1">
      <alignment horizontal="justify" vertical="center"/>
    </xf>
    <xf numFmtId="166" fontId="32" fillId="3" borderId="11" xfId="0" applyNumberFormat="1" applyFont="1" applyFill="1" applyBorder="1" applyAlignment="1">
      <alignment horizontal="justify" vertical="center"/>
    </xf>
    <xf numFmtId="4" fontId="24" fillId="8" borderId="1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6" borderId="0" xfId="0" applyFont="1" applyFill="1"/>
    <xf numFmtId="0" fontId="13" fillId="0" borderId="0" xfId="0" applyFont="1"/>
    <xf numFmtId="4" fontId="24" fillId="5" borderId="27" xfId="0" applyNumberFormat="1" applyFont="1" applyFill="1" applyBorder="1" applyAlignment="1">
      <alignment horizontal="right" vertical="center" wrapText="1"/>
    </xf>
    <xf numFmtId="4" fontId="24" fillId="5" borderId="25" xfId="1" applyNumberFormat="1" applyFont="1" applyFill="1" applyBorder="1" applyAlignment="1">
      <alignment horizontal="center" vertical="center" wrapText="1"/>
    </xf>
    <xf numFmtId="4" fontId="22" fillId="5" borderId="10" xfId="0" applyNumberFormat="1" applyFont="1" applyFill="1" applyBorder="1" applyAlignment="1">
      <alignment horizontal="right" vertical="center" wrapText="1"/>
    </xf>
    <xf numFmtId="4" fontId="22" fillId="5" borderId="11" xfId="1" applyNumberFormat="1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top"/>
    </xf>
    <xf numFmtId="0" fontId="12" fillId="0" borderId="19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4" fontId="13" fillId="3" borderId="10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left" vertical="center" wrapText="1"/>
    </xf>
    <xf numFmtId="4" fontId="13" fillId="3" borderId="28" xfId="1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" fontId="15" fillId="3" borderId="10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" fontId="32" fillId="3" borderId="10" xfId="0" applyNumberFormat="1" applyFont="1" applyFill="1" applyBorder="1" applyAlignment="1">
      <alignment horizontal="right" vertical="center"/>
    </xf>
    <xf numFmtId="166" fontId="32" fillId="3" borderId="13" xfId="0" applyNumberFormat="1" applyFont="1" applyFill="1" applyBorder="1" applyAlignment="1">
      <alignment horizontal="left" vertical="center" wrapText="1"/>
    </xf>
    <xf numFmtId="4" fontId="15" fillId="3" borderId="10" xfId="0" applyNumberFormat="1" applyFont="1" applyFill="1" applyBorder="1" applyAlignment="1">
      <alignment vertical="center" wrapText="1"/>
    </xf>
    <xf numFmtId="0" fontId="38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4" fontId="29" fillId="0" borderId="12" xfId="0" applyNumberFormat="1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2" fillId="3" borderId="13" xfId="0" applyFont="1" applyFill="1" applyBorder="1" applyAlignment="1">
      <alignment horizontal="left" vertical="center" wrapText="1"/>
    </xf>
    <xf numFmtId="4" fontId="15" fillId="3" borderId="27" xfId="0" applyNumberFormat="1" applyFont="1" applyFill="1" applyBorder="1" applyAlignment="1">
      <alignment horizontal="center" vertical="center" wrapText="1"/>
    </xf>
    <xf numFmtId="0" fontId="0" fillId="0" borderId="0" xfId="0"/>
    <xf numFmtId="0" fontId="42" fillId="0" borderId="35" xfId="0" applyFont="1" applyBorder="1" applyAlignment="1">
      <alignment horizontal="justify" vertical="center" wrapText="1"/>
    </xf>
    <xf numFmtId="3" fontId="42" fillId="0" borderId="41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5" fillId="0" borderId="32" xfId="0" applyFont="1" applyBorder="1" applyAlignment="1">
      <alignment vertical="center" wrapText="1"/>
    </xf>
    <xf numFmtId="3" fontId="36" fillId="0" borderId="40" xfId="0" applyNumberFormat="1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3" fontId="42" fillId="0" borderId="0" xfId="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3" fontId="42" fillId="0" borderId="46" xfId="0" applyNumberFormat="1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0" fillId="0" borderId="27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42" fillId="0" borderId="32" xfId="0" applyFont="1" applyBorder="1" applyAlignment="1">
      <alignment horizontal="justify" vertical="center" wrapText="1"/>
    </xf>
    <xf numFmtId="3" fontId="42" fillId="0" borderId="48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justify" vertical="center" wrapText="1"/>
    </xf>
    <xf numFmtId="3" fontId="42" fillId="0" borderId="10" xfId="0" applyNumberFormat="1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3" fontId="0" fillId="0" borderId="10" xfId="0" applyNumberFormat="1" applyBorder="1"/>
    <xf numFmtId="0" fontId="36" fillId="0" borderId="37" xfId="0" applyFont="1" applyBorder="1" applyAlignment="1">
      <alignment vertical="center" wrapText="1"/>
    </xf>
    <xf numFmtId="0" fontId="36" fillId="0" borderId="38" xfId="0" applyFont="1" applyBorder="1" applyAlignment="1">
      <alignment vertical="center" wrapText="1"/>
    </xf>
    <xf numFmtId="0" fontId="36" fillId="0" borderId="45" xfId="0" applyFont="1" applyBorder="1" applyAlignment="1">
      <alignment vertical="center" wrapText="1"/>
    </xf>
    <xf numFmtId="0" fontId="36" fillId="0" borderId="36" xfId="0" applyFont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center" vertical="center"/>
    </xf>
    <xf numFmtId="165" fontId="13" fillId="3" borderId="10" xfId="1" applyFont="1" applyFill="1" applyBorder="1" applyAlignment="1">
      <alignment horizontal="center" vertical="center"/>
    </xf>
    <xf numFmtId="4" fontId="13" fillId="0" borderId="10" xfId="1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4" fontId="29" fillId="0" borderId="10" xfId="0" applyNumberFormat="1" applyFont="1" applyBorder="1" applyAlignment="1">
      <alignment vertical="center" wrapText="1"/>
    </xf>
    <xf numFmtId="0" fontId="3" fillId="14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6" fillId="0" borderId="19" xfId="0" applyFont="1" applyFill="1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16" fillId="0" borderId="19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4" fontId="24" fillId="8" borderId="29" xfId="0" applyNumberFormat="1" applyFont="1" applyFill="1" applyBorder="1" applyAlignment="1">
      <alignment horizontal="center" vertical="center" wrapText="1"/>
    </xf>
    <xf numFmtId="4" fontId="13" fillId="3" borderId="11" xfId="1" applyNumberFormat="1" applyFont="1" applyFill="1" applyBorder="1" applyAlignment="1">
      <alignment horizontal="center" vertical="center" wrapText="1"/>
    </xf>
    <xf numFmtId="4" fontId="14" fillId="5" borderId="27" xfId="0" applyNumberFormat="1" applyFont="1" applyFill="1" applyBorder="1" applyAlignment="1">
      <alignment horizontal="right" vertical="center" wrapText="1"/>
    </xf>
    <xf numFmtId="4" fontId="14" fillId="5" borderId="25" xfId="1" applyNumberFormat="1" applyFont="1" applyFill="1" applyBorder="1" applyAlignment="1">
      <alignment horizontal="center" vertical="center" wrapText="1"/>
    </xf>
    <xf numFmtId="4" fontId="14" fillId="5" borderId="10" xfId="0" applyNumberFormat="1" applyFont="1" applyFill="1" applyBorder="1" applyAlignment="1">
      <alignment horizontal="right" vertical="center" wrapText="1"/>
    </xf>
    <xf numFmtId="4" fontId="14" fillId="5" borderId="29" xfId="0" applyNumberFormat="1" applyFont="1" applyFill="1" applyBorder="1" applyAlignment="1">
      <alignment horizontal="right" vertical="center" wrapText="1"/>
    </xf>
    <xf numFmtId="4" fontId="14" fillId="5" borderId="11" xfId="1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right" vertical="center"/>
    </xf>
    <xf numFmtId="0" fontId="28" fillId="8" borderId="13" xfId="0" applyFont="1" applyFill="1" applyBorder="1" applyAlignment="1">
      <alignment horizontal="justify" vertical="center"/>
    </xf>
    <xf numFmtId="0" fontId="24" fillId="3" borderId="0" xfId="0" applyFont="1" applyFill="1" applyBorder="1" applyAlignment="1">
      <alignment horizontal="left" vertical="center" wrapText="1"/>
    </xf>
    <xf numFmtId="4" fontId="14" fillId="8" borderId="11" xfId="0" applyNumberFormat="1" applyFont="1" applyFill="1" applyBorder="1" applyAlignment="1">
      <alignment horizontal="right" vertical="center"/>
    </xf>
    <xf numFmtId="2" fontId="13" fillId="0" borderId="2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16" fillId="8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4" fillId="8" borderId="10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0" xfId="0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47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3" fontId="36" fillId="0" borderId="37" xfId="0" applyNumberFormat="1" applyFont="1" applyBorder="1" applyAlignment="1">
      <alignment horizontal="center" vertical="center" wrapText="1"/>
    </xf>
    <xf numFmtId="3" fontId="36" fillId="0" borderId="38" xfId="0" applyNumberFormat="1" applyFont="1" applyBorder="1" applyAlignment="1">
      <alignment horizontal="center" vertical="center" wrapText="1"/>
    </xf>
    <xf numFmtId="3" fontId="36" fillId="0" borderId="39" xfId="0" applyNumberFormat="1" applyFont="1" applyBorder="1" applyAlignment="1">
      <alignment horizontal="center" vertical="center" wrapText="1"/>
    </xf>
    <xf numFmtId="0" fontId="24" fillId="17" borderId="25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17" borderId="26" xfId="0" applyFont="1" applyFill="1" applyBorder="1" applyAlignment="1">
      <alignment horizontal="center" vertical="center"/>
    </xf>
    <xf numFmtId="4" fontId="15" fillId="3" borderId="10" xfId="1" applyNumberFormat="1" applyFont="1" applyFill="1" applyBorder="1" applyAlignment="1">
      <alignment horizontal="center" vertical="center"/>
    </xf>
    <xf numFmtId="4" fontId="22" fillId="5" borderId="13" xfId="0" applyNumberFormat="1" applyFont="1" applyFill="1" applyBorder="1" applyAlignment="1">
      <alignment horizontal="right" vertical="center" wrapText="1"/>
    </xf>
    <xf numFmtId="4" fontId="24" fillId="3" borderId="11" xfId="0" applyNumberFormat="1" applyFont="1" applyFill="1" applyBorder="1" applyAlignment="1">
      <alignment horizontal="right" vertical="center"/>
    </xf>
    <xf numFmtId="4" fontId="32" fillId="0" borderId="26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/>
    </xf>
    <xf numFmtId="4" fontId="15" fillId="3" borderId="10" xfId="0" applyNumberFormat="1" applyFont="1" applyFill="1" applyBorder="1" applyAlignment="1" applyProtection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4" fontId="32" fillId="3" borderId="29" xfId="0" applyNumberFormat="1" applyFont="1" applyFill="1" applyBorder="1" applyAlignment="1">
      <alignment horizontal="center" vertical="center" wrapText="1"/>
    </xf>
    <xf numFmtId="4" fontId="14" fillId="8" borderId="10" xfId="0" applyNumberFormat="1" applyFont="1" applyFill="1" applyBorder="1" applyAlignment="1">
      <alignment horizontal="center" vertical="center"/>
    </xf>
    <xf numFmtId="4" fontId="32" fillId="0" borderId="13" xfId="0" applyNumberFormat="1" applyFont="1" applyFill="1" applyBorder="1" applyAlignment="1">
      <alignment horizontal="center" vertical="center" wrapText="1"/>
    </xf>
    <xf numFmtId="4" fontId="32" fillId="3" borderId="13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/>
    </xf>
    <xf numFmtId="4" fontId="32" fillId="0" borderId="28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4" fontId="13" fillId="3" borderId="17" xfId="0" applyNumberFormat="1" applyFont="1" applyFill="1" applyBorder="1" applyAlignment="1">
      <alignment horizontal="center" vertical="center" wrapText="1"/>
    </xf>
    <xf numFmtId="4" fontId="25" fillId="11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right" vertical="center" wrapText="1"/>
    </xf>
    <xf numFmtId="4" fontId="33" fillId="11" borderId="13" xfId="0" applyNumberFormat="1" applyFont="1" applyFill="1" applyBorder="1" applyAlignment="1">
      <alignment horizontal="right" vertical="center" wrapText="1"/>
    </xf>
    <xf numFmtId="4" fontId="13" fillId="3" borderId="10" xfId="0" applyNumberFormat="1" applyFont="1" applyFill="1" applyBorder="1" applyAlignment="1">
      <alignment horizontal="right" vertical="center" wrapText="1"/>
    </xf>
    <xf numFmtId="4" fontId="33" fillId="11" borderId="1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vertical="center"/>
    </xf>
    <xf numFmtId="0" fontId="12" fillId="0" borderId="10" xfId="0" applyFont="1" applyBorder="1"/>
    <xf numFmtId="4" fontId="13" fillId="3" borderId="1" xfId="1" applyNumberFormat="1" applyFont="1" applyFill="1" applyBorder="1" applyAlignment="1">
      <alignment vertical="center"/>
    </xf>
    <xf numFmtId="1" fontId="13" fillId="3" borderId="1" xfId="2" applyNumberFormat="1" applyFont="1" applyFill="1" applyBorder="1" applyAlignment="1">
      <alignment vertical="center"/>
    </xf>
    <xf numFmtId="4" fontId="14" fillId="3" borderId="10" xfId="0" applyNumberFormat="1" applyFont="1" applyFill="1" applyBorder="1" applyAlignment="1">
      <alignment vertical="center"/>
    </xf>
    <xf numFmtId="0" fontId="21" fillId="3" borderId="0" xfId="0" applyFont="1" applyFill="1"/>
    <xf numFmtId="0" fontId="14" fillId="3" borderId="10" xfId="0" applyFont="1" applyFill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right" vertical="center" wrapText="1"/>
    </xf>
    <xf numFmtId="2" fontId="13" fillId="3" borderId="1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35" fillId="0" borderId="36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/>
    </xf>
    <xf numFmtId="0" fontId="21" fillId="15" borderId="0" xfId="0" applyFont="1" applyFill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0" fontId="33" fillId="0" borderId="0" xfId="2" applyNumberFormat="1" applyFont="1" applyAlignment="1">
      <alignment horizontal="center" vertical="center"/>
    </xf>
    <xf numFmtId="166" fontId="33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center" vertical="center"/>
    </xf>
    <xf numFmtId="166" fontId="21" fillId="15" borderId="10" xfId="0" applyNumberFormat="1" applyFont="1" applyFill="1" applyBorder="1"/>
    <xf numFmtId="10" fontId="31" fillId="0" borderId="0" xfId="0" applyNumberFormat="1" applyFont="1" applyAlignment="1">
      <alignment horizontal="center"/>
    </xf>
    <xf numFmtId="166" fontId="31" fillId="0" borderId="0" xfId="0" applyNumberFormat="1" applyFont="1" applyAlignment="1">
      <alignment horizontal="center" vertical="center"/>
    </xf>
    <xf numFmtId="0" fontId="31" fillId="0" borderId="0" xfId="0" applyFont="1"/>
    <xf numFmtId="10" fontId="33" fillId="0" borderId="0" xfId="2" applyNumberFormat="1" applyFont="1" applyAlignment="1">
      <alignment horizontal="center"/>
    </xf>
    <xf numFmtId="0" fontId="33" fillId="0" borderId="0" xfId="0" applyFont="1" applyAlignment="1">
      <alignment vertical="center"/>
    </xf>
    <xf numFmtId="10" fontId="33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0" fontId="35" fillId="0" borderId="42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left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left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4" fillId="0" borderId="6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4" fillId="2" borderId="52" xfId="0" applyFont="1" applyFill="1" applyBorder="1" applyAlignment="1">
      <alignment horizontal="left" vertical="center"/>
    </xf>
    <xf numFmtId="0" fontId="44" fillId="2" borderId="56" xfId="0" applyFont="1" applyFill="1" applyBorder="1" applyAlignment="1">
      <alignment horizontal="left" vertical="center"/>
    </xf>
    <xf numFmtId="0" fontId="44" fillId="2" borderId="56" xfId="0" applyFont="1" applyFill="1" applyBorder="1" applyAlignment="1">
      <alignment horizontal="left" vertical="center"/>
    </xf>
    <xf numFmtId="4" fontId="46" fillId="9" borderId="10" xfId="0" applyNumberFormat="1" applyFont="1" applyFill="1" applyBorder="1" applyAlignment="1">
      <alignment vertical="center"/>
    </xf>
    <xf numFmtId="0" fontId="47" fillId="16" borderId="0" xfId="0" applyFont="1" applyFill="1" applyBorder="1" applyAlignment="1">
      <alignment vertical="center"/>
    </xf>
    <xf numFmtId="4" fontId="45" fillId="9" borderId="60" xfId="1" applyNumberFormat="1" applyFont="1" applyFill="1" applyBorder="1" applyAlignment="1">
      <alignment horizontal="center" vertical="center"/>
    </xf>
    <xf numFmtId="4" fontId="46" fillId="9" borderId="61" xfId="1" applyNumberFormat="1" applyFont="1" applyFill="1" applyBorder="1" applyAlignment="1">
      <alignment vertical="center"/>
    </xf>
    <xf numFmtId="4" fontId="46" fillId="9" borderId="62" xfId="1" applyNumberFormat="1" applyFont="1" applyFill="1" applyBorder="1" applyAlignment="1">
      <alignment vertical="center"/>
    </xf>
    <xf numFmtId="0" fontId="44" fillId="2" borderId="56" xfId="0" applyFont="1" applyFill="1" applyBorder="1" applyAlignment="1">
      <alignment horizontal="left" vertical="center" wrapText="1"/>
    </xf>
    <xf numFmtId="0" fontId="44" fillId="6" borderId="12" xfId="0" applyFont="1" applyFill="1" applyBorder="1" applyAlignment="1">
      <alignment horizontal="center" vertical="center" wrapText="1"/>
    </xf>
    <xf numFmtId="0" fontId="44" fillId="6" borderId="10" xfId="0" applyFont="1" applyFill="1" applyBorder="1" applyAlignment="1">
      <alignment horizontal="center" vertical="center" wrapText="1"/>
    </xf>
    <xf numFmtId="0" fontId="44" fillId="6" borderId="58" xfId="0" applyFont="1" applyFill="1" applyBorder="1" applyAlignment="1">
      <alignment horizontal="center" vertical="center" wrapText="1"/>
    </xf>
    <xf numFmtId="0" fontId="44" fillId="6" borderId="56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48" fillId="6" borderId="58" xfId="0" applyFont="1" applyFill="1" applyBorder="1" applyAlignment="1">
      <alignment horizontal="center" vertical="center" wrapText="1"/>
    </xf>
    <xf numFmtId="165" fontId="52" fillId="18" borderId="63" xfId="1" applyFont="1" applyFill="1" applyBorder="1" applyAlignment="1">
      <alignment horizontal="center" vertical="center"/>
    </xf>
    <xf numFmtId="165" fontId="52" fillId="18" borderId="10" xfId="1" applyNumberFormat="1" applyFont="1" applyFill="1" applyBorder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4" fontId="55" fillId="3" borderId="0" xfId="1" applyNumberFormat="1" applyFont="1" applyFill="1" applyBorder="1" applyAlignment="1">
      <alignment vertical="center"/>
    </xf>
    <xf numFmtId="0" fontId="54" fillId="3" borderId="0" xfId="0" applyFont="1" applyFill="1"/>
    <xf numFmtId="4" fontId="55" fillId="3" borderId="0" xfId="4" applyNumberFormat="1" applyFont="1" applyFill="1" applyBorder="1" applyAlignment="1">
      <alignment vertical="center"/>
    </xf>
    <xf numFmtId="165" fontId="56" fillId="3" borderId="0" xfId="1" applyNumberFormat="1" applyFont="1" applyFill="1" applyBorder="1" applyAlignment="1">
      <alignment horizontal="center" vertical="center"/>
    </xf>
    <xf numFmtId="2" fontId="56" fillId="3" borderId="0" xfId="1" applyNumberFormat="1" applyFont="1" applyFill="1" applyBorder="1" applyAlignment="1">
      <alignment horizontal="center" vertical="center"/>
    </xf>
    <xf numFmtId="0" fontId="55" fillId="21" borderId="69" xfId="0" applyFont="1" applyFill="1" applyBorder="1" applyAlignment="1">
      <alignment horizontal="center" vertical="center" wrapText="1"/>
    </xf>
    <xf numFmtId="0" fontId="55" fillId="20" borderId="69" xfId="0" applyFont="1" applyFill="1" applyBorder="1" applyAlignment="1">
      <alignment horizontal="center" vertical="center" wrapText="1"/>
    </xf>
    <xf numFmtId="0" fontId="54" fillId="0" borderId="0" xfId="0" applyFont="1" applyBorder="1"/>
    <xf numFmtId="0" fontId="53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0" fontId="55" fillId="21" borderId="73" xfId="0" applyFont="1" applyFill="1" applyBorder="1" applyAlignment="1">
      <alignment horizontal="center" vertical="center" wrapText="1"/>
    </xf>
    <xf numFmtId="4" fontId="44" fillId="9" borderId="61" xfId="1" applyNumberFormat="1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center" vertical="center"/>
    </xf>
    <xf numFmtId="4" fontId="62" fillId="3" borderId="29" xfId="4" applyNumberFormat="1" applyFont="1" applyFill="1" applyBorder="1" applyAlignment="1">
      <alignment vertical="center"/>
    </xf>
    <xf numFmtId="2" fontId="64" fillId="3" borderId="10" xfId="1" applyNumberFormat="1" applyFont="1" applyFill="1" applyBorder="1" applyAlignment="1">
      <alignment horizontal="center" vertical="center"/>
    </xf>
    <xf numFmtId="2" fontId="63" fillId="18" borderId="10" xfId="1" applyNumberFormat="1" applyFont="1" applyFill="1" applyBorder="1" applyAlignment="1">
      <alignment horizontal="center" vertical="center"/>
    </xf>
    <xf numFmtId="4" fontId="62" fillId="3" borderId="10" xfId="4" applyNumberFormat="1" applyFont="1" applyFill="1" applyBorder="1" applyAlignment="1">
      <alignment vertical="center"/>
    </xf>
    <xf numFmtId="4" fontId="64" fillId="3" borderId="0" xfId="1" applyNumberFormat="1" applyFont="1" applyFill="1" applyBorder="1" applyAlignment="1">
      <alignment vertical="center"/>
    </xf>
    <xf numFmtId="165" fontId="63" fillId="3" borderId="0" xfId="1" applyNumberFormat="1" applyFont="1" applyFill="1" applyBorder="1" applyAlignment="1">
      <alignment horizontal="center" vertical="center"/>
    </xf>
    <xf numFmtId="2" fontId="63" fillId="3" borderId="0" xfId="1" applyNumberFormat="1" applyFont="1" applyFill="1" applyBorder="1" applyAlignment="1">
      <alignment horizontal="center" vertical="center"/>
    </xf>
    <xf numFmtId="4" fontId="55" fillId="3" borderId="0" xfId="4" applyNumberFormat="1" applyFont="1" applyFill="1" applyBorder="1" applyAlignment="1">
      <alignment horizontal="center" vertical="center"/>
    </xf>
    <xf numFmtId="165" fontId="52" fillId="18" borderId="69" xfId="1" applyFont="1" applyFill="1" applyBorder="1" applyAlignment="1">
      <alignment horizontal="center" vertical="center"/>
    </xf>
    <xf numFmtId="165" fontId="62" fillId="3" borderId="27" xfId="1" applyFont="1" applyFill="1" applyBorder="1" applyAlignment="1">
      <alignment horizontal="center" vertical="center"/>
    </xf>
    <xf numFmtId="4" fontId="62" fillId="3" borderId="13" xfId="1" applyNumberFormat="1" applyFont="1" applyFill="1" applyBorder="1" applyAlignment="1">
      <alignment vertical="center"/>
    </xf>
    <xf numFmtId="4" fontId="64" fillId="3" borderId="0" xfId="4" applyNumberFormat="1" applyFont="1" applyFill="1" applyBorder="1" applyAlignment="1">
      <alignment horizontal="center" vertical="center"/>
    </xf>
    <xf numFmtId="4" fontId="62" fillId="3" borderId="85" xfId="4" applyNumberFormat="1" applyFont="1" applyFill="1" applyBorder="1" applyAlignment="1">
      <alignment vertical="center"/>
    </xf>
    <xf numFmtId="165" fontId="64" fillId="3" borderId="86" xfId="1" applyFont="1" applyFill="1" applyBorder="1" applyAlignment="1">
      <alignment horizontal="center" vertical="center"/>
    </xf>
    <xf numFmtId="165" fontId="64" fillId="3" borderId="87" xfId="1" applyFont="1" applyFill="1" applyBorder="1" applyAlignment="1">
      <alignment horizontal="center" vertical="center"/>
    </xf>
    <xf numFmtId="165" fontId="62" fillId="3" borderId="28" xfId="1" applyFont="1" applyFill="1" applyBorder="1" applyAlignment="1">
      <alignment horizontal="center" vertical="center"/>
    </xf>
    <xf numFmtId="4" fontId="62" fillId="3" borderId="88" xfId="4" applyNumberFormat="1" applyFont="1" applyFill="1" applyBorder="1" applyAlignment="1">
      <alignment vertical="center"/>
    </xf>
    <xf numFmtId="4" fontId="62" fillId="3" borderId="17" xfId="4" applyNumberFormat="1" applyFont="1" applyFill="1" applyBorder="1" applyAlignment="1">
      <alignment vertical="center"/>
    </xf>
    <xf numFmtId="0" fontId="55" fillId="21" borderId="73" xfId="0" applyFont="1" applyFill="1" applyBorder="1" applyAlignment="1">
      <alignment horizontal="center" vertical="center" wrapText="1"/>
    </xf>
    <xf numFmtId="0" fontId="58" fillId="3" borderId="0" xfId="0" applyFont="1" applyFill="1" applyBorder="1" applyAlignment="1"/>
    <xf numFmtId="0" fontId="55" fillId="3" borderId="0" xfId="0" applyFont="1" applyFill="1" applyBorder="1" applyAlignment="1">
      <alignment horizontal="center" vertical="center" wrapText="1"/>
    </xf>
    <xf numFmtId="0" fontId="62" fillId="3" borderId="2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" fontId="9" fillId="3" borderId="7" xfId="2" applyNumberFormat="1" applyFont="1" applyFill="1" applyBorder="1" applyAlignment="1">
      <alignment horizontal="center" vertical="center"/>
    </xf>
    <xf numFmtId="4" fontId="9" fillId="3" borderId="9" xfId="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6" fillId="2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1" fillId="18" borderId="65" xfId="0" applyFont="1" applyFill="1" applyBorder="1" applyAlignment="1">
      <alignment horizontal="center" vertical="center"/>
    </xf>
    <xf numFmtId="0" fontId="44" fillId="2" borderId="56" xfId="0" applyFont="1" applyFill="1" applyBorder="1" applyAlignment="1">
      <alignment horizontal="left" vertical="center"/>
    </xf>
    <xf numFmtId="0" fontId="44" fillId="2" borderId="10" xfId="0" applyFont="1" applyFill="1" applyBorder="1" applyAlignment="1">
      <alignment horizontal="left" vertical="center"/>
    </xf>
    <xf numFmtId="0" fontId="44" fillId="2" borderId="58" xfId="0" applyFont="1" applyFill="1" applyBorder="1" applyAlignment="1">
      <alignment horizontal="left" vertical="center"/>
    </xf>
    <xf numFmtId="0" fontId="45" fillId="2" borderId="11" xfId="0" applyFont="1" applyFill="1" applyBorder="1" applyAlignment="1">
      <alignment horizontal="justify" vertical="center" wrapText="1"/>
    </xf>
    <xf numFmtId="0" fontId="45" fillId="2" borderId="12" xfId="0" applyFont="1" applyFill="1" applyBorder="1" applyAlignment="1">
      <alignment horizontal="justify" vertical="center" wrapText="1"/>
    </xf>
    <xf numFmtId="0" fontId="45" fillId="2" borderId="57" xfId="0" applyFont="1" applyFill="1" applyBorder="1" applyAlignment="1">
      <alignment horizontal="justify" vertical="center" wrapText="1"/>
    </xf>
    <xf numFmtId="0" fontId="45" fillId="2" borderId="11" xfId="0" applyFont="1" applyFill="1" applyBorder="1" applyAlignment="1">
      <alignment horizontal="left" vertical="center"/>
    </xf>
    <xf numFmtId="0" fontId="45" fillId="2" borderId="12" xfId="0" applyFont="1" applyFill="1" applyBorder="1" applyAlignment="1">
      <alignment horizontal="left" vertical="center"/>
    </xf>
    <xf numFmtId="0" fontId="45" fillId="2" borderId="57" xfId="0" applyFont="1" applyFill="1" applyBorder="1" applyAlignment="1">
      <alignment horizontal="left" vertical="center"/>
    </xf>
    <xf numFmtId="0" fontId="44" fillId="6" borderId="59" xfId="0" applyFont="1" applyFill="1" applyBorder="1" applyAlignment="1">
      <alignment horizontal="center" vertical="center" wrapText="1"/>
    </xf>
    <xf numFmtId="0" fontId="44" fillId="6" borderId="13" xfId="0" applyFont="1" applyFill="1" applyBorder="1" applyAlignment="1">
      <alignment horizontal="center" vertical="center" wrapText="1"/>
    </xf>
    <xf numFmtId="0" fontId="44" fillId="6" borderId="11" xfId="0" applyFont="1" applyFill="1" applyBorder="1" applyAlignment="1">
      <alignment horizontal="center" vertical="center" wrapText="1"/>
    </xf>
    <xf numFmtId="0" fontId="46" fillId="9" borderId="59" xfId="0" applyFont="1" applyFill="1" applyBorder="1" applyAlignment="1">
      <alignment horizontal="center" vertical="center"/>
    </xf>
    <xf numFmtId="0" fontId="46" fillId="9" borderId="13" xfId="0" applyFont="1" applyFill="1" applyBorder="1" applyAlignment="1">
      <alignment horizontal="center" vertical="center"/>
    </xf>
    <xf numFmtId="4" fontId="46" fillId="9" borderId="11" xfId="0" applyNumberFormat="1" applyFont="1" applyFill="1" applyBorder="1" applyAlignment="1">
      <alignment horizontal="center" vertical="center"/>
    </xf>
    <xf numFmtId="4" fontId="46" fillId="9" borderId="13" xfId="0" applyNumberFormat="1" applyFont="1" applyFill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50" fillId="0" borderId="65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50" fillId="0" borderId="67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68" xfId="0" applyFont="1" applyBorder="1" applyAlignment="1">
      <alignment horizontal="center" vertical="center"/>
    </xf>
    <xf numFmtId="0" fontId="49" fillId="2" borderId="53" xfId="0" applyFont="1" applyFill="1" applyBorder="1" applyAlignment="1">
      <alignment horizontal="left" vertical="center"/>
    </xf>
    <xf numFmtId="0" fontId="49" fillId="2" borderId="54" xfId="0" applyFont="1" applyFill="1" applyBorder="1" applyAlignment="1">
      <alignment horizontal="left" vertical="center"/>
    </xf>
    <xf numFmtId="0" fontId="49" fillId="2" borderId="55" xfId="0" applyFont="1" applyFill="1" applyBorder="1" applyAlignment="1">
      <alignment horizontal="left" vertical="center"/>
    </xf>
    <xf numFmtId="0" fontId="44" fillId="2" borderId="11" xfId="0" applyFont="1" applyFill="1" applyBorder="1" applyAlignment="1">
      <alignment horizontal="left" vertical="center"/>
    </xf>
    <xf numFmtId="4" fontId="64" fillId="19" borderId="31" xfId="4" applyNumberFormat="1" applyFont="1" applyFill="1" applyBorder="1" applyAlignment="1">
      <alignment horizontal="center" vertical="center"/>
    </xf>
    <xf numFmtId="4" fontId="64" fillId="19" borderId="76" xfId="4" applyNumberFormat="1" applyFont="1" applyFill="1" applyBorder="1" applyAlignment="1">
      <alignment horizontal="center" vertical="center"/>
    </xf>
    <xf numFmtId="0" fontId="55" fillId="3" borderId="65" xfId="0" applyFont="1" applyFill="1" applyBorder="1" applyAlignment="1">
      <alignment horizontal="center" vertical="center"/>
    </xf>
    <xf numFmtId="0" fontId="64" fillId="19" borderId="64" xfId="0" applyFont="1" applyFill="1" applyBorder="1" applyAlignment="1">
      <alignment horizontal="center" vertical="center"/>
    </xf>
    <xf numFmtId="0" fontId="64" fillId="19" borderId="65" xfId="0" applyFont="1" applyFill="1" applyBorder="1" applyAlignment="1">
      <alignment horizontal="center" vertical="center"/>
    </xf>
    <xf numFmtId="0" fontId="64" fillId="19" borderId="66" xfId="0" applyFont="1" applyFill="1" applyBorder="1" applyAlignment="1">
      <alignment horizontal="center" vertical="center"/>
    </xf>
    <xf numFmtId="0" fontId="64" fillId="19" borderId="74" xfId="0" applyFont="1" applyFill="1" applyBorder="1" applyAlignment="1">
      <alignment horizontal="center" vertical="center"/>
    </xf>
    <xf numFmtId="0" fontId="64" fillId="19" borderId="75" xfId="0" applyFont="1" applyFill="1" applyBorder="1" applyAlignment="1">
      <alignment horizontal="center" vertical="center"/>
    </xf>
    <xf numFmtId="0" fontId="64" fillId="19" borderId="70" xfId="0" applyFont="1" applyFill="1" applyBorder="1" applyAlignment="1">
      <alignment horizontal="center" vertical="center"/>
    </xf>
    <xf numFmtId="4" fontId="65" fillId="18" borderId="31" xfId="4" applyNumberFormat="1" applyFont="1" applyFill="1" applyBorder="1" applyAlignment="1">
      <alignment horizontal="center" vertical="center"/>
    </xf>
    <xf numFmtId="4" fontId="65" fillId="18" borderId="76" xfId="4" applyNumberFormat="1" applyFont="1" applyFill="1" applyBorder="1" applyAlignment="1">
      <alignment horizontal="center" vertical="center"/>
    </xf>
    <xf numFmtId="0" fontId="58" fillId="2" borderId="81" xfId="0" applyFont="1" applyFill="1" applyBorder="1" applyAlignment="1">
      <alignment horizontal="left" vertical="center"/>
    </xf>
    <xf numFmtId="0" fontId="58" fillId="2" borderId="82" xfId="0" applyFont="1" applyFill="1" applyBorder="1" applyAlignment="1">
      <alignment horizontal="left" vertical="center"/>
    </xf>
    <xf numFmtId="0" fontId="58" fillId="2" borderId="81" xfId="0" applyFont="1" applyFill="1" applyBorder="1" applyAlignment="1">
      <alignment horizontal="left"/>
    </xf>
    <xf numFmtId="0" fontId="58" fillId="2" borderId="83" xfId="0" applyFont="1" applyFill="1" applyBorder="1" applyAlignment="1">
      <alignment horizontal="left"/>
    </xf>
    <xf numFmtId="0" fontId="58" fillId="2" borderId="82" xfId="0" applyFont="1" applyFill="1" applyBorder="1" applyAlignment="1">
      <alignment horizontal="left"/>
    </xf>
    <xf numFmtId="0" fontId="57" fillId="2" borderId="81" xfId="0" applyFont="1" applyFill="1" applyBorder="1" applyAlignment="1">
      <alignment horizontal="left" vertical="center"/>
    </xf>
    <xf numFmtId="0" fontId="57" fillId="2" borderId="82" xfId="0" applyFont="1" applyFill="1" applyBorder="1" applyAlignment="1">
      <alignment horizontal="left" vertical="center"/>
    </xf>
    <xf numFmtId="0" fontId="58" fillId="2" borderId="71" xfId="0" applyFont="1" applyFill="1" applyBorder="1" applyAlignment="1">
      <alignment horizontal="left"/>
    </xf>
    <xf numFmtId="0" fontId="58" fillId="2" borderId="72" xfId="0" applyFont="1" applyFill="1" applyBorder="1" applyAlignment="1">
      <alignment horizontal="left"/>
    </xf>
    <xf numFmtId="0" fontId="58" fillId="2" borderId="73" xfId="0" applyFont="1" applyFill="1" applyBorder="1" applyAlignment="1">
      <alignment horizontal="left"/>
    </xf>
    <xf numFmtId="0" fontId="57" fillId="2" borderId="83" xfId="0" applyFont="1" applyFill="1" applyBorder="1" applyAlignment="1">
      <alignment horizontal="left" vertical="center"/>
    </xf>
    <xf numFmtId="0" fontId="59" fillId="19" borderId="77" xfId="0" applyFont="1" applyFill="1" applyBorder="1" applyAlignment="1">
      <alignment horizontal="center" vertical="center"/>
    </xf>
    <xf numFmtId="0" fontId="59" fillId="19" borderId="78" xfId="0" applyFont="1" applyFill="1" applyBorder="1" applyAlignment="1">
      <alignment horizontal="center" vertical="center"/>
    </xf>
    <xf numFmtId="0" fontId="59" fillId="19" borderId="80" xfId="0" applyFont="1" applyFill="1" applyBorder="1" applyAlignment="1">
      <alignment horizontal="center" vertical="center"/>
    </xf>
    <xf numFmtId="0" fontId="59" fillId="19" borderId="71" xfId="0" applyFont="1" applyFill="1" applyBorder="1" applyAlignment="1">
      <alignment horizontal="center"/>
    </xf>
    <xf numFmtId="0" fontId="59" fillId="19" borderId="72" xfId="0" applyFont="1" applyFill="1" applyBorder="1" applyAlignment="1">
      <alignment horizontal="center"/>
    </xf>
    <xf numFmtId="0" fontId="59" fillId="19" borderId="73" xfId="0" applyFont="1" applyFill="1" applyBorder="1" applyAlignment="1">
      <alignment horizontal="center"/>
    </xf>
    <xf numFmtId="0" fontId="59" fillId="19" borderId="84" xfId="0" applyFont="1" applyFill="1" applyBorder="1" applyAlignment="1">
      <alignment horizontal="center" vertical="center"/>
    </xf>
    <xf numFmtId="0" fontId="59" fillId="19" borderId="79" xfId="0" applyFont="1" applyFill="1" applyBorder="1" applyAlignment="1">
      <alignment horizontal="center" vertical="center"/>
    </xf>
    <xf numFmtId="4" fontId="60" fillId="22" borderId="31" xfId="4" applyNumberFormat="1" applyFont="1" applyFill="1" applyBorder="1" applyAlignment="1">
      <alignment horizontal="center" vertical="center"/>
    </xf>
    <xf numFmtId="4" fontId="60" fillId="22" borderId="76" xfId="4" applyNumberFormat="1" applyFont="1" applyFill="1" applyBorder="1" applyAlignment="1">
      <alignment horizontal="center" vertical="center"/>
    </xf>
    <xf numFmtId="0" fontId="60" fillId="22" borderId="64" xfId="0" applyFont="1" applyFill="1" applyBorder="1" applyAlignment="1">
      <alignment horizontal="center" vertical="center"/>
    </xf>
    <xf numFmtId="0" fontId="60" fillId="22" borderId="65" xfId="0" applyFont="1" applyFill="1" applyBorder="1" applyAlignment="1">
      <alignment horizontal="center" vertical="center"/>
    </xf>
    <xf numFmtId="0" fontId="60" fillId="22" borderId="66" xfId="0" applyFont="1" applyFill="1" applyBorder="1" applyAlignment="1">
      <alignment horizontal="center" vertical="center"/>
    </xf>
    <xf numFmtId="0" fontId="60" fillId="22" borderId="74" xfId="0" applyFont="1" applyFill="1" applyBorder="1" applyAlignment="1">
      <alignment horizontal="center" vertical="center"/>
    </xf>
    <xf numFmtId="0" fontId="60" fillId="22" borderId="75" xfId="0" applyFont="1" applyFill="1" applyBorder="1" applyAlignment="1">
      <alignment horizontal="center" vertical="center"/>
    </xf>
    <xf numFmtId="0" fontId="60" fillId="22" borderId="70" xfId="0" applyFont="1" applyFill="1" applyBorder="1" applyAlignment="1">
      <alignment horizontal="center" vertical="center"/>
    </xf>
    <xf numFmtId="165" fontId="64" fillId="3" borderId="31" xfId="1" applyFont="1" applyFill="1" applyBorder="1" applyAlignment="1">
      <alignment horizontal="center" vertical="center"/>
    </xf>
    <xf numFmtId="165" fontId="64" fillId="3" borderId="76" xfId="1" applyFont="1" applyFill="1" applyBorder="1" applyAlignment="1">
      <alignment horizontal="center" vertical="center"/>
    </xf>
    <xf numFmtId="0" fontId="55" fillId="21" borderId="71" xfId="0" applyFont="1" applyFill="1" applyBorder="1" applyAlignment="1">
      <alignment horizontal="center" vertical="center" wrapText="1"/>
    </xf>
    <xf numFmtId="0" fontId="55" fillId="21" borderId="72" xfId="0" applyFont="1" applyFill="1" applyBorder="1" applyAlignment="1">
      <alignment horizontal="center" vertical="center" wrapText="1"/>
    </xf>
    <xf numFmtId="0" fontId="62" fillId="3" borderId="10" xfId="0" applyFont="1" applyFill="1" applyBorder="1" applyAlignment="1">
      <alignment horizontal="justify" vertical="center" wrapText="1"/>
    </xf>
    <xf numFmtId="0" fontId="62" fillId="3" borderId="11" xfId="0" applyFont="1" applyFill="1" applyBorder="1" applyAlignment="1">
      <alignment horizontal="justify" vertical="center" wrapText="1"/>
    </xf>
    <xf numFmtId="0" fontId="59" fillId="3" borderId="0" xfId="0" applyFont="1" applyFill="1" applyBorder="1" applyAlignment="1">
      <alignment horizontal="center" vertical="center"/>
    </xf>
    <xf numFmtId="0" fontId="62" fillId="3" borderId="11" xfId="0" applyFont="1" applyFill="1" applyBorder="1" applyAlignment="1">
      <alignment horizontal="left" vertical="center"/>
    </xf>
    <xf numFmtId="0" fontId="54" fillId="3" borderId="12" xfId="0" applyFont="1" applyFill="1" applyBorder="1" applyAlignment="1">
      <alignment horizontal="left" vertical="center"/>
    </xf>
    <xf numFmtId="0" fontId="62" fillId="3" borderId="29" xfId="0" applyFont="1" applyFill="1" applyBorder="1" applyAlignment="1">
      <alignment horizontal="left" vertical="center"/>
    </xf>
    <xf numFmtId="0" fontId="54" fillId="3" borderId="15" xfId="0" applyFont="1" applyFill="1" applyBorder="1" applyAlignment="1">
      <alignment horizontal="left" vertical="center"/>
    </xf>
    <xf numFmtId="0" fontId="58" fillId="0" borderId="0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2" fillId="3" borderId="10" xfId="0" applyFont="1" applyFill="1" applyBorder="1" applyAlignment="1">
      <alignment horizontal="left" vertical="center"/>
    </xf>
    <xf numFmtId="0" fontId="54" fillId="3" borderId="11" xfId="0" applyFont="1" applyFill="1" applyBorder="1" applyAlignment="1">
      <alignment horizontal="left" vertical="center"/>
    </xf>
    <xf numFmtId="0" fontId="58" fillId="2" borderId="71" xfId="0" applyFont="1" applyFill="1" applyBorder="1" applyAlignment="1">
      <alignment horizontal="left" vertical="center"/>
    </xf>
    <xf numFmtId="0" fontId="58" fillId="2" borderId="73" xfId="0" applyFont="1" applyFill="1" applyBorder="1" applyAlignment="1">
      <alignment horizontal="left" vertical="center"/>
    </xf>
    <xf numFmtId="0" fontId="57" fillId="2" borderId="71" xfId="0" applyFont="1" applyFill="1" applyBorder="1" applyAlignment="1">
      <alignment horizontal="left" vertical="center"/>
    </xf>
    <xf numFmtId="0" fontId="57" fillId="2" borderId="73" xfId="0" applyFont="1" applyFill="1" applyBorder="1" applyAlignment="1">
      <alignment horizontal="left" vertical="center"/>
    </xf>
    <xf numFmtId="0" fontId="55" fillId="21" borderId="73" xfId="0" applyFont="1" applyFill="1" applyBorder="1" applyAlignment="1">
      <alignment horizontal="center" vertical="center" wrapText="1"/>
    </xf>
    <xf numFmtId="0" fontId="59" fillId="19" borderId="71" xfId="0" applyFont="1" applyFill="1" applyBorder="1" applyAlignment="1">
      <alignment horizontal="center" vertical="center"/>
    </xf>
    <xf numFmtId="0" fontId="59" fillId="19" borderId="72" xfId="0" applyFont="1" applyFill="1" applyBorder="1" applyAlignment="1">
      <alignment horizontal="center" vertical="center"/>
    </xf>
    <xf numFmtId="0" fontId="59" fillId="19" borderId="73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vertical="center" wrapText="1"/>
    </xf>
    <xf numFmtId="0" fontId="32" fillId="3" borderId="12" xfId="0" applyFont="1" applyFill="1" applyBorder="1" applyAlignment="1">
      <alignment vertical="center" wrapText="1"/>
    </xf>
    <xf numFmtId="0" fontId="32" fillId="3" borderId="13" xfId="0" applyFont="1" applyFill="1" applyBorder="1" applyAlignment="1">
      <alignment vertical="center" wrapText="1"/>
    </xf>
    <xf numFmtId="0" fontId="32" fillId="3" borderId="10" xfId="0" applyFont="1" applyFill="1" applyBorder="1" applyAlignment="1">
      <alignment vertical="center" wrapText="1"/>
    </xf>
    <xf numFmtId="0" fontId="25" fillId="11" borderId="10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horizontal="justify" vertical="center" wrapText="1"/>
    </xf>
    <xf numFmtId="4" fontId="32" fillId="3" borderId="29" xfId="0" applyNumberFormat="1" applyFont="1" applyFill="1" applyBorder="1" applyAlignment="1">
      <alignment horizontal="right" vertical="center"/>
    </xf>
    <xf numFmtId="4" fontId="32" fillId="3" borderId="27" xfId="0" applyNumberFormat="1" applyFont="1" applyFill="1" applyBorder="1" applyAlignment="1">
      <alignment horizontal="right" vertical="center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" fontId="13" fillId="3" borderId="29" xfId="0" applyNumberFormat="1" applyFont="1" applyFill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3" fillId="11" borderId="11" xfId="0" applyFont="1" applyFill="1" applyBorder="1" applyAlignment="1">
      <alignment horizontal="left" vertical="center" wrapText="1"/>
    </xf>
    <xf numFmtId="0" fontId="33" fillId="11" borderId="13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33" fillId="11" borderId="10" xfId="0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justify" vertical="center" wrapText="1"/>
    </xf>
    <xf numFmtId="0" fontId="22" fillId="5" borderId="11" xfId="0" applyFont="1" applyFill="1" applyBorder="1" applyAlignment="1">
      <alignment horizontal="justify" vertical="center" wrapText="1"/>
    </xf>
    <xf numFmtId="0" fontId="22" fillId="5" borderId="13" xfId="0" applyFont="1" applyFill="1" applyBorder="1" applyAlignment="1">
      <alignment horizontal="justify" vertical="center" wrapText="1"/>
    </xf>
    <xf numFmtId="0" fontId="24" fillId="8" borderId="11" xfId="0" applyFont="1" applyFill="1" applyBorder="1" applyAlignment="1">
      <alignment horizontal="left" vertical="center"/>
    </xf>
    <xf numFmtId="0" fontId="24" fillId="8" borderId="13" xfId="0" applyFont="1" applyFill="1" applyBorder="1" applyAlignment="1">
      <alignment horizontal="left" vertical="center"/>
    </xf>
    <xf numFmtId="0" fontId="24" fillId="8" borderId="10" xfId="0" applyFont="1" applyFill="1" applyBorder="1" applyAlignment="1">
      <alignment horizontal="center" vertical="center" wrapText="1"/>
    </xf>
    <xf numFmtId="0" fontId="33" fillId="11" borderId="11" xfId="0" applyFont="1" applyFill="1" applyBorder="1" applyAlignment="1">
      <alignment horizontal="justify" vertical="center" wrapText="1"/>
    </xf>
    <xf numFmtId="0" fontId="33" fillId="11" borderId="13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37" fillId="3" borderId="10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 vertical="center"/>
    </xf>
    <xf numFmtId="0" fontId="15" fillId="3" borderId="11" xfId="0" applyFont="1" applyFill="1" applyBorder="1" applyAlignment="1" applyProtection="1">
      <alignment horizontal="left" vertical="center" wrapText="1"/>
    </xf>
    <xf numFmtId="0" fontId="15" fillId="3" borderId="13" xfId="0" applyFont="1" applyFill="1" applyBorder="1" applyAlignment="1" applyProtection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justify" vertical="center" wrapText="1"/>
    </xf>
    <xf numFmtId="0" fontId="31" fillId="10" borderId="11" xfId="0" applyFont="1" applyFill="1" applyBorder="1" applyAlignment="1">
      <alignment horizontal="center" vertical="center" wrapText="1"/>
    </xf>
    <xf numFmtId="0" fontId="31" fillId="10" borderId="12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justify" vertical="center" wrapText="1"/>
    </xf>
    <xf numFmtId="0" fontId="28" fillId="3" borderId="12" xfId="0" applyFont="1" applyFill="1" applyBorder="1" applyAlignment="1">
      <alignment horizontal="justify" vertical="center" wrapText="1"/>
    </xf>
    <xf numFmtId="0" fontId="22" fillId="8" borderId="11" xfId="0" applyFont="1" applyFill="1" applyBorder="1" applyAlignment="1">
      <alignment horizontal="justify" vertical="center" wrapText="1"/>
    </xf>
    <xf numFmtId="0" fontId="22" fillId="8" borderId="12" xfId="0" applyFont="1" applyFill="1" applyBorder="1" applyAlignment="1">
      <alignment horizontal="justify" vertical="center" wrapText="1"/>
    </xf>
    <xf numFmtId="0" fontId="13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34" fillId="3" borderId="0" xfId="0" applyFont="1" applyFill="1" applyAlignment="1">
      <alignment horizontal="center" vertical="top" wrapText="1"/>
    </xf>
    <xf numFmtId="0" fontId="16" fillId="6" borderId="1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4" fontId="15" fillId="0" borderId="11" xfId="1" applyNumberFormat="1" applyFont="1" applyBorder="1" applyAlignment="1">
      <alignment horizontal="center" vertical="center"/>
    </xf>
    <xf numFmtId="4" fontId="15" fillId="0" borderId="13" xfId="1" applyNumberFormat="1" applyFont="1" applyBorder="1" applyAlignment="1">
      <alignment horizontal="center" vertical="center"/>
    </xf>
    <xf numFmtId="0" fontId="3" fillId="14" borderId="27" xfId="0" applyFont="1" applyFill="1" applyBorder="1" applyAlignment="1">
      <alignment horizontal="center"/>
    </xf>
    <xf numFmtId="0" fontId="0" fillId="0" borderId="25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22" fillId="8" borderId="13" xfId="0" applyFont="1" applyFill="1" applyBorder="1" applyAlignment="1">
      <alignment horizontal="justify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34" fillId="3" borderId="0" xfId="0" applyFont="1" applyFill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6" borderId="29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/>
    </xf>
    <xf numFmtId="0" fontId="14" fillId="6" borderId="10" xfId="0" applyFont="1" applyFill="1" applyBorder="1" applyAlignment="1">
      <alignment horizontal="left" vertical="top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31" fillId="10" borderId="13" xfId="0" applyFont="1" applyFill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left" vertical="center" wrapText="1"/>
    </xf>
    <xf numFmtId="4" fontId="13" fillId="0" borderId="13" xfId="0" applyNumberFormat="1" applyFont="1" applyBorder="1" applyAlignment="1">
      <alignment horizontal="left" vertical="center" wrapText="1"/>
    </xf>
    <xf numFmtId="0" fontId="16" fillId="8" borderId="15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165" fontId="15" fillId="3" borderId="11" xfId="1" applyFont="1" applyFill="1" applyBorder="1" applyAlignment="1">
      <alignment horizontal="center" vertical="center"/>
    </xf>
    <xf numFmtId="165" fontId="15" fillId="3" borderId="13" xfId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32" fillId="3" borderId="17" xfId="0" applyFont="1" applyFill="1" applyBorder="1" applyAlignment="1">
      <alignment horizontal="left" vertical="center" wrapText="1"/>
    </xf>
    <xf numFmtId="0" fontId="32" fillId="3" borderId="25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2" fillId="3" borderId="26" xfId="0" applyFont="1" applyFill="1" applyBorder="1" applyAlignment="1">
      <alignment horizontal="left" vertical="center" wrapText="1"/>
    </xf>
    <xf numFmtId="4" fontId="32" fillId="3" borderId="11" xfId="0" applyNumberFormat="1" applyFont="1" applyFill="1" applyBorder="1" applyAlignment="1">
      <alignment horizontal="center" vertical="center"/>
    </xf>
    <xf numFmtId="4" fontId="32" fillId="3" borderId="13" xfId="0" applyNumberFormat="1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left" vertical="center" wrapText="1"/>
    </xf>
    <xf numFmtId="0" fontId="32" fillId="3" borderId="12" xfId="0" applyFont="1" applyFill="1" applyBorder="1" applyAlignment="1">
      <alignment horizontal="left" vertical="center" wrapText="1"/>
    </xf>
    <xf numFmtId="0" fontId="32" fillId="3" borderId="13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justify" vertical="center" wrapText="1"/>
    </xf>
    <xf numFmtId="0" fontId="13" fillId="3" borderId="16" xfId="0" applyFont="1" applyFill="1" applyBorder="1" applyAlignment="1">
      <alignment horizontal="justify" vertical="center" wrapText="1"/>
    </xf>
    <xf numFmtId="0" fontId="13" fillId="3" borderId="17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24" fillId="8" borderId="11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vertical="center" wrapText="1"/>
    </xf>
    <xf numFmtId="0" fontId="13" fillId="8" borderId="12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4" fontId="13" fillId="8" borderId="11" xfId="0" applyNumberFormat="1" applyFont="1" applyFill="1" applyBorder="1" applyAlignment="1">
      <alignment horizontal="justify" vertical="center" wrapText="1"/>
    </xf>
    <xf numFmtId="4" fontId="13" fillId="8" borderId="13" xfId="0" applyNumberFormat="1" applyFont="1" applyFill="1" applyBorder="1" applyAlignment="1">
      <alignment horizontal="justify" vertical="center" wrapText="1"/>
    </xf>
    <xf numFmtId="4" fontId="13" fillId="8" borderId="12" xfId="0" applyNumberFormat="1" applyFont="1" applyFill="1" applyBorder="1" applyAlignment="1">
      <alignment horizontal="justify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15" fillId="3" borderId="27" xfId="0" applyFont="1" applyFill="1" applyBorder="1" applyAlignment="1" applyProtection="1">
      <alignment horizontal="justify" vertical="center" wrapText="1"/>
    </xf>
    <xf numFmtId="0" fontId="15" fillId="3" borderId="10" xfId="0" applyFont="1" applyFill="1" applyBorder="1" applyAlignment="1" applyProtection="1">
      <alignment horizontal="justify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justify" vertical="center" wrapText="1"/>
    </xf>
    <xf numFmtId="0" fontId="13" fillId="8" borderId="10" xfId="0" applyFont="1" applyFill="1" applyBorder="1" applyAlignment="1">
      <alignment horizontal="justify" vertical="center"/>
    </xf>
    <xf numFmtId="0" fontId="15" fillId="3" borderId="11" xfId="0" applyFont="1" applyFill="1" applyBorder="1" applyAlignment="1">
      <alignment horizontal="justify" vertical="center" wrapText="1"/>
    </xf>
    <xf numFmtId="0" fontId="15" fillId="3" borderId="12" xfId="0" applyFont="1" applyFill="1" applyBorder="1" applyAlignment="1">
      <alignment horizontal="justify" vertical="center" wrapText="1"/>
    </xf>
    <xf numFmtId="0" fontId="32" fillId="3" borderId="11" xfId="0" applyFont="1" applyFill="1" applyBorder="1" applyAlignment="1">
      <alignment horizontal="justify" vertical="center" wrapText="1"/>
    </xf>
    <xf numFmtId="0" fontId="32" fillId="3" borderId="12" xfId="0" applyFont="1" applyFill="1" applyBorder="1" applyAlignment="1">
      <alignment horizontal="justify" vertical="center" wrapText="1"/>
    </xf>
    <xf numFmtId="0" fontId="22" fillId="8" borderId="15" xfId="0" applyFont="1" applyFill="1" applyBorder="1" applyAlignment="1">
      <alignment horizontal="justify" vertical="center" wrapText="1"/>
    </xf>
    <xf numFmtId="0" fontId="14" fillId="5" borderId="11" xfId="0" applyFont="1" applyFill="1" applyBorder="1" applyAlignment="1">
      <alignment horizontal="justify" vertical="center"/>
    </xf>
    <xf numFmtId="0" fontId="14" fillId="5" borderId="12" xfId="0" applyFont="1" applyFill="1" applyBorder="1" applyAlignment="1">
      <alignment horizontal="justify" vertical="center"/>
    </xf>
    <xf numFmtId="0" fontId="13" fillId="5" borderId="11" xfId="0" applyFont="1" applyFill="1" applyBorder="1" applyAlignment="1">
      <alignment horizontal="justify" vertical="center"/>
    </xf>
    <xf numFmtId="0" fontId="13" fillId="5" borderId="12" xfId="0" applyFont="1" applyFill="1" applyBorder="1" applyAlignment="1">
      <alignment horizontal="justify" vertical="center"/>
    </xf>
    <xf numFmtId="0" fontId="32" fillId="3" borderId="29" xfId="0" applyFont="1" applyFill="1" applyBorder="1" applyAlignment="1">
      <alignment horizontal="justify" vertical="center"/>
    </xf>
    <xf numFmtId="0" fontId="32" fillId="3" borderId="27" xfId="0" applyFont="1" applyFill="1" applyBorder="1" applyAlignment="1">
      <alignment horizontal="justify" vertical="center"/>
    </xf>
    <xf numFmtId="0" fontId="32" fillId="3" borderId="10" xfId="0" applyFont="1" applyFill="1" applyBorder="1" applyAlignment="1">
      <alignment horizontal="justify" vertical="center" wrapText="1"/>
    </xf>
    <xf numFmtId="166" fontId="32" fillId="3" borderId="10" xfId="0" applyNumberFormat="1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justify" vertical="center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/>
    </xf>
    <xf numFmtId="4" fontId="32" fillId="3" borderId="15" xfId="0" applyNumberFormat="1" applyFont="1" applyFill="1" applyBorder="1" applyAlignment="1">
      <alignment horizontal="right" vertical="center"/>
    </xf>
    <xf numFmtId="4" fontId="32" fillId="3" borderId="18" xfId="0" applyNumberFormat="1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17" fillId="6" borderId="10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center" vertical="top"/>
    </xf>
    <xf numFmtId="0" fontId="17" fillId="0" borderId="16" xfId="0" applyFont="1" applyFill="1" applyBorder="1" applyAlignment="1">
      <alignment horizontal="center" vertical="top"/>
    </xf>
    <xf numFmtId="0" fontId="17" fillId="0" borderId="17" xfId="0" applyFont="1" applyFill="1" applyBorder="1" applyAlignment="1">
      <alignment horizontal="center" vertical="top"/>
    </xf>
    <xf numFmtId="0" fontId="17" fillId="0" borderId="18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19" xfId="0" applyFont="1" applyFill="1" applyBorder="1" applyAlignment="1">
      <alignment horizontal="center" vertical="top"/>
    </xf>
    <xf numFmtId="0" fontId="17" fillId="0" borderId="25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17" fillId="0" borderId="26" xfId="0" applyFont="1" applyFill="1" applyBorder="1" applyAlignment="1">
      <alignment horizontal="center" vertical="top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20" fillId="7" borderId="11" xfId="0" applyFont="1" applyFill="1" applyBorder="1" applyAlignment="1">
      <alignment horizontal="left" wrapText="1"/>
    </xf>
    <xf numFmtId="0" fontId="20" fillId="7" borderId="12" xfId="0" applyFont="1" applyFill="1" applyBorder="1" applyAlignment="1">
      <alignment horizontal="left" wrapText="1"/>
    </xf>
    <xf numFmtId="0" fontId="20" fillId="7" borderId="13" xfId="0" applyFont="1" applyFill="1" applyBorder="1" applyAlignment="1">
      <alignment horizontal="left" wrapText="1"/>
    </xf>
    <xf numFmtId="0" fontId="12" fillId="0" borderId="11" xfId="0" applyFont="1" applyBorder="1" applyAlignment="1">
      <alignment horizontal="justify" wrapText="1"/>
    </xf>
    <xf numFmtId="0" fontId="12" fillId="0" borderId="12" xfId="0" applyFont="1" applyBorder="1" applyAlignment="1">
      <alignment horizontal="justify" wrapText="1"/>
    </xf>
    <xf numFmtId="0" fontId="35" fillId="12" borderId="44" xfId="0" applyFont="1" applyFill="1" applyBorder="1" applyAlignment="1">
      <alignment horizontal="center" vertical="center" wrapText="1"/>
    </xf>
    <xf numFmtId="0" fontId="35" fillId="12" borderId="43" xfId="0" applyFont="1" applyFill="1" applyBorder="1" applyAlignment="1">
      <alignment horizontal="center" vertical="center" wrapText="1"/>
    </xf>
    <xf numFmtId="0" fontId="35" fillId="12" borderId="49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top" wrapText="1"/>
    </xf>
    <xf numFmtId="0" fontId="21" fillId="3" borderId="12" xfId="0" applyFont="1" applyFill="1" applyBorder="1" applyAlignment="1">
      <alignment horizontal="center" vertical="top" wrapText="1"/>
    </xf>
    <xf numFmtId="0" fontId="20" fillId="6" borderId="10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19" fillId="0" borderId="10" xfId="0" applyFont="1" applyBorder="1" applyAlignment="1">
      <alignment horizontal="center" vertical="top"/>
    </xf>
    <xf numFmtId="0" fontId="19" fillId="2" borderId="10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left" vertical="top"/>
    </xf>
    <xf numFmtId="0" fontId="19" fillId="2" borderId="12" xfId="0" applyFont="1" applyFill="1" applyBorder="1" applyAlignment="1">
      <alignment horizontal="left" vertical="top"/>
    </xf>
    <xf numFmtId="0" fontId="19" fillId="2" borderId="13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3" xfId="0" applyFont="1" applyFill="1" applyBorder="1" applyAlignment="1">
      <alignment horizontal="center" vertical="top"/>
    </xf>
    <xf numFmtId="0" fontId="12" fillId="3" borderId="11" xfId="0" applyFont="1" applyFill="1" applyBorder="1" applyAlignment="1">
      <alignment horizontal="justify" vertical="center" wrapText="1"/>
    </xf>
    <xf numFmtId="0" fontId="12" fillId="3" borderId="12" xfId="0" applyFont="1" applyFill="1" applyBorder="1" applyAlignment="1">
      <alignment horizontal="justify" vertical="center" wrapText="1"/>
    </xf>
    <xf numFmtId="0" fontId="12" fillId="3" borderId="13" xfId="0" applyFont="1" applyFill="1" applyBorder="1" applyAlignment="1">
      <alignment horizontal="justify" vertical="center" wrapText="1"/>
    </xf>
    <xf numFmtId="3" fontId="36" fillId="0" borderId="10" xfId="0" applyNumberFormat="1" applyFont="1" applyBorder="1" applyAlignment="1">
      <alignment horizontal="center" vertical="center" wrapText="1"/>
    </xf>
    <xf numFmtId="3" fontId="36" fillId="0" borderId="11" xfId="0" applyNumberFormat="1" applyFont="1" applyBorder="1" applyAlignment="1">
      <alignment horizontal="center" vertical="center" wrapText="1"/>
    </xf>
    <xf numFmtId="3" fontId="36" fillId="0" borderId="13" xfId="0" applyNumberFormat="1" applyFont="1" applyBorder="1" applyAlignment="1">
      <alignment horizontal="center" vertical="center" wrapText="1"/>
    </xf>
    <xf numFmtId="0" fontId="41" fillId="13" borderId="10" xfId="0" applyFont="1" applyFill="1" applyBorder="1" applyAlignment="1">
      <alignment horizontal="center"/>
    </xf>
    <xf numFmtId="0" fontId="41" fillId="13" borderId="11" xfId="0" applyFont="1" applyFill="1" applyBorder="1" applyAlignment="1">
      <alignment horizontal="center"/>
    </xf>
    <xf numFmtId="0" fontId="39" fillId="12" borderId="46" xfId="0" applyFont="1" applyFill="1" applyBorder="1" applyAlignment="1">
      <alignment horizontal="center" vertical="center"/>
    </xf>
    <xf numFmtId="0" fontId="40" fillId="12" borderId="46" xfId="0" applyFont="1" applyFill="1" applyBorder="1" applyAlignment="1">
      <alignment horizontal="center" vertical="center"/>
    </xf>
    <xf numFmtId="0" fontId="35" fillId="0" borderId="50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3" fontId="40" fillId="0" borderId="15" xfId="0" applyNumberFormat="1" applyFont="1" applyBorder="1" applyAlignment="1">
      <alignment horizontal="center" vertical="center" wrapText="1"/>
    </xf>
    <xf numFmtId="3" fontId="40" fillId="0" borderId="17" xfId="0" applyNumberFormat="1" applyFont="1" applyBorder="1" applyAlignment="1">
      <alignment horizontal="center" vertical="center" wrapText="1"/>
    </xf>
    <xf numFmtId="0" fontId="41" fillId="12" borderId="10" xfId="0" applyFont="1" applyFill="1" applyBorder="1" applyAlignment="1">
      <alignment horizontal="center"/>
    </xf>
    <xf numFmtId="0" fontId="41" fillId="12" borderId="11" xfId="0" applyFont="1" applyFill="1" applyBorder="1" applyAlignment="1">
      <alignment horizontal="center"/>
    </xf>
    <xf numFmtId="0" fontId="41" fillId="12" borderId="25" xfId="0" applyFont="1" applyFill="1" applyBorder="1" applyAlignment="1">
      <alignment horizontal="center"/>
    </xf>
    <xf numFmtId="0" fontId="41" fillId="12" borderId="2" xfId="0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36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2" borderId="10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/>
    </xf>
    <xf numFmtId="0" fontId="20" fillId="6" borderId="10" xfId="0" applyFont="1" applyFill="1" applyBorder="1" applyAlignment="1">
      <alignment horizontal="justify" vertical="top" wrapText="1"/>
    </xf>
    <xf numFmtId="0" fontId="21" fillId="6" borderId="10" xfId="0" applyFont="1" applyFill="1" applyBorder="1" applyAlignment="1">
      <alignment horizontal="justify" vertical="top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12" fillId="9" borderId="10" xfId="0" applyFont="1" applyFill="1" applyBorder="1" applyAlignment="1">
      <alignment horizont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</cellXfs>
  <cellStyles count="5">
    <cellStyle name="Excel Built-in Comma" xfId="3"/>
    <cellStyle name="Moeda" xfId="4" builtinId="4"/>
    <cellStyle name="Normal" xfId="0" builtinId="0"/>
    <cellStyle name="Porcentagem" xfId="2" builtinId="5"/>
    <cellStyle name="Vírgula" xfId="1" builtinId="3"/>
  </cellStyles>
  <dxfs count="513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40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01-4350-9153-D610F6539EAF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01-4350-9153-D610F6539EAF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01-4350-9153-D610F6539EAF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01-4350-9153-D610F6539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83968"/>
        <c:axId val="114485504"/>
      </c:barChart>
      <c:catAx>
        <c:axId val="114483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4485504"/>
        <c:crosses val="autoZero"/>
        <c:auto val="1"/>
        <c:lblAlgn val="ctr"/>
        <c:lblOffset val="100"/>
        <c:noMultiLvlLbl val="0"/>
      </c:catAx>
      <c:valAx>
        <c:axId val="11448550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4483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B6-404B-9BB1-ACB6F77E6697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B6-404B-9BB1-ACB6F77E6697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B6-404B-9BB1-ACB6F77E6697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B6-404B-9BB1-ACB6F77E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37152"/>
        <c:axId val="114738688"/>
      </c:barChart>
      <c:catAx>
        <c:axId val="114737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4738688"/>
        <c:crosses val="autoZero"/>
        <c:auto val="1"/>
        <c:lblAlgn val="ctr"/>
        <c:lblOffset val="100"/>
        <c:noMultiLvlLbl val="0"/>
      </c:catAx>
      <c:valAx>
        <c:axId val="11473868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4737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18-4765-A478-C5B0CEA688B1}"/>
            </c:ext>
          </c:extLst>
        </c:ser>
        <c:ser>
          <c:idx val="1"/>
          <c:order val="1"/>
          <c:tx>
            <c:strRef>
              <c:f>'[2]4002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18-4765-A478-C5B0CEA688B1}"/>
            </c:ext>
          </c:extLst>
        </c:ser>
        <c:ser>
          <c:idx val="2"/>
          <c:order val="2"/>
          <c:tx>
            <c:strRef>
              <c:f>'[2]4002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18-4765-A478-C5B0CEA688B1}"/>
            </c:ext>
          </c:extLst>
        </c:ser>
        <c:ser>
          <c:idx val="3"/>
          <c:order val="3"/>
          <c:tx>
            <c:strRef>
              <c:f>'[2]4002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18-4765-A478-C5B0CEA68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30336"/>
        <c:axId val="114836224"/>
      </c:barChart>
      <c:catAx>
        <c:axId val="11483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4836224"/>
        <c:crosses val="autoZero"/>
        <c:auto val="1"/>
        <c:lblAlgn val="ctr"/>
        <c:lblOffset val="100"/>
        <c:noMultiLvlLbl val="0"/>
      </c:catAx>
      <c:valAx>
        <c:axId val="11483622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4830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Gráfico de indicadores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'[3]objetivo temático- EVERCINO'!$O$44</c:f>
              <c:strCache>
                <c:ptCount val="1"/>
                <c:pt idx="0">
                  <c:v>Indicador: 301 Território Controlado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EVERCINO'!$P$44:$T$44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999.94</c:v>
                </c:pt>
                <c:pt idx="4">
                  <c:v>2152.3739999999998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B-45F3-A51D-FECE02C03389}"/>
            </c:ext>
          </c:extLst>
        </c:ser>
        <c:ser>
          <c:idx val="1"/>
          <c:order val="1"/>
          <c:tx>
            <c:strRef>
              <c:f>'[3]objetivo temático- EVERCINO'!$O$45</c:f>
              <c:strCache>
                <c:ptCount val="1"/>
                <c:pt idx="0">
                  <c:v>Indicador: 302 Nomenclatura regulamentada e implantada por quadra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EVERCINO'!$P$45:$T$45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B-45F3-A51D-FECE02C03389}"/>
            </c:ext>
          </c:extLst>
        </c:ser>
        <c:ser>
          <c:idx val="2"/>
          <c:order val="2"/>
          <c:tx>
            <c:strRef>
              <c:f>'[3]objetivo temático- EVERCINO'!$O$46</c:f>
              <c:strCache>
                <c:ptCount val="1"/>
                <c:pt idx="0">
                  <c:v>Indicador: 303 Leis revisadas e/ou regulamentadas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EVERCINO'!$P$46:$T$46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B-45F3-A51D-FECE02C03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74848"/>
        <c:axId val="113120000"/>
      </c:barChart>
      <c:catAx>
        <c:axId val="11297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120000"/>
        <c:crosses val="autoZero"/>
        <c:auto val="1"/>
        <c:lblAlgn val="ctr"/>
        <c:lblOffset val="100"/>
        <c:noMultiLvlLbl val="0"/>
      </c:catAx>
      <c:valAx>
        <c:axId val="113120000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2974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3102429</xdr:colOff>
      <xdr:row>0</xdr:row>
      <xdr:rowOff>0</xdr:rowOff>
    </xdr:from>
    <xdr:to>
      <xdr:col>6</xdr:col>
      <xdr:colOff>912358</xdr:colOff>
      <xdr:row>5</xdr:row>
      <xdr:rowOff>142875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108" y="0"/>
          <a:ext cx="4966606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2" name="Conector angulado 1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4" name="Conector angulado 3">
          <a:extLst>
            <a:ext uri="{FF2B5EF4-FFF2-40B4-BE49-F238E27FC236}">
              <a16:creationId xmlns="" xmlns:a16="http://schemas.microsoft.com/office/drawing/2014/main" id="{00000000-0008-0000-2100-000004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2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6" name="Conector angulado 5">
          <a:extLst>
            <a:ext uri="{FF2B5EF4-FFF2-40B4-BE49-F238E27FC236}">
              <a16:creationId xmlns="" xmlns:a16="http://schemas.microsoft.com/office/drawing/2014/main" id="{00000000-0008-0000-2100-000006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2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8" name="Conector angulado 7">
          <a:extLst>
            <a:ext uri="{FF2B5EF4-FFF2-40B4-BE49-F238E27FC236}">
              <a16:creationId xmlns="" xmlns:a16="http://schemas.microsoft.com/office/drawing/2014/main" id="{00000000-0008-0000-2100-000008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0</xdr:rowOff>
    </xdr:from>
    <xdr:to>
      <xdr:col>12</xdr:col>
      <xdr:colOff>619125</xdr:colOff>
      <xdr:row>35</xdr:row>
      <xdr:rowOff>2038350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2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TORIA%20DE%20PLANEJ.%202018/ANEXO%20LDO%202018%20-/MONITORAMENTO%20%202&#170;%20QUAD.%20dioge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261662180/Downloads/MONITORAMENTO%20%202&#170;%20QUAD.%20dioge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5966953368.HABITACAO/Downloads/Formul&#225;rio%20de%20Monitoramento%20-%202%20QUAD%20%20em%20corre&#231;&#227;o%20Emer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Objetivo-Temático RAFAEL"/>
      <sheetName val="5083"/>
      <sheetName val="6036"/>
      <sheetName val="6039"/>
      <sheetName val="4273"/>
      <sheetName val="4274"/>
      <sheetName val="7025"/>
      <sheetName val="Programa- JULIANA"/>
      <sheetName val="Ação - 4001 JANETE"/>
      <sheetName val="4002 Diogenes"/>
      <sheetName val="Ação - 4002 DIOGENES"/>
      <sheetName val="objetivo temático- EVERCINO"/>
      <sheetName val="4270"/>
      <sheetName val="4343"/>
      <sheetName val="4227"/>
      <sheetName val="4332"/>
      <sheetName val="5195"/>
      <sheetName val="6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3">
          <cell r="P43" t="str">
            <v>2º Quadrimestre 2014</v>
          </cell>
          <cell r="Q43" t="str">
            <v>1º Quadrimestre 2014</v>
          </cell>
          <cell r="R43" t="str">
            <v>2º Quadrimestre 2015</v>
          </cell>
          <cell r="S43" t="str">
            <v>1º Quadrimestre 2015</v>
          </cell>
          <cell r="T43" t="str">
            <v>2º Quadrimestre 2016</v>
          </cell>
        </row>
        <row r="44">
          <cell r="O44" t="str">
            <v>Indicador: 301 Território Controlado</v>
          </cell>
          <cell r="P44">
            <v>0</v>
          </cell>
          <cell r="Q44">
            <v>0</v>
          </cell>
          <cell r="R44">
            <v>0</v>
          </cell>
          <cell r="S44">
            <v>999.94</v>
          </cell>
          <cell r="T44">
            <v>2152.3739999999998</v>
          </cell>
        </row>
        <row r="45">
          <cell r="O45" t="str">
            <v>Indicador: 302 Nomenclatura regulamentada e implantada por quadra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O46" t="str">
            <v>Indicador: 303 Leis revisadas e/ou regulamentadas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</sheetData>
      <sheetData sheetId="14"/>
      <sheetData sheetId="15"/>
      <sheetData sheetId="16"/>
      <sheetData sheetId="17"/>
      <sheetData sheetId="18"/>
      <sheetData sheetId="19">
        <row r="37">
          <cell r="B37" t="str">
            <v>MAI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showWhiteSpace="0" view="pageBreakPreview" zoomScaleNormal="100" zoomScaleSheetLayoutView="100" workbookViewId="0">
      <selection activeCell="A18" sqref="A18:E18"/>
    </sheetView>
  </sheetViews>
  <sheetFormatPr defaultRowHeight="15"/>
  <cols>
    <col min="1" max="1" width="24" style="15" customWidth="1"/>
    <col min="2" max="2" width="23.85546875" style="15" customWidth="1"/>
    <col min="3" max="3" width="33.140625" style="15" customWidth="1"/>
    <col min="4" max="4" width="19.7109375" style="15" customWidth="1"/>
    <col min="5" max="5" width="15.140625" style="15" customWidth="1"/>
    <col min="6" max="11" width="1.85546875" style="15" customWidth="1"/>
    <col min="12" max="16384" width="9.140625" style="15"/>
  </cols>
  <sheetData>
    <row r="1" spans="1:5" ht="42" customHeight="1">
      <c r="A1" s="397" t="s">
        <v>26</v>
      </c>
      <c r="B1" s="397"/>
      <c r="C1" s="397"/>
      <c r="D1" s="397"/>
      <c r="E1" s="397"/>
    </row>
    <row r="2" spans="1:5" ht="15.75" customHeight="1">
      <c r="A2" s="397" t="s">
        <v>21</v>
      </c>
      <c r="B2" s="397"/>
      <c r="C2" s="397"/>
      <c r="D2" s="397"/>
      <c r="E2" s="397"/>
    </row>
    <row r="3" spans="1:5" ht="15.75" customHeight="1">
      <c r="A3" s="1"/>
      <c r="B3" s="1"/>
      <c r="C3" s="1"/>
      <c r="D3" s="1"/>
      <c r="E3" s="1"/>
    </row>
    <row r="4" spans="1:5" ht="15" customHeight="1">
      <c r="A4" s="2" t="s">
        <v>30</v>
      </c>
      <c r="B4" s="396"/>
      <c r="C4" s="396"/>
      <c r="D4" s="396"/>
      <c r="E4" s="396"/>
    </row>
    <row r="5" spans="1:5" ht="9" customHeight="1">
      <c r="A5" s="16"/>
      <c r="B5" s="17"/>
      <c r="C5" s="17"/>
      <c r="D5" s="17"/>
      <c r="E5" s="17"/>
    </row>
    <row r="6" spans="1:5" s="16" customFormat="1">
      <c r="A6" s="2" t="s">
        <v>29</v>
      </c>
      <c r="B6" s="395"/>
      <c r="C6" s="395"/>
      <c r="D6" s="395"/>
      <c r="E6" s="395"/>
    </row>
    <row r="7" spans="1:5" ht="10.5" customHeight="1">
      <c r="A7" s="18"/>
      <c r="B7" s="18"/>
      <c r="C7" s="19"/>
      <c r="D7" s="17"/>
      <c r="E7" s="17"/>
    </row>
    <row r="8" spans="1:5">
      <c r="A8" s="4" t="s">
        <v>0</v>
      </c>
      <c r="B8" s="400"/>
      <c r="C8" s="400"/>
      <c r="D8" s="400"/>
      <c r="E8" s="400"/>
    </row>
    <row r="9" spans="1:5" ht="9.75" customHeight="1">
      <c r="A9" s="20"/>
      <c r="B9" s="21"/>
      <c r="C9" s="22"/>
      <c r="D9" s="22"/>
      <c r="E9" s="23"/>
    </row>
    <row r="10" spans="1:5">
      <c r="A10" s="24" t="s">
        <v>25</v>
      </c>
      <c r="B10" s="25"/>
      <c r="C10" s="26"/>
      <c r="D10" s="27"/>
      <c r="E10" s="28"/>
    </row>
    <row r="11" spans="1:5" ht="7.5" customHeight="1">
      <c r="A11" s="20"/>
      <c r="B11" s="21"/>
      <c r="C11" s="22"/>
      <c r="D11" s="22"/>
      <c r="E11" s="23"/>
    </row>
    <row r="12" spans="1:5">
      <c r="A12" s="29" t="s">
        <v>1</v>
      </c>
      <c r="B12" s="29" t="s">
        <v>2</v>
      </c>
      <c r="C12" s="29" t="s">
        <v>3</v>
      </c>
      <c r="D12" s="29" t="s">
        <v>4</v>
      </c>
      <c r="E12" s="29" t="s">
        <v>5</v>
      </c>
    </row>
    <row r="13" spans="1:5">
      <c r="A13" s="5"/>
      <c r="B13" s="6"/>
      <c r="C13" s="3"/>
      <c r="D13" s="3"/>
      <c r="E13" s="7" t="e">
        <f>C13/B13*100</f>
        <v>#DIV/0!</v>
      </c>
    </row>
    <row r="14" spans="1:5">
      <c r="A14" s="389" t="s">
        <v>6</v>
      </c>
      <c r="B14" s="389"/>
      <c r="C14" s="389"/>
      <c r="D14" s="389"/>
      <c r="E14" s="389"/>
    </row>
    <row r="15" spans="1:5">
      <c r="A15" s="8" t="s">
        <v>7</v>
      </c>
      <c r="B15" s="9" t="s">
        <v>8</v>
      </c>
      <c r="C15" s="9" t="s">
        <v>9</v>
      </c>
      <c r="D15" s="401" t="s">
        <v>10</v>
      </c>
      <c r="E15" s="402"/>
    </row>
    <row r="16" spans="1:5">
      <c r="A16" s="10"/>
      <c r="B16" s="11"/>
      <c r="C16" s="11"/>
      <c r="D16" s="393"/>
      <c r="E16" s="394"/>
    </row>
    <row r="17" spans="1:5" ht="9.75" customHeight="1">
      <c r="A17" s="389"/>
      <c r="B17" s="389"/>
      <c r="C17" s="389"/>
      <c r="D17" s="389"/>
      <c r="E17" s="389"/>
    </row>
    <row r="18" spans="1:5" ht="142.5" customHeight="1">
      <c r="A18" s="390" t="s">
        <v>27</v>
      </c>
      <c r="B18" s="390"/>
      <c r="C18" s="390"/>
      <c r="D18" s="390"/>
      <c r="E18" s="390"/>
    </row>
    <row r="19" spans="1:5" ht="35.25" customHeight="1">
      <c r="A19" s="30"/>
      <c r="B19" s="30"/>
      <c r="C19" s="30"/>
      <c r="D19" s="30"/>
      <c r="E19" s="30"/>
    </row>
    <row r="20" spans="1:5">
      <c r="A20" s="4" t="s">
        <v>0</v>
      </c>
      <c r="B20" s="400"/>
      <c r="C20" s="400"/>
      <c r="D20" s="400"/>
      <c r="E20" s="400"/>
    </row>
    <row r="21" spans="1:5" ht="9.75" customHeight="1">
      <c r="A21" s="20"/>
      <c r="B21" s="21"/>
      <c r="C21" s="22"/>
      <c r="D21" s="22"/>
      <c r="E21" s="23"/>
    </row>
    <row r="22" spans="1:5">
      <c r="A22" s="24" t="s">
        <v>25</v>
      </c>
      <c r="B22" s="405"/>
      <c r="C22" s="406"/>
      <c r="D22" s="27"/>
      <c r="E22" s="28"/>
    </row>
    <row r="23" spans="1:5" ht="7.5" customHeight="1">
      <c r="A23" s="20"/>
      <c r="B23" s="21"/>
      <c r="C23" s="22"/>
      <c r="D23" s="22"/>
      <c r="E23" s="23"/>
    </row>
    <row r="24" spans="1:5">
      <c r="A24" s="29" t="s">
        <v>1</v>
      </c>
      <c r="B24" s="29" t="s">
        <v>2</v>
      </c>
      <c r="C24" s="29" t="s">
        <v>3</v>
      </c>
      <c r="D24" s="14" t="s">
        <v>4</v>
      </c>
      <c r="E24" s="14" t="s">
        <v>5</v>
      </c>
    </row>
    <row r="25" spans="1:5">
      <c r="A25" s="5"/>
      <c r="B25" s="6"/>
      <c r="C25" s="3"/>
      <c r="D25" s="3"/>
      <c r="E25" s="7" t="e">
        <f>C25/B25*100</f>
        <v>#DIV/0!</v>
      </c>
    </row>
    <row r="26" spans="1:5">
      <c r="A26" s="389" t="s">
        <v>6</v>
      </c>
      <c r="B26" s="389"/>
      <c r="C26" s="389"/>
      <c r="D26" s="389"/>
      <c r="E26" s="389"/>
    </row>
    <row r="27" spans="1:5">
      <c r="A27" s="12" t="s">
        <v>7</v>
      </c>
      <c r="B27" s="13" t="s">
        <v>8</v>
      </c>
      <c r="C27" s="13" t="s">
        <v>9</v>
      </c>
      <c r="D27" s="391" t="s">
        <v>10</v>
      </c>
      <c r="E27" s="392"/>
    </row>
    <row r="28" spans="1:5">
      <c r="A28" s="10"/>
      <c r="B28" s="11"/>
      <c r="C28" s="11"/>
      <c r="D28" s="393"/>
      <c r="E28" s="394"/>
    </row>
    <row r="29" spans="1:5" ht="9.75" customHeight="1">
      <c r="A29" s="389"/>
      <c r="B29" s="389"/>
      <c r="C29" s="389"/>
      <c r="D29" s="389"/>
      <c r="E29" s="389"/>
    </row>
    <row r="30" spans="1:5" ht="142.5" customHeight="1">
      <c r="A30" s="390" t="s">
        <v>27</v>
      </c>
      <c r="B30" s="390"/>
      <c r="C30" s="390"/>
      <c r="D30" s="390"/>
      <c r="E30" s="390"/>
    </row>
    <row r="31" spans="1:5">
      <c r="A31" s="403"/>
      <c r="B31" s="389"/>
      <c r="C31" s="389"/>
      <c r="D31" s="389"/>
      <c r="E31" s="404"/>
    </row>
    <row r="32" spans="1:5">
      <c r="A32" s="398" t="s">
        <v>24</v>
      </c>
      <c r="B32" s="399"/>
      <c r="C32" s="398" t="s">
        <v>23</v>
      </c>
      <c r="D32" s="398" t="s">
        <v>28</v>
      </c>
      <c r="E32" s="398"/>
    </row>
    <row r="33" spans="1:5" ht="39.75" customHeight="1">
      <c r="A33" s="399"/>
      <c r="B33" s="399"/>
      <c r="C33" s="398"/>
      <c r="D33" s="398"/>
      <c r="E33" s="398"/>
    </row>
    <row r="34" spans="1:5">
      <c r="A34" s="399"/>
      <c r="B34" s="399"/>
      <c r="C34" s="398"/>
      <c r="D34" s="398"/>
      <c r="E34" s="398"/>
    </row>
    <row r="35" spans="1:5">
      <c r="A35" s="399"/>
      <c r="B35" s="399"/>
      <c r="C35" s="398"/>
      <c r="D35" s="398"/>
      <c r="E35" s="398"/>
    </row>
    <row r="36" spans="1:5">
      <c r="A36" s="31"/>
      <c r="B36" s="31"/>
      <c r="C36" s="31"/>
      <c r="D36" s="31"/>
      <c r="E36" s="31"/>
    </row>
    <row r="39" spans="1:5" ht="15.75">
      <c r="A39" s="32"/>
      <c r="B39" s="32"/>
      <c r="C39" s="32"/>
      <c r="D39" s="32"/>
      <c r="E39" s="32"/>
    </row>
  </sheetData>
  <mergeCells count="21">
    <mergeCell ref="B6:E6"/>
    <mergeCell ref="B4:E4"/>
    <mergeCell ref="A1:E1"/>
    <mergeCell ref="A2:E2"/>
    <mergeCell ref="A32:B35"/>
    <mergeCell ref="C32:C35"/>
    <mergeCell ref="D32:E35"/>
    <mergeCell ref="B8:E8"/>
    <mergeCell ref="A17:E17"/>
    <mergeCell ref="A18:E18"/>
    <mergeCell ref="A14:E14"/>
    <mergeCell ref="D15:E15"/>
    <mergeCell ref="D16:E16"/>
    <mergeCell ref="A31:E31"/>
    <mergeCell ref="B20:E20"/>
    <mergeCell ref="B22:C22"/>
    <mergeCell ref="A26:E26"/>
    <mergeCell ref="A29:E29"/>
    <mergeCell ref="A30:E30"/>
    <mergeCell ref="D27:E27"/>
    <mergeCell ref="D28:E28"/>
  </mergeCells>
  <printOptions horizontalCentered="1"/>
  <pageMargins left="0" right="0" top="1.7716535433070868" bottom="0" header="0.39370078740157483" footer="0.31496062992125984"/>
  <pageSetup paperSize="9" scale="87" orientation="portrait" useFirstPageNumber="1" horizontalDpi="300" verticalDpi="300" r:id="rId1"/>
  <headerFooter>
    <oddHeader xml:space="preserve">&amp;C&amp;G
&amp;8PREEITURA MUNICIPAL DE PALMAS
SECRETARIA MUNICIPAL DE FINANÇAS
DIRETORIA GERAL DE PLANEJAMENTO E ORÇAMENTO&amp;11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topLeftCell="A4" zoomScaleNormal="100" workbookViewId="0">
      <selection activeCell="F15" sqref="F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365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360</v>
      </c>
      <c r="C6" s="415"/>
      <c r="D6" s="415"/>
      <c r="E6" s="415"/>
      <c r="F6" s="415"/>
      <c r="G6" s="416"/>
    </row>
    <row r="7" spans="1:8" ht="140.25" customHeight="1">
      <c r="A7" s="336" t="s">
        <v>306</v>
      </c>
      <c r="B7" s="411" t="s">
        <v>361</v>
      </c>
      <c r="C7" s="412"/>
      <c r="D7" s="412"/>
      <c r="E7" s="412"/>
      <c r="F7" s="412"/>
      <c r="G7" s="413"/>
    </row>
    <row r="8" spans="1:8" ht="29.25" customHeight="1">
      <c r="A8" s="336" t="s">
        <v>307</v>
      </c>
      <c r="B8" s="411" t="s">
        <v>362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363</v>
      </c>
      <c r="B12" s="421"/>
      <c r="C12" s="422" t="s">
        <v>364</v>
      </c>
      <c r="D12" s="423"/>
      <c r="E12" s="338">
        <v>100</v>
      </c>
      <c r="F12" s="351">
        <f>IFERROR(E12*E16/100,0)</f>
        <v>76.493551870453629</v>
      </c>
      <c r="G12" s="350">
        <f>IFERROR(F12/E12*100,0)</f>
        <v>76.493551870453629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697000</v>
      </c>
      <c r="B15" s="365">
        <v>653744.62</v>
      </c>
      <c r="C15" s="341">
        <v>650099.15</v>
      </c>
      <c r="D15" s="341">
        <v>532633.32999999996</v>
      </c>
      <c r="E15" s="341">
        <v>500072.48</v>
      </c>
      <c r="F15" s="342">
        <v>0</v>
      </c>
      <c r="G15" s="350">
        <f>IFERROR(B15-C15-F15,0)</f>
        <v>3645.4699999999721</v>
      </c>
    </row>
    <row r="16" spans="1:8" ht="16.5" thickBot="1">
      <c r="A16" s="407" t="s">
        <v>324</v>
      </c>
      <c r="B16" s="407"/>
      <c r="C16" s="350">
        <f>IFERROR(C15/$B$15*100,0)</f>
        <v>99.442370936834635</v>
      </c>
      <c r="D16" s="350">
        <f>IFERROR(D15/$C$15*100,0)</f>
        <v>81.931091588106213</v>
      </c>
      <c r="E16" s="350">
        <f>IFERROR(E15/$B$15*100,0)</f>
        <v>76.493551870453629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512" priority="7" operator="between">
      <formula>66</formula>
      <formula>100</formula>
    </cfRule>
    <cfRule type="cellIs" dxfId="511" priority="8" operator="between">
      <formula>33</formula>
      <formula>66</formula>
    </cfRule>
    <cfRule type="cellIs" dxfId="510" priority="9" operator="between">
      <formula>0</formula>
      <formula>33</formula>
    </cfRule>
  </conditionalFormatting>
  <conditionalFormatting sqref="G15">
    <cfRule type="cellIs" dxfId="509" priority="16" operator="between">
      <formula>66</formula>
      <formula>100</formula>
    </cfRule>
    <cfRule type="cellIs" dxfId="508" priority="17" operator="between">
      <formula>33</formula>
      <formula>66</formula>
    </cfRule>
    <cfRule type="cellIs" dxfId="507" priority="18" operator="between">
      <formula>0</formula>
      <formula>33</formula>
    </cfRule>
  </conditionalFormatting>
  <conditionalFormatting sqref="G12">
    <cfRule type="cellIs" dxfId="506" priority="13" operator="between">
      <formula>66</formula>
      <formula>100</formula>
    </cfRule>
    <cfRule type="cellIs" dxfId="505" priority="14" operator="between">
      <formula>33</formula>
      <formula>66</formula>
    </cfRule>
    <cfRule type="cellIs" dxfId="504" priority="15" operator="between">
      <formula>0</formula>
      <formula>33</formula>
    </cfRule>
  </conditionalFormatting>
  <conditionalFormatting sqref="F12">
    <cfRule type="cellIs" dxfId="503" priority="10" operator="between">
      <formula>$E$12*0</formula>
      <formula>$E$12*0.329999</formula>
    </cfRule>
    <cfRule type="cellIs" dxfId="502" priority="11" operator="between">
      <formula>$E$12*0.33</formula>
      <formula>$E$12*0.6599999</formula>
    </cfRule>
    <cfRule type="cellIs" dxfId="501" priority="12" operator="between">
      <formula>$E$12*0.66</formula>
      <formula>$E$12*1</formula>
    </cfRule>
  </conditionalFormatting>
  <conditionalFormatting sqref="D16">
    <cfRule type="cellIs" dxfId="500" priority="4" operator="between">
      <formula>66</formula>
      <formula>100</formula>
    </cfRule>
    <cfRule type="cellIs" dxfId="499" priority="5" operator="between">
      <formula>33</formula>
      <formula>66</formula>
    </cfRule>
    <cfRule type="cellIs" dxfId="498" priority="6" operator="between">
      <formula>0</formula>
      <formula>33</formula>
    </cfRule>
  </conditionalFormatting>
  <conditionalFormatting sqref="E16">
    <cfRule type="cellIs" dxfId="497" priority="1" operator="between">
      <formula>66</formula>
      <formula>100</formula>
    </cfRule>
    <cfRule type="cellIs" dxfId="496" priority="2" operator="between">
      <formula>33</formula>
      <formula>66</formula>
    </cfRule>
    <cfRule type="cellIs" dxfId="49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F15" sqref="F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367</v>
      </c>
      <c r="C6" s="415"/>
      <c r="D6" s="415"/>
      <c r="E6" s="415"/>
      <c r="F6" s="415"/>
      <c r="G6" s="416"/>
    </row>
    <row r="7" spans="1:8" ht="27" customHeight="1">
      <c r="A7" s="336" t="s">
        <v>306</v>
      </c>
      <c r="B7" s="411" t="s">
        <v>368</v>
      </c>
      <c r="C7" s="412"/>
      <c r="D7" s="412"/>
      <c r="E7" s="412"/>
      <c r="F7" s="412"/>
      <c r="G7" s="413"/>
    </row>
    <row r="8" spans="1:8" ht="24" customHeight="1">
      <c r="A8" s="336" t="s">
        <v>307</v>
      </c>
      <c r="B8" s="411" t="s">
        <v>369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370</v>
      </c>
      <c r="B12" s="421"/>
      <c r="C12" s="422" t="s">
        <v>65</v>
      </c>
      <c r="D12" s="423"/>
      <c r="E12" s="338">
        <v>29</v>
      </c>
      <c r="F12" s="351">
        <f>IFERROR(E12*E16/100,0)</f>
        <v>26.146515938186003</v>
      </c>
      <c r="G12" s="350">
        <f>IFERROR(F12/E12*100,0)</f>
        <v>90.160399786848288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815000</v>
      </c>
      <c r="B15" s="365">
        <v>832083.4</v>
      </c>
      <c r="C15" s="341">
        <v>818155.6</v>
      </c>
      <c r="D15" s="341">
        <v>818155.6</v>
      </c>
      <c r="E15" s="341">
        <v>750209.72</v>
      </c>
      <c r="F15" s="342">
        <v>0</v>
      </c>
      <c r="G15" s="350">
        <f>IFERROR(B15-C15-F15,0)</f>
        <v>13927.800000000047</v>
      </c>
    </row>
    <row r="16" spans="1:8" ht="16.5" thickBot="1">
      <c r="A16" s="407" t="s">
        <v>324</v>
      </c>
      <c r="B16" s="407"/>
      <c r="C16" s="350">
        <f>IFERROR(C15/$B$15*100,0)</f>
        <v>98.326153363953665</v>
      </c>
      <c r="D16" s="350">
        <f>IFERROR(D15/$C$15*100,0)</f>
        <v>100</v>
      </c>
      <c r="E16" s="350">
        <f>IFERROR(E15/$B$15*100,0)</f>
        <v>90.160399786848288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494" priority="7" operator="between">
      <formula>66</formula>
      <formula>100</formula>
    </cfRule>
    <cfRule type="cellIs" dxfId="493" priority="8" operator="between">
      <formula>33</formula>
      <formula>66</formula>
    </cfRule>
    <cfRule type="cellIs" dxfId="492" priority="9" operator="between">
      <formula>0</formula>
      <formula>33</formula>
    </cfRule>
  </conditionalFormatting>
  <conditionalFormatting sqref="G15">
    <cfRule type="cellIs" dxfId="491" priority="16" operator="between">
      <formula>66</formula>
      <formula>100</formula>
    </cfRule>
    <cfRule type="cellIs" dxfId="490" priority="17" operator="between">
      <formula>33</formula>
      <formula>66</formula>
    </cfRule>
    <cfRule type="cellIs" dxfId="489" priority="18" operator="between">
      <formula>0</formula>
      <formula>33</formula>
    </cfRule>
  </conditionalFormatting>
  <conditionalFormatting sqref="G12">
    <cfRule type="cellIs" dxfId="488" priority="13" operator="between">
      <formula>66</formula>
      <formula>100</formula>
    </cfRule>
    <cfRule type="cellIs" dxfId="487" priority="14" operator="between">
      <formula>33</formula>
      <formula>66</formula>
    </cfRule>
    <cfRule type="cellIs" dxfId="486" priority="15" operator="between">
      <formula>0</formula>
      <formula>33</formula>
    </cfRule>
  </conditionalFormatting>
  <conditionalFormatting sqref="F12">
    <cfRule type="cellIs" dxfId="485" priority="10" operator="between">
      <formula>$E$12*0</formula>
      <formula>$E$12*0.329999</formula>
    </cfRule>
    <cfRule type="cellIs" dxfId="484" priority="11" operator="between">
      <formula>$E$12*0.33</formula>
      <formula>$E$12*0.6599999</formula>
    </cfRule>
    <cfRule type="cellIs" dxfId="483" priority="12" operator="between">
      <formula>$E$12*0.66</formula>
      <formula>$E$12*1</formula>
    </cfRule>
  </conditionalFormatting>
  <conditionalFormatting sqref="D16">
    <cfRule type="cellIs" dxfId="482" priority="4" operator="between">
      <formula>66</formula>
      <formula>100</formula>
    </cfRule>
    <cfRule type="cellIs" dxfId="481" priority="5" operator="between">
      <formula>33</formula>
      <formula>66</formula>
    </cfRule>
    <cfRule type="cellIs" dxfId="480" priority="6" operator="between">
      <formula>0</formula>
      <formula>33</formula>
    </cfRule>
  </conditionalFormatting>
  <conditionalFormatting sqref="E16">
    <cfRule type="cellIs" dxfId="479" priority="1" operator="between">
      <formula>66</formula>
      <formula>100</formula>
    </cfRule>
    <cfRule type="cellIs" dxfId="478" priority="2" operator="between">
      <formula>33</formula>
      <formula>66</formula>
    </cfRule>
    <cfRule type="cellIs" dxfId="47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23.8554687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453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371</v>
      </c>
      <c r="C6" s="415"/>
      <c r="D6" s="415"/>
      <c r="E6" s="415"/>
      <c r="F6" s="415"/>
      <c r="G6" s="416"/>
    </row>
    <row r="7" spans="1:8" ht="54" customHeight="1">
      <c r="A7" s="336" t="s">
        <v>306</v>
      </c>
      <c r="B7" s="411" t="s">
        <v>372</v>
      </c>
      <c r="C7" s="412"/>
      <c r="D7" s="412"/>
      <c r="E7" s="412"/>
      <c r="F7" s="412"/>
      <c r="G7" s="413"/>
    </row>
    <row r="8" spans="1:8" ht="29.25" customHeight="1">
      <c r="A8" s="336" t="s">
        <v>307</v>
      </c>
      <c r="B8" s="411" t="s">
        <v>373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374</v>
      </c>
      <c r="B12" s="421"/>
      <c r="C12" s="422" t="s">
        <v>375</v>
      </c>
      <c r="D12" s="423"/>
      <c r="E12" s="338">
        <v>400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23000</v>
      </c>
      <c r="B15" s="365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07" t="s">
        <v>324</v>
      </c>
      <c r="B16" s="407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476" priority="7" operator="between">
      <formula>66</formula>
      <formula>100</formula>
    </cfRule>
    <cfRule type="cellIs" dxfId="475" priority="8" operator="between">
      <formula>33</formula>
      <formula>66</formula>
    </cfRule>
    <cfRule type="cellIs" dxfId="474" priority="9" operator="between">
      <formula>0</formula>
      <formula>33</formula>
    </cfRule>
  </conditionalFormatting>
  <conditionalFormatting sqref="G15">
    <cfRule type="cellIs" dxfId="473" priority="16" operator="between">
      <formula>66</formula>
      <formula>100</formula>
    </cfRule>
    <cfRule type="cellIs" dxfId="472" priority="17" operator="between">
      <formula>33</formula>
      <formula>66</formula>
    </cfRule>
    <cfRule type="cellIs" dxfId="471" priority="18" operator="between">
      <formula>0</formula>
      <formula>33</formula>
    </cfRule>
  </conditionalFormatting>
  <conditionalFormatting sqref="G12">
    <cfRule type="cellIs" dxfId="470" priority="13" operator="between">
      <formula>66</formula>
      <formula>100</formula>
    </cfRule>
    <cfRule type="cellIs" dxfId="469" priority="14" operator="between">
      <formula>33</formula>
      <formula>66</formula>
    </cfRule>
    <cfRule type="cellIs" dxfId="468" priority="15" operator="between">
      <formula>0</formula>
      <formula>33</formula>
    </cfRule>
  </conditionalFormatting>
  <conditionalFormatting sqref="F12">
    <cfRule type="cellIs" dxfId="467" priority="10" operator="between">
      <formula>$E$12*0</formula>
      <formula>$E$12*0.329999</formula>
    </cfRule>
    <cfRule type="cellIs" dxfId="466" priority="11" operator="between">
      <formula>$E$12*0.33</formula>
      <formula>$E$12*0.6599999</formula>
    </cfRule>
    <cfRule type="cellIs" dxfId="465" priority="12" operator="between">
      <formula>$E$12*0.66</formula>
      <formula>$E$12*1</formula>
    </cfRule>
  </conditionalFormatting>
  <conditionalFormatting sqref="D16">
    <cfRule type="cellIs" dxfId="464" priority="4" operator="between">
      <formula>66</formula>
      <formula>100</formula>
    </cfRule>
    <cfRule type="cellIs" dxfId="463" priority="5" operator="between">
      <formula>33</formula>
      <formula>66</formula>
    </cfRule>
    <cfRule type="cellIs" dxfId="462" priority="6" operator="between">
      <formula>0</formula>
      <formula>33</formula>
    </cfRule>
  </conditionalFormatting>
  <conditionalFormatting sqref="E16">
    <cfRule type="cellIs" dxfId="461" priority="1" operator="between">
      <formula>66</formula>
      <formula>100</formula>
    </cfRule>
    <cfRule type="cellIs" dxfId="460" priority="2" operator="between">
      <formula>33</formula>
      <formula>66</formula>
    </cfRule>
    <cfRule type="cellIs" dxfId="45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C15" sqref="C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14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376</v>
      </c>
      <c r="C6" s="415"/>
      <c r="D6" s="415"/>
      <c r="E6" s="415"/>
      <c r="F6" s="415"/>
      <c r="G6" s="416"/>
    </row>
    <row r="7" spans="1:8" ht="83.25" customHeight="1">
      <c r="A7" s="336" t="s">
        <v>306</v>
      </c>
      <c r="B7" s="411" t="s">
        <v>377</v>
      </c>
      <c r="C7" s="412"/>
      <c r="D7" s="412"/>
      <c r="E7" s="412"/>
      <c r="F7" s="412"/>
      <c r="G7" s="413"/>
    </row>
    <row r="8" spans="1:8" ht="51" customHeight="1">
      <c r="A8" s="336" t="s">
        <v>307</v>
      </c>
      <c r="B8" s="411" t="s">
        <v>378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379</v>
      </c>
      <c r="B12" s="421"/>
      <c r="C12" s="422" t="s">
        <v>364</v>
      </c>
      <c r="D12" s="423"/>
      <c r="E12" s="338">
        <v>100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18000</v>
      </c>
      <c r="B15" s="365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07" t="s">
        <v>324</v>
      </c>
      <c r="B16" s="407"/>
      <c r="C16" s="350">
        <f>IFERROR(C15/$B$15*100,0)</f>
        <v>0</v>
      </c>
      <c r="D16" s="350">
        <f>IFERROR(D15/$C$15*100,0)</f>
        <v>0</v>
      </c>
      <c r="E16" s="350"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458" priority="7" operator="between">
      <formula>66</formula>
      <formula>100</formula>
    </cfRule>
    <cfRule type="cellIs" dxfId="457" priority="8" operator="between">
      <formula>33</formula>
      <formula>66</formula>
    </cfRule>
    <cfRule type="cellIs" dxfId="456" priority="9" operator="between">
      <formula>0</formula>
      <formula>33</formula>
    </cfRule>
  </conditionalFormatting>
  <conditionalFormatting sqref="G15">
    <cfRule type="cellIs" dxfId="455" priority="16" operator="between">
      <formula>66</formula>
      <formula>100</formula>
    </cfRule>
    <cfRule type="cellIs" dxfId="454" priority="17" operator="between">
      <formula>33</formula>
      <formula>66</formula>
    </cfRule>
    <cfRule type="cellIs" dxfId="453" priority="18" operator="between">
      <formula>0</formula>
      <formula>33</formula>
    </cfRule>
  </conditionalFormatting>
  <conditionalFormatting sqref="G12">
    <cfRule type="cellIs" dxfId="452" priority="13" operator="between">
      <formula>66</formula>
      <formula>100</formula>
    </cfRule>
    <cfRule type="cellIs" dxfId="451" priority="14" operator="between">
      <formula>33</formula>
      <formula>66</formula>
    </cfRule>
    <cfRule type="cellIs" dxfId="450" priority="15" operator="between">
      <formula>0</formula>
      <formula>33</formula>
    </cfRule>
  </conditionalFormatting>
  <conditionalFormatting sqref="F12">
    <cfRule type="cellIs" dxfId="449" priority="10" operator="between">
      <formula>$E$12*0</formula>
      <formula>$E$12*0.329999</formula>
    </cfRule>
    <cfRule type="cellIs" dxfId="448" priority="11" operator="between">
      <formula>$E$12*0.33</formula>
      <formula>$E$12*0.6599999</formula>
    </cfRule>
    <cfRule type="cellIs" dxfId="447" priority="12" operator="between">
      <formula>$E$12*0.66</formula>
      <formula>$E$12*1</formula>
    </cfRule>
  </conditionalFormatting>
  <conditionalFormatting sqref="D16">
    <cfRule type="cellIs" dxfId="446" priority="4" operator="between">
      <formula>66</formula>
      <formula>100</formula>
    </cfRule>
    <cfRule type="cellIs" dxfId="445" priority="5" operator="between">
      <formula>33</formula>
      <formula>66</formula>
    </cfRule>
    <cfRule type="cellIs" dxfId="444" priority="6" operator="between">
      <formula>0</formula>
      <formula>33</formula>
    </cfRule>
  </conditionalFormatting>
  <conditionalFormatting sqref="E16">
    <cfRule type="cellIs" dxfId="443" priority="1" operator="between">
      <formula>66</formula>
      <formula>100</formula>
    </cfRule>
    <cfRule type="cellIs" dxfId="442" priority="2" operator="between">
      <formula>33</formula>
      <formula>66</formula>
    </cfRule>
    <cfRule type="cellIs" dxfId="44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topLeftCell="A7"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380</v>
      </c>
      <c r="C6" s="415"/>
      <c r="D6" s="415"/>
      <c r="E6" s="415"/>
      <c r="F6" s="415"/>
      <c r="G6" s="416"/>
    </row>
    <row r="7" spans="1:8" ht="103.5" customHeight="1">
      <c r="A7" s="336" t="s">
        <v>306</v>
      </c>
      <c r="B7" s="411" t="s">
        <v>381</v>
      </c>
      <c r="C7" s="412"/>
      <c r="D7" s="412"/>
      <c r="E7" s="412"/>
      <c r="F7" s="412"/>
      <c r="G7" s="413"/>
    </row>
    <row r="8" spans="1:8" ht="34.5" customHeight="1">
      <c r="A8" s="336" t="s">
        <v>307</v>
      </c>
      <c r="B8" s="411" t="s">
        <v>382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383</v>
      </c>
      <c r="B12" s="421"/>
      <c r="C12" s="422" t="s">
        <v>364</v>
      </c>
      <c r="D12" s="423"/>
      <c r="E12" s="338">
        <v>100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10000</v>
      </c>
      <c r="B15" s="365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07" t="s">
        <v>324</v>
      </c>
      <c r="B16" s="407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440" priority="7" operator="between">
      <formula>66</formula>
      <formula>100</formula>
    </cfRule>
    <cfRule type="cellIs" dxfId="439" priority="8" operator="between">
      <formula>33</formula>
      <formula>66</formula>
    </cfRule>
    <cfRule type="cellIs" dxfId="438" priority="9" operator="between">
      <formula>0</formula>
      <formula>33</formula>
    </cfRule>
  </conditionalFormatting>
  <conditionalFormatting sqref="G15">
    <cfRule type="cellIs" dxfId="437" priority="16" operator="between">
      <formula>66</formula>
      <formula>100</formula>
    </cfRule>
    <cfRule type="cellIs" dxfId="436" priority="17" operator="between">
      <formula>33</formula>
      <formula>66</formula>
    </cfRule>
    <cfRule type="cellIs" dxfId="435" priority="18" operator="between">
      <formula>0</formula>
      <formula>33</formula>
    </cfRule>
  </conditionalFormatting>
  <conditionalFormatting sqref="G12">
    <cfRule type="cellIs" dxfId="434" priority="13" operator="between">
      <formula>66</formula>
      <formula>100</formula>
    </cfRule>
    <cfRule type="cellIs" dxfId="433" priority="14" operator="between">
      <formula>33</formula>
      <formula>66</formula>
    </cfRule>
    <cfRule type="cellIs" dxfId="432" priority="15" operator="between">
      <formula>0</formula>
      <formula>33</formula>
    </cfRule>
  </conditionalFormatting>
  <conditionalFormatting sqref="F12">
    <cfRule type="cellIs" dxfId="431" priority="10" operator="between">
      <formula>$E$12*0</formula>
      <formula>$E$12*0.329999</formula>
    </cfRule>
    <cfRule type="cellIs" dxfId="430" priority="11" operator="between">
      <formula>$E$12*0.33</formula>
      <formula>$E$12*0.6599999</formula>
    </cfRule>
    <cfRule type="cellIs" dxfId="429" priority="12" operator="between">
      <formula>$E$12*0.66</formula>
      <formula>$E$12*1</formula>
    </cfRule>
  </conditionalFormatting>
  <conditionalFormatting sqref="D16">
    <cfRule type="cellIs" dxfId="428" priority="4" operator="between">
      <formula>66</formula>
      <formula>100</formula>
    </cfRule>
    <cfRule type="cellIs" dxfId="427" priority="5" operator="between">
      <formula>33</formula>
      <formula>66</formula>
    </cfRule>
    <cfRule type="cellIs" dxfId="426" priority="6" operator="between">
      <formula>0</formula>
      <formula>33</formula>
    </cfRule>
  </conditionalFormatting>
  <conditionalFormatting sqref="E16">
    <cfRule type="cellIs" dxfId="425" priority="1" operator="between">
      <formula>66</formula>
      <formula>100</formula>
    </cfRule>
    <cfRule type="cellIs" dxfId="424" priority="2" operator="between">
      <formula>33</formula>
      <formula>66</formula>
    </cfRule>
    <cfRule type="cellIs" dxfId="42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20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384</v>
      </c>
      <c r="C6" s="415"/>
      <c r="D6" s="415"/>
      <c r="E6" s="415"/>
      <c r="F6" s="415"/>
      <c r="G6" s="416"/>
    </row>
    <row r="7" spans="1:8" ht="41.25" customHeight="1">
      <c r="A7" s="336" t="s">
        <v>306</v>
      </c>
      <c r="B7" s="411" t="s">
        <v>385</v>
      </c>
      <c r="C7" s="412"/>
      <c r="D7" s="412"/>
      <c r="E7" s="412"/>
      <c r="F7" s="412"/>
      <c r="G7" s="413"/>
    </row>
    <row r="8" spans="1:8" ht="29.25" customHeight="1">
      <c r="A8" s="336" t="s">
        <v>307</v>
      </c>
      <c r="B8" s="411" t="s">
        <v>386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451</v>
      </c>
      <c r="B12" s="421"/>
      <c r="C12" s="422" t="s">
        <v>65</v>
      </c>
      <c r="D12" s="423"/>
      <c r="E12" s="338">
        <v>70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11000</v>
      </c>
      <c r="B15" s="365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07" t="s">
        <v>324</v>
      </c>
      <c r="B16" s="407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422" priority="7" operator="between">
      <formula>66</formula>
      <formula>100</formula>
    </cfRule>
    <cfRule type="cellIs" dxfId="421" priority="8" operator="between">
      <formula>33</formula>
      <formula>66</formula>
    </cfRule>
    <cfRule type="cellIs" dxfId="420" priority="9" operator="between">
      <formula>0</formula>
      <formula>33</formula>
    </cfRule>
  </conditionalFormatting>
  <conditionalFormatting sqref="G15">
    <cfRule type="cellIs" dxfId="419" priority="16" operator="between">
      <formula>66</formula>
      <formula>100</formula>
    </cfRule>
    <cfRule type="cellIs" dxfId="418" priority="17" operator="between">
      <formula>33</formula>
      <formula>66</formula>
    </cfRule>
    <cfRule type="cellIs" dxfId="417" priority="18" operator="between">
      <formula>0</formula>
      <formula>33</formula>
    </cfRule>
  </conditionalFormatting>
  <conditionalFormatting sqref="G12">
    <cfRule type="cellIs" dxfId="416" priority="13" operator="between">
      <formula>66</formula>
      <formula>100</formula>
    </cfRule>
    <cfRule type="cellIs" dxfId="415" priority="14" operator="between">
      <formula>33</formula>
      <formula>66</formula>
    </cfRule>
    <cfRule type="cellIs" dxfId="414" priority="15" operator="between">
      <formula>0</formula>
      <formula>33</formula>
    </cfRule>
  </conditionalFormatting>
  <conditionalFormatting sqref="F12">
    <cfRule type="cellIs" dxfId="413" priority="10" operator="between">
      <formula>$E$12*0</formula>
      <formula>$E$12*0.329999</formula>
    </cfRule>
    <cfRule type="cellIs" dxfId="412" priority="11" operator="between">
      <formula>$E$12*0.33</formula>
      <formula>$E$12*0.6599999</formula>
    </cfRule>
    <cfRule type="cellIs" dxfId="411" priority="12" operator="between">
      <formula>$E$12*0.66</formula>
      <formula>$E$12*1</formula>
    </cfRule>
  </conditionalFormatting>
  <conditionalFormatting sqref="D16">
    <cfRule type="cellIs" dxfId="410" priority="4" operator="between">
      <formula>66</formula>
      <formula>100</formula>
    </cfRule>
    <cfRule type="cellIs" dxfId="409" priority="5" operator="between">
      <formula>33</formula>
      <formula>66</formula>
    </cfRule>
    <cfRule type="cellIs" dxfId="408" priority="6" operator="between">
      <formula>0</formula>
      <formula>33</formula>
    </cfRule>
  </conditionalFormatting>
  <conditionalFormatting sqref="E16">
    <cfRule type="cellIs" dxfId="407" priority="1" operator="between">
      <formula>66</formula>
      <formula>100</formula>
    </cfRule>
    <cfRule type="cellIs" dxfId="406" priority="2" operator="between">
      <formula>33</formula>
      <formula>66</formula>
    </cfRule>
    <cfRule type="cellIs" dxfId="40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387</v>
      </c>
      <c r="C6" s="415"/>
      <c r="D6" s="415"/>
      <c r="E6" s="415"/>
      <c r="F6" s="415"/>
      <c r="G6" s="416"/>
    </row>
    <row r="7" spans="1:8" ht="53.25" customHeight="1">
      <c r="A7" s="336" t="s">
        <v>306</v>
      </c>
      <c r="B7" s="411" t="s">
        <v>388</v>
      </c>
      <c r="C7" s="412"/>
      <c r="D7" s="412"/>
      <c r="E7" s="412"/>
      <c r="F7" s="412"/>
      <c r="G7" s="413"/>
    </row>
    <row r="8" spans="1:8" ht="29.25" customHeight="1">
      <c r="A8" s="336" t="s">
        <v>307</v>
      </c>
      <c r="B8" s="411" t="s">
        <v>389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390</v>
      </c>
      <c r="B12" s="421"/>
      <c r="C12" s="422" t="s">
        <v>65</v>
      </c>
      <c r="D12" s="423"/>
      <c r="E12" s="338">
        <v>3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26000</v>
      </c>
      <c r="B15" s="365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07" t="s">
        <v>324</v>
      </c>
      <c r="B16" s="407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404" priority="7" operator="between">
      <formula>66</formula>
      <formula>100</formula>
    </cfRule>
    <cfRule type="cellIs" dxfId="403" priority="8" operator="between">
      <formula>33</formula>
      <formula>66</formula>
    </cfRule>
    <cfRule type="cellIs" dxfId="402" priority="9" operator="between">
      <formula>0</formula>
      <formula>33</formula>
    </cfRule>
  </conditionalFormatting>
  <conditionalFormatting sqref="G15">
    <cfRule type="cellIs" dxfId="401" priority="16" operator="between">
      <formula>66</formula>
      <formula>100</formula>
    </cfRule>
    <cfRule type="cellIs" dxfId="400" priority="17" operator="between">
      <formula>33</formula>
      <formula>66</formula>
    </cfRule>
    <cfRule type="cellIs" dxfId="399" priority="18" operator="between">
      <formula>0</formula>
      <formula>33</formula>
    </cfRule>
  </conditionalFormatting>
  <conditionalFormatting sqref="G12">
    <cfRule type="cellIs" dxfId="398" priority="13" operator="between">
      <formula>66</formula>
      <formula>100</formula>
    </cfRule>
    <cfRule type="cellIs" dxfId="397" priority="14" operator="between">
      <formula>33</formula>
      <formula>66</formula>
    </cfRule>
    <cfRule type="cellIs" dxfId="396" priority="15" operator="between">
      <formula>0</formula>
      <formula>33</formula>
    </cfRule>
  </conditionalFormatting>
  <conditionalFormatting sqref="F12">
    <cfRule type="cellIs" dxfId="395" priority="10" operator="between">
      <formula>$E$12*0</formula>
      <formula>$E$12*0.329999</formula>
    </cfRule>
    <cfRule type="cellIs" dxfId="394" priority="11" operator="between">
      <formula>$E$12*0.33</formula>
      <formula>$E$12*0.6599999</formula>
    </cfRule>
    <cfRule type="cellIs" dxfId="393" priority="12" operator="between">
      <formula>$E$12*0.66</formula>
      <formula>$E$12*1</formula>
    </cfRule>
  </conditionalFormatting>
  <conditionalFormatting sqref="D16">
    <cfRule type="cellIs" dxfId="392" priority="4" operator="between">
      <formula>66</formula>
      <formula>100</formula>
    </cfRule>
    <cfRule type="cellIs" dxfId="391" priority="5" operator="between">
      <formula>33</formula>
      <formula>66</formula>
    </cfRule>
    <cfRule type="cellIs" dxfId="390" priority="6" operator="between">
      <formula>0</formula>
      <formula>33</formula>
    </cfRule>
  </conditionalFormatting>
  <conditionalFormatting sqref="E16">
    <cfRule type="cellIs" dxfId="389" priority="1" operator="between">
      <formula>66</formula>
      <formula>100</formula>
    </cfRule>
    <cfRule type="cellIs" dxfId="388" priority="2" operator="between">
      <formula>33</formula>
      <formula>66</formula>
    </cfRule>
    <cfRule type="cellIs" dxfId="38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F15" sqref="F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391</v>
      </c>
      <c r="C6" s="415"/>
      <c r="D6" s="415"/>
      <c r="E6" s="415"/>
      <c r="F6" s="415"/>
      <c r="G6" s="416"/>
    </row>
    <row r="7" spans="1:8" ht="54.75" customHeight="1">
      <c r="A7" s="336" t="s">
        <v>306</v>
      </c>
      <c r="B7" s="411" t="s">
        <v>392</v>
      </c>
      <c r="C7" s="412"/>
      <c r="D7" s="412"/>
      <c r="E7" s="412"/>
      <c r="F7" s="412"/>
      <c r="G7" s="413"/>
    </row>
    <row r="8" spans="1:8" ht="29.25" customHeight="1">
      <c r="A8" s="336" t="s">
        <v>307</v>
      </c>
      <c r="B8" s="411" t="s">
        <v>393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394</v>
      </c>
      <c r="B12" s="421"/>
      <c r="C12" s="422" t="s">
        <v>65</v>
      </c>
      <c r="D12" s="423"/>
      <c r="E12" s="338">
        <v>0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1136000</v>
      </c>
      <c r="B15" s="365">
        <v>1618738.61</v>
      </c>
      <c r="C15" s="341">
        <v>1544078.63</v>
      </c>
      <c r="D15" s="341">
        <v>871294.26</v>
      </c>
      <c r="E15" s="341">
        <v>843442.63</v>
      </c>
      <c r="F15" s="342">
        <v>0</v>
      </c>
      <c r="G15" s="350">
        <f>IFERROR(B15-C15-F15,0)</f>
        <v>74659.980000000214</v>
      </c>
    </row>
    <row r="16" spans="1:8" ht="16.5" thickBot="1">
      <c r="A16" s="407" t="s">
        <v>324</v>
      </c>
      <c r="B16" s="407"/>
      <c r="C16" s="350">
        <f>IFERROR(C15/$B$15*100,0)</f>
        <v>95.387768010302779</v>
      </c>
      <c r="D16" s="350">
        <f>IFERROR(D15/$C$15*100,0)</f>
        <v>56.428101721736802</v>
      </c>
      <c r="E16" s="350">
        <f>IFERROR(E15/$B$15*100,0)</f>
        <v>52.104930641025483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386" priority="7" operator="between">
      <formula>66</formula>
      <formula>100</formula>
    </cfRule>
    <cfRule type="cellIs" dxfId="385" priority="8" operator="between">
      <formula>33</formula>
      <formula>66</formula>
    </cfRule>
    <cfRule type="cellIs" dxfId="384" priority="9" operator="between">
      <formula>0</formula>
      <formula>33</formula>
    </cfRule>
  </conditionalFormatting>
  <conditionalFormatting sqref="G15">
    <cfRule type="cellIs" dxfId="383" priority="16" operator="between">
      <formula>66</formula>
      <formula>100</formula>
    </cfRule>
    <cfRule type="cellIs" dxfId="382" priority="17" operator="between">
      <formula>33</formula>
      <formula>66</formula>
    </cfRule>
    <cfRule type="cellIs" dxfId="381" priority="18" operator="between">
      <formula>0</formula>
      <formula>33</formula>
    </cfRule>
  </conditionalFormatting>
  <conditionalFormatting sqref="G12">
    <cfRule type="cellIs" dxfId="380" priority="13" operator="between">
      <formula>66</formula>
      <formula>100</formula>
    </cfRule>
    <cfRule type="cellIs" dxfId="379" priority="14" operator="between">
      <formula>33</formula>
      <formula>66</formula>
    </cfRule>
    <cfRule type="cellIs" dxfId="378" priority="15" operator="between">
      <formula>0</formula>
      <formula>33</formula>
    </cfRule>
  </conditionalFormatting>
  <conditionalFormatting sqref="F12">
    <cfRule type="cellIs" dxfId="377" priority="10" operator="between">
      <formula>$E$12*0</formula>
      <formula>$E$12*0.329999</formula>
    </cfRule>
    <cfRule type="cellIs" dxfId="376" priority="11" operator="between">
      <formula>$E$12*0.33</formula>
      <formula>$E$12*0.6599999</formula>
    </cfRule>
    <cfRule type="cellIs" dxfId="375" priority="12" operator="between">
      <formula>$E$12*0.66</formula>
      <formula>$E$12*1</formula>
    </cfRule>
  </conditionalFormatting>
  <conditionalFormatting sqref="D16">
    <cfRule type="cellIs" dxfId="374" priority="4" operator="between">
      <formula>66</formula>
      <formula>100</formula>
    </cfRule>
    <cfRule type="cellIs" dxfId="373" priority="5" operator="between">
      <formula>33</formula>
      <formula>66</formula>
    </cfRule>
    <cfRule type="cellIs" dxfId="372" priority="6" operator="between">
      <formula>0</formula>
      <formula>33</formula>
    </cfRule>
  </conditionalFormatting>
  <conditionalFormatting sqref="E16">
    <cfRule type="cellIs" dxfId="371" priority="1" operator="between">
      <formula>66</formula>
      <formula>100</formula>
    </cfRule>
    <cfRule type="cellIs" dxfId="370" priority="2" operator="between">
      <formula>33</formula>
      <formula>66</formula>
    </cfRule>
    <cfRule type="cellIs" dxfId="36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topLeftCell="A7"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" width="9.140625" style="331"/>
    <col min="17" max="17" width="11.5703125" style="331" bestFit="1" customWidth="1"/>
    <col min="18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395</v>
      </c>
      <c r="C6" s="415"/>
      <c r="D6" s="415"/>
      <c r="E6" s="415"/>
      <c r="F6" s="415"/>
      <c r="G6" s="416"/>
    </row>
    <row r="7" spans="1:8" ht="89.25" customHeight="1">
      <c r="A7" s="336" t="s">
        <v>306</v>
      </c>
      <c r="B7" s="411" t="s">
        <v>396</v>
      </c>
      <c r="C7" s="412"/>
      <c r="D7" s="412"/>
      <c r="E7" s="412"/>
      <c r="F7" s="412"/>
      <c r="G7" s="413"/>
    </row>
    <row r="8" spans="1:8" ht="54" customHeight="1">
      <c r="A8" s="336" t="s">
        <v>307</v>
      </c>
      <c r="B8" s="411" t="s">
        <v>397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398</v>
      </c>
      <c r="B12" s="421"/>
      <c r="C12" s="422" t="s">
        <v>364</v>
      </c>
      <c r="D12" s="423"/>
      <c r="E12" s="338">
        <v>50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16000</v>
      </c>
      <c r="B15" s="365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07" t="s">
        <v>324</v>
      </c>
      <c r="B16" s="407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A16:B16"/>
    <mergeCell ref="A13:G13"/>
    <mergeCell ref="A1:G1"/>
    <mergeCell ref="A2:G2"/>
    <mergeCell ref="B4:G4"/>
    <mergeCell ref="B6:G6"/>
    <mergeCell ref="B5:G5"/>
    <mergeCell ref="B7:G7"/>
    <mergeCell ref="B8:G8"/>
    <mergeCell ref="B9:G9"/>
    <mergeCell ref="A10:G10"/>
    <mergeCell ref="A11:B11"/>
    <mergeCell ref="C11:D11"/>
    <mergeCell ref="A12:B12"/>
    <mergeCell ref="C12:D12"/>
  </mergeCells>
  <conditionalFormatting sqref="D16">
    <cfRule type="cellIs" dxfId="368" priority="4" operator="between">
      <formula>66</formula>
      <formula>100</formula>
    </cfRule>
    <cfRule type="cellIs" dxfId="367" priority="5" operator="between">
      <formula>33</formula>
      <formula>66</formula>
    </cfRule>
    <cfRule type="cellIs" dxfId="366" priority="6" operator="between">
      <formula>0</formula>
      <formula>33</formula>
    </cfRule>
  </conditionalFormatting>
  <conditionalFormatting sqref="G15">
    <cfRule type="cellIs" dxfId="365" priority="16" operator="between">
      <formula>66</formula>
      <formula>100</formula>
    </cfRule>
    <cfRule type="cellIs" dxfId="364" priority="17" operator="between">
      <formula>33</formula>
      <formula>66</formula>
    </cfRule>
    <cfRule type="cellIs" dxfId="363" priority="18" operator="between">
      <formula>0</formula>
      <formula>33</formula>
    </cfRule>
  </conditionalFormatting>
  <conditionalFormatting sqref="G12">
    <cfRule type="cellIs" dxfId="362" priority="13" operator="between">
      <formula>66</formula>
      <formula>100</formula>
    </cfRule>
    <cfRule type="cellIs" dxfId="361" priority="14" operator="between">
      <formula>33</formula>
      <formula>66</formula>
    </cfRule>
    <cfRule type="cellIs" dxfId="360" priority="15" operator="between">
      <formula>0</formula>
      <formula>33</formula>
    </cfRule>
  </conditionalFormatting>
  <conditionalFormatting sqref="F12">
    <cfRule type="cellIs" dxfId="359" priority="10" operator="between">
      <formula>$E$12*0</formula>
      <formula>$E$12*0.329999</formula>
    </cfRule>
    <cfRule type="cellIs" dxfId="358" priority="11" operator="between">
      <formula>$E$12*0.33</formula>
      <formula>$E$12*0.6599999</formula>
    </cfRule>
    <cfRule type="cellIs" dxfId="357" priority="12" operator="between">
      <formula>$E$12*0.66</formula>
      <formula>$E$12*1</formula>
    </cfRule>
  </conditionalFormatting>
  <conditionalFormatting sqref="C16">
    <cfRule type="cellIs" dxfId="356" priority="7" operator="between">
      <formula>66</formula>
      <formula>100</formula>
    </cfRule>
    <cfRule type="cellIs" dxfId="355" priority="8" operator="between">
      <formula>33</formula>
      <formula>66</formula>
    </cfRule>
    <cfRule type="cellIs" dxfId="354" priority="9" operator="between">
      <formula>0</formula>
      <formula>33</formula>
    </cfRule>
  </conditionalFormatting>
  <conditionalFormatting sqref="E16">
    <cfRule type="cellIs" dxfId="353" priority="1" operator="between">
      <formula>66</formula>
      <formula>100</formula>
    </cfRule>
    <cfRule type="cellIs" dxfId="352" priority="2" operator="between">
      <formula>33</formula>
      <formula>66</formula>
    </cfRule>
    <cfRule type="cellIs" dxfId="35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399</v>
      </c>
      <c r="C6" s="415"/>
      <c r="D6" s="415"/>
      <c r="E6" s="415"/>
      <c r="F6" s="415"/>
      <c r="G6" s="416"/>
    </row>
    <row r="7" spans="1:8" ht="48" customHeight="1">
      <c r="A7" s="336" t="s">
        <v>306</v>
      </c>
      <c r="B7" s="411" t="s">
        <v>400</v>
      </c>
      <c r="C7" s="412"/>
      <c r="D7" s="412"/>
      <c r="E7" s="412"/>
      <c r="F7" s="412"/>
      <c r="G7" s="413"/>
    </row>
    <row r="8" spans="1:8" ht="44.25" customHeight="1">
      <c r="A8" s="336" t="s">
        <v>307</v>
      </c>
      <c r="B8" s="411" t="s">
        <v>401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402</v>
      </c>
      <c r="B12" s="421"/>
      <c r="C12" s="422" t="s">
        <v>65</v>
      </c>
      <c r="D12" s="423"/>
      <c r="E12" s="338">
        <v>1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17000</v>
      </c>
      <c r="B15" s="365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07" t="s">
        <v>324</v>
      </c>
      <c r="B16" s="407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350" priority="7" operator="between">
      <formula>66</formula>
      <formula>100</formula>
    </cfRule>
    <cfRule type="cellIs" dxfId="349" priority="8" operator="between">
      <formula>33</formula>
      <formula>66</formula>
    </cfRule>
    <cfRule type="cellIs" dxfId="348" priority="9" operator="between">
      <formula>0</formula>
      <formula>33</formula>
    </cfRule>
  </conditionalFormatting>
  <conditionalFormatting sqref="G15">
    <cfRule type="cellIs" dxfId="347" priority="16" operator="between">
      <formula>66</formula>
      <formula>100</formula>
    </cfRule>
    <cfRule type="cellIs" dxfId="346" priority="17" operator="between">
      <formula>33</formula>
      <formula>66</formula>
    </cfRule>
    <cfRule type="cellIs" dxfId="345" priority="18" operator="between">
      <formula>0</formula>
      <formula>33</formula>
    </cfRule>
  </conditionalFormatting>
  <conditionalFormatting sqref="G12">
    <cfRule type="cellIs" dxfId="344" priority="13" operator="between">
      <formula>66</formula>
      <formula>100</formula>
    </cfRule>
    <cfRule type="cellIs" dxfId="343" priority="14" operator="between">
      <formula>33</formula>
      <formula>66</formula>
    </cfRule>
    <cfRule type="cellIs" dxfId="342" priority="15" operator="between">
      <formula>0</formula>
      <formula>33</formula>
    </cfRule>
  </conditionalFormatting>
  <conditionalFormatting sqref="F12">
    <cfRule type="cellIs" dxfId="341" priority="10" operator="between">
      <formula>$E$12*0</formula>
      <formula>$E$12*0.329999</formula>
    </cfRule>
    <cfRule type="cellIs" dxfId="340" priority="11" operator="between">
      <formula>$E$12*0.33</formula>
      <formula>$E$12*0.6599999</formula>
    </cfRule>
    <cfRule type="cellIs" dxfId="339" priority="12" operator="between">
      <formula>$E$12*0.66</formula>
      <formula>$E$12*1</formula>
    </cfRule>
  </conditionalFormatting>
  <conditionalFormatting sqref="D16">
    <cfRule type="cellIs" dxfId="338" priority="4" operator="between">
      <formula>66</formula>
      <formula>100</formula>
    </cfRule>
    <cfRule type="cellIs" dxfId="337" priority="5" operator="between">
      <formula>33</formula>
      <formula>66</formula>
    </cfRule>
    <cfRule type="cellIs" dxfId="336" priority="6" operator="between">
      <formula>0</formula>
      <formula>33</formula>
    </cfRule>
  </conditionalFormatting>
  <conditionalFormatting sqref="E16">
    <cfRule type="cellIs" dxfId="335" priority="1" operator="between">
      <formula>66</formula>
      <formula>100</formula>
    </cfRule>
    <cfRule type="cellIs" dxfId="334" priority="2" operator="between">
      <formula>33</formula>
      <formula>66</formula>
    </cfRule>
    <cfRule type="cellIs" dxfId="33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F15" sqref="F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403</v>
      </c>
      <c r="C6" s="415"/>
      <c r="D6" s="415"/>
      <c r="E6" s="415"/>
      <c r="F6" s="415"/>
      <c r="G6" s="416"/>
    </row>
    <row r="7" spans="1:8" ht="82.5" customHeight="1">
      <c r="A7" s="336" t="s">
        <v>306</v>
      </c>
      <c r="B7" s="411" t="s">
        <v>404</v>
      </c>
      <c r="C7" s="412"/>
      <c r="D7" s="412"/>
      <c r="E7" s="412"/>
      <c r="F7" s="412"/>
      <c r="G7" s="413"/>
    </row>
    <row r="8" spans="1:8" ht="29.25" customHeight="1">
      <c r="A8" s="336" t="s">
        <v>307</v>
      </c>
      <c r="B8" s="411" t="s">
        <v>405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406</v>
      </c>
      <c r="B12" s="421"/>
      <c r="C12" s="422" t="s">
        <v>65</v>
      </c>
      <c r="D12" s="423"/>
      <c r="E12" s="338">
        <v>100</v>
      </c>
      <c r="F12" s="351">
        <f>IFERROR(E12*E16/100,0)</f>
        <v>97.931696639398666</v>
      </c>
      <c r="G12" s="350">
        <f>IFERROR(F12/E12*100,0)</f>
        <v>97.931696639398666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121000</v>
      </c>
      <c r="B15" s="365">
        <v>1138203.44</v>
      </c>
      <c r="C15" s="341">
        <v>1135021.94</v>
      </c>
      <c r="D15" s="341">
        <v>1135021.94</v>
      </c>
      <c r="E15" s="341">
        <v>1114661.94</v>
      </c>
      <c r="F15" s="342">
        <v>0</v>
      </c>
      <c r="G15" s="350">
        <f>IFERROR(B15-C15-F15,0)</f>
        <v>3181.5</v>
      </c>
    </row>
    <row r="16" spans="1:8" ht="16.5" thickBot="1">
      <c r="A16" s="407" t="s">
        <v>324</v>
      </c>
      <c r="B16" s="407"/>
      <c r="C16" s="350">
        <f>IFERROR(C15/$B$15*100,0)</f>
        <v>99.720480549593134</v>
      </c>
      <c r="D16" s="350">
        <f>IFERROR(D15/$C$15*100,0)</f>
        <v>100</v>
      </c>
      <c r="E16" s="350">
        <f>IFERROR(E15/$B$15*100,0)</f>
        <v>97.931696639398666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332" priority="7" operator="between">
      <formula>66</formula>
      <formula>100</formula>
    </cfRule>
    <cfRule type="cellIs" dxfId="331" priority="8" operator="between">
      <formula>33</formula>
      <formula>66</formula>
    </cfRule>
    <cfRule type="cellIs" dxfId="330" priority="9" operator="between">
      <formula>0</formula>
      <formula>33</formula>
    </cfRule>
  </conditionalFormatting>
  <conditionalFormatting sqref="G15">
    <cfRule type="cellIs" dxfId="329" priority="16" operator="between">
      <formula>66</formula>
      <formula>100</formula>
    </cfRule>
    <cfRule type="cellIs" dxfId="328" priority="17" operator="between">
      <formula>33</formula>
      <formula>66</formula>
    </cfRule>
    <cfRule type="cellIs" dxfId="327" priority="18" operator="between">
      <formula>0</formula>
      <formula>33</formula>
    </cfRule>
  </conditionalFormatting>
  <conditionalFormatting sqref="G12">
    <cfRule type="cellIs" dxfId="326" priority="13" operator="between">
      <formula>66</formula>
      <formula>100</formula>
    </cfRule>
    <cfRule type="cellIs" dxfId="325" priority="14" operator="between">
      <formula>33</formula>
      <formula>66</formula>
    </cfRule>
    <cfRule type="cellIs" dxfId="324" priority="15" operator="between">
      <formula>0</formula>
      <formula>33</formula>
    </cfRule>
  </conditionalFormatting>
  <conditionalFormatting sqref="F12">
    <cfRule type="cellIs" dxfId="323" priority="10" operator="between">
      <formula>$E$12*0</formula>
      <formula>$E$12*0.329999</formula>
    </cfRule>
    <cfRule type="cellIs" dxfId="322" priority="11" operator="between">
      <formula>$E$12*0.33</formula>
      <formula>$E$12*0.6599999</formula>
    </cfRule>
    <cfRule type="cellIs" dxfId="321" priority="12" operator="between">
      <formula>$E$12*0.66</formula>
      <formula>$E$12*1</formula>
    </cfRule>
  </conditionalFormatting>
  <conditionalFormatting sqref="D16">
    <cfRule type="cellIs" dxfId="320" priority="4" operator="between">
      <formula>66</formula>
      <formula>100</formula>
    </cfRule>
    <cfRule type="cellIs" dxfId="319" priority="5" operator="between">
      <formula>33</formula>
      <formula>66</formula>
    </cfRule>
    <cfRule type="cellIs" dxfId="318" priority="6" operator="between">
      <formula>0</formula>
      <formula>33</formula>
    </cfRule>
  </conditionalFormatting>
  <conditionalFormatting sqref="E16">
    <cfRule type="cellIs" dxfId="317" priority="1" operator="between">
      <formula>66</formula>
      <formula>100</formula>
    </cfRule>
    <cfRule type="cellIs" dxfId="316" priority="2" operator="between">
      <formula>33</formula>
      <formula>66</formula>
    </cfRule>
    <cfRule type="cellIs" dxfId="31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22.28515625" style="331" customWidth="1"/>
    <col min="4" max="5" width="18.140625" style="331" customWidth="1"/>
    <col min="6" max="6" width="21.7109375" style="331" customWidth="1"/>
    <col min="7" max="7" width="22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407</v>
      </c>
      <c r="C6" s="415"/>
      <c r="D6" s="415"/>
      <c r="E6" s="415"/>
      <c r="F6" s="415"/>
      <c r="G6" s="416"/>
    </row>
    <row r="7" spans="1:8" ht="66.75" customHeight="1">
      <c r="A7" s="336" t="s">
        <v>306</v>
      </c>
      <c r="B7" s="411" t="s">
        <v>408</v>
      </c>
      <c r="C7" s="412"/>
      <c r="D7" s="412"/>
      <c r="E7" s="412"/>
      <c r="F7" s="412"/>
      <c r="G7" s="413"/>
    </row>
    <row r="8" spans="1:8" ht="29.25" customHeight="1">
      <c r="A8" s="336" t="s">
        <v>307</v>
      </c>
      <c r="B8" s="411" t="s">
        <v>409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410</v>
      </c>
      <c r="B12" s="421"/>
      <c r="C12" s="422" t="s">
        <v>65</v>
      </c>
      <c r="D12" s="423"/>
      <c r="E12" s="338">
        <v>150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80000</v>
      </c>
      <c r="B15" s="365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07" t="s">
        <v>324</v>
      </c>
      <c r="B16" s="407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314" priority="7" operator="between">
      <formula>66</formula>
      <formula>100</formula>
    </cfRule>
    <cfRule type="cellIs" dxfId="313" priority="8" operator="between">
      <formula>33</formula>
      <formula>66</formula>
    </cfRule>
    <cfRule type="cellIs" dxfId="312" priority="9" operator="between">
      <formula>0</formula>
      <formula>33</formula>
    </cfRule>
  </conditionalFormatting>
  <conditionalFormatting sqref="G15">
    <cfRule type="cellIs" dxfId="311" priority="16" operator="between">
      <formula>66</formula>
      <formula>100</formula>
    </cfRule>
    <cfRule type="cellIs" dxfId="310" priority="17" operator="between">
      <formula>33</formula>
      <formula>66</formula>
    </cfRule>
    <cfRule type="cellIs" dxfId="309" priority="18" operator="between">
      <formula>0</formula>
      <formula>33</formula>
    </cfRule>
  </conditionalFormatting>
  <conditionalFormatting sqref="G12">
    <cfRule type="cellIs" dxfId="308" priority="13" operator="between">
      <formula>66</formula>
      <formula>100</formula>
    </cfRule>
    <cfRule type="cellIs" dxfId="307" priority="14" operator="between">
      <formula>33</formula>
      <formula>66</formula>
    </cfRule>
    <cfRule type="cellIs" dxfId="306" priority="15" operator="between">
      <formula>0</formula>
      <formula>33</formula>
    </cfRule>
  </conditionalFormatting>
  <conditionalFormatting sqref="F12">
    <cfRule type="cellIs" dxfId="305" priority="10" operator="between">
      <formula>$E$12*0</formula>
      <formula>$E$12*0.329999</formula>
    </cfRule>
    <cfRule type="cellIs" dxfId="304" priority="11" operator="between">
      <formula>$E$12*0.33</formula>
      <formula>$E$12*0.6599999</formula>
    </cfRule>
    <cfRule type="cellIs" dxfId="303" priority="12" operator="between">
      <formula>$E$12*0.66</formula>
      <formula>$E$12*1</formula>
    </cfRule>
  </conditionalFormatting>
  <conditionalFormatting sqref="D16">
    <cfRule type="cellIs" dxfId="302" priority="4" operator="between">
      <formula>66</formula>
      <formula>100</formula>
    </cfRule>
    <cfRule type="cellIs" dxfId="301" priority="5" operator="between">
      <formula>33</formula>
      <formula>66</formula>
    </cfRule>
    <cfRule type="cellIs" dxfId="300" priority="6" operator="between">
      <formula>0</formula>
      <formula>33</formula>
    </cfRule>
  </conditionalFormatting>
  <conditionalFormatting sqref="E16">
    <cfRule type="cellIs" dxfId="299" priority="1" operator="between">
      <formula>66</formula>
      <formula>100</formula>
    </cfRule>
    <cfRule type="cellIs" dxfId="298" priority="2" operator="between">
      <formula>33</formula>
      <formula>66</formula>
    </cfRule>
    <cfRule type="cellIs" dxfId="29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F15" sqref="F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453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411</v>
      </c>
      <c r="C6" s="415"/>
      <c r="D6" s="415"/>
      <c r="E6" s="415"/>
      <c r="F6" s="415"/>
      <c r="G6" s="416"/>
    </row>
    <row r="7" spans="1:8" ht="60.75" customHeight="1">
      <c r="A7" s="336" t="s">
        <v>306</v>
      </c>
      <c r="B7" s="411" t="s">
        <v>412</v>
      </c>
      <c r="C7" s="412"/>
      <c r="D7" s="412"/>
      <c r="E7" s="412"/>
      <c r="F7" s="412"/>
      <c r="G7" s="413"/>
    </row>
    <row r="8" spans="1:8" ht="29.25" customHeight="1">
      <c r="A8" s="336" t="s">
        <v>307</v>
      </c>
      <c r="B8" s="411" t="s">
        <v>413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414</v>
      </c>
      <c r="B12" s="421"/>
      <c r="C12" s="422" t="s">
        <v>364</v>
      </c>
      <c r="D12" s="423"/>
      <c r="E12" s="338">
        <v>100</v>
      </c>
      <c r="F12" s="351">
        <f>IFERROR(E12*E16/100,0)</f>
        <v>58.422760269265972</v>
      </c>
      <c r="G12" s="350">
        <f>IFERROR(F12/E12*100,0)</f>
        <v>58.422760269265972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116000</v>
      </c>
      <c r="B15" s="365">
        <v>122822.8</v>
      </c>
      <c r="C15" s="341">
        <v>122518.96</v>
      </c>
      <c r="D15" s="341">
        <v>104395.64</v>
      </c>
      <c r="E15" s="341">
        <v>71756.47</v>
      </c>
      <c r="F15" s="342">
        <v>0</v>
      </c>
      <c r="G15" s="350">
        <f>IFERROR(B15-C15-F15,0)</f>
        <v>303.83999999999651</v>
      </c>
    </row>
    <row r="16" spans="1:8" ht="16.5" thickBot="1">
      <c r="A16" s="407" t="s">
        <v>324</v>
      </c>
      <c r="B16" s="407"/>
      <c r="C16" s="350">
        <f>IFERROR(C15/$B$15*100,0)</f>
        <v>99.752619220535593</v>
      </c>
      <c r="D16" s="350">
        <f>IFERROR(D15/$C$15*100,0)</f>
        <v>85.207742540419858</v>
      </c>
      <c r="E16" s="350">
        <f>IFERROR(E15/$B$15*100,0)</f>
        <v>58.422760269265972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296" priority="7" operator="between">
      <formula>66</formula>
      <formula>100</formula>
    </cfRule>
    <cfRule type="cellIs" dxfId="295" priority="8" operator="between">
      <formula>33</formula>
      <formula>66</formula>
    </cfRule>
    <cfRule type="cellIs" dxfId="294" priority="9" operator="between">
      <formula>0</formula>
      <formula>33</formula>
    </cfRule>
  </conditionalFormatting>
  <conditionalFormatting sqref="G15">
    <cfRule type="cellIs" dxfId="293" priority="16" operator="between">
      <formula>66</formula>
      <formula>100</formula>
    </cfRule>
    <cfRule type="cellIs" dxfId="292" priority="17" operator="between">
      <formula>33</formula>
      <formula>66</formula>
    </cfRule>
    <cfRule type="cellIs" dxfId="291" priority="18" operator="between">
      <formula>0</formula>
      <formula>33</formula>
    </cfRule>
  </conditionalFormatting>
  <conditionalFormatting sqref="G12">
    <cfRule type="cellIs" dxfId="290" priority="13" operator="between">
      <formula>66</formula>
      <formula>100</formula>
    </cfRule>
    <cfRule type="cellIs" dxfId="289" priority="14" operator="between">
      <formula>33</formula>
      <formula>66</formula>
    </cfRule>
    <cfRule type="cellIs" dxfId="288" priority="15" operator="between">
      <formula>0</formula>
      <formula>33</formula>
    </cfRule>
  </conditionalFormatting>
  <conditionalFormatting sqref="F12">
    <cfRule type="cellIs" dxfId="287" priority="10" operator="between">
      <formula>$E$12*0</formula>
      <formula>$E$12*0.329999</formula>
    </cfRule>
    <cfRule type="cellIs" dxfId="286" priority="11" operator="between">
      <formula>$E$12*0.33</formula>
      <formula>$E$12*0.6599999</formula>
    </cfRule>
    <cfRule type="cellIs" dxfId="285" priority="12" operator="between">
      <formula>$E$12*0.66</formula>
      <formula>$E$12*1</formula>
    </cfRule>
  </conditionalFormatting>
  <conditionalFormatting sqref="D16">
    <cfRule type="cellIs" dxfId="284" priority="4" operator="between">
      <formula>66</formula>
      <formula>100</formula>
    </cfRule>
    <cfRule type="cellIs" dxfId="283" priority="5" operator="between">
      <formula>33</formula>
      <formula>66</formula>
    </cfRule>
    <cfRule type="cellIs" dxfId="282" priority="6" operator="between">
      <formula>0</formula>
      <formula>33</formula>
    </cfRule>
  </conditionalFormatting>
  <conditionalFormatting sqref="E16">
    <cfRule type="cellIs" dxfId="281" priority="1" operator="between">
      <formula>66</formula>
      <formula>100</formula>
    </cfRule>
    <cfRule type="cellIs" dxfId="280" priority="2" operator="between">
      <formula>33</formula>
      <formula>66</formula>
    </cfRule>
    <cfRule type="cellIs" dxfId="27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24.42578125" style="331" customWidth="1"/>
    <col min="4" max="5" width="18.140625" style="331" customWidth="1"/>
    <col min="6" max="6" width="21.7109375" style="331" customWidth="1"/>
    <col min="7" max="7" width="22.57031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453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415</v>
      </c>
      <c r="C6" s="415"/>
      <c r="D6" s="415"/>
      <c r="E6" s="415"/>
      <c r="F6" s="415"/>
      <c r="G6" s="416"/>
    </row>
    <row r="7" spans="1:8" ht="69" customHeight="1">
      <c r="A7" s="336" t="s">
        <v>306</v>
      </c>
      <c r="B7" s="411" t="s">
        <v>416</v>
      </c>
      <c r="C7" s="412"/>
      <c r="D7" s="412"/>
      <c r="E7" s="412"/>
      <c r="F7" s="412"/>
      <c r="G7" s="413"/>
    </row>
    <row r="8" spans="1:8" ht="29.25" customHeight="1">
      <c r="A8" s="336" t="s">
        <v>307</v>
      </c>
      <c r="B8" s="411" t="s">
        <v>417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414</v>
      </c>
      <c r="B12" s="421"/>
      <c r="C12" s="422" t="s">
        <v>364</v>
      </c>
      <c r="D12" s="423"/>
      <c r="E12" s="338">
        <v>100</v>
      </c>
      <c r="F12" s="351">
        <f>IFERROR(E12*E16/100,0)</f>
        <v>93.39842420474595</v>
      </c>
      <c r="G12" s="350">
        <f>IFERROR(F12/E12*100,0)</f>
        <v>93.39842420474595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281000</v>
      </c>
      <c r="B15" s="365">
        <v>311054.37</v>
      </c>
      <c r="C15" s="341">
        <v>309615.43</v>
      </c>
      <c r="D15" s="341">
        <v>309615.43</v>
      </c>
      <c r="E15" s="341">
        <v>290519.88</v>
      </c>
      <c r="F15" s="342">
        <v>527.45000000000005</v>
      </c>
      <c r="G15" s="350">
        <f>IFERROR(B15-C15-F15,0)</f>
        <v>911.49000000000228</v>
      </c>
    </row>
    <row r="16" spans="1:8" ht="16.5" thickBot="1">
      <c r="A16" s="407" t="s">
        <v>324</v>
      </c>
      <c r="B16" s="407"/>
      <c r="C16" s="350">
        <f>IFERROR(C15/$B$15*100,0)</f>
        <v>99.537399201303629</v>
      </c>
      <c r="D16" s="350">
        <f>IFERROR(D15/$C$15*100,0)</f>
        <v>100</v>
      </c>
      <c r="E16" s="350">
        <f>IFERROR(E15/$B$15*100,0)</f>
        <v>93.39842420474595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G12">
    <cfRule type="cellIs" dxfId="278" priority="13" operator="between">
      <formula>66</formula>
      <formula>100</formula>
    </cfRule>
    <cfRule type="cellIs" dxfId="277" priority="14" operator="between">
      <formula>33</formula>
      <formula>66</formula>
    </cfRule>
    <cfRule type="cellIs" dxfId="276" priority="15" operator="between">
      <formula>0</formula>
      <formula>33</formula>
    </cfRule>
  </conditionalFormatting>
  <conditionalFormatting sqref="C16">
    <cfRule type="cellIs" dxfId="275" priority="7" operator="between">
      <formula>66</formula>
      <formula>100</formula>
    </cfRule>
    <cfRule type="cellIs" dxfId="274" priority="8" operator="between">
      <formula>33</formula>
      <formula>66</formula>
    </cfRule>
    <cfRule type="cellIs" dxfId="273" priority="9" operator="between">
      <formula>0</formula>
      <formula>33</formula>
    </cfRule>
  </conditionalFormatting>
  <conditionalFormatting sqref="G15">
    <cfRule type="cellIs" dxfId="272" priority="16" operator="between">
      <formula>66</formula>
      <formula>100</formula>
    </cfRule>
    <cfRule type="cellIs" dxfId="271" priority="17" operator="between">
      <formula>33</formula>
      <formula>66</formula>
    </cfRule>
    <cfRule type="cellIs" dxfId="270" priority="18" operator="between">
      <formula>0</formula>
      <formula>33</formula>
    </cfRule>
  </conditionalFormatting>
  <conditionalFormatting sqref="F12">
    <cfRule type="cellIs" dxfId="269" priority="10" operator="between">
      <formula>$E$12*0</formula>
      <formula>$E$12*0.329999</formula>
    </cfRule>
    <cfRule type="cellIs" dxfId="268" priority="11" operator="between">
      <formula>$E$12*0.33</formula>
      <formula>$E$12*0.6599999</formula>
    </cfRule>
    <cfRule type="cellIs" dxfId="267" priority="12" operator="between">
      <formula>$E$12*0.66</formula>
      <formula>$E$12*1</formula>
    </cfRule>
  </conditionalFormatting>
  <conditionalFormatting sqref="D16">
    <cfRule type="cellIs" dxfId="266" priority="4" operator="between">
      <formula>66</formula>
      <formula>100</formula>
    </cfRule>
    <cfRule type="cellIs" dxfId="265" priority="5" operator="between">
      <formula>33</formula>
      <formula>66</formula>
    </cfRule>
    <cfRule type="cellIs" dxfId="264" priority="6" operator="between">
      <formula>0</formula>
      <formula>33</formula>
    </cfRule>
  </conditionalFormatting>
  <conditionalFormatting sqref="E16">
    <cfRule type="cellIs" dxfId="263" priority="1" operator="between">
      <formula>66</formula>
      <formula>100</formula>
    </cfRule>
    <cfRule type="cellIs" dxfId="262" priority="2" operator="between">
      <formula>33</formula>
      <formula>66</formula>
    </cfRule>
    <cfRule type="cellIs" dxfId="26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topLeftCell="A7"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9.140625" style="331" customWidth="1"/>
    <col min="4" max="5" width="18.140625" style="331" customWidth="1"/>
    <col min="6" max="6" width="21.7109375" style="331" customWidth="1"/>
    <col min="7" max="7" width="20.8554687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418</v>
      </c>
      <c r="C6" s="415"/>
      <c r="D6" s="415"/>
      <c r="E6" s="415"/>
      <c r="F6" s="415"/>
      <c r="G6" s="416"/>
    </row>
    <row r="7" spans="1:8" ht="104.25" customHeight="1">
      <c r="A7" s="336" t="s">
        <v>306</v>
      </c>
      <c r="B7" s="411" t="s">
        <v>419</v>
      </c>
      <c r="C7" s="412"/>
      <c r="D7" s="412"/>
      <c r="E7" s="412"/>
      <c r="F7" s="412"/>
      <c r="G7" s="413"/>
    </row>
    <row r="8" spans="1:8" ht="52.5" customHeight="1">
      <c r="A8" s="336" t="s">
        <v>307</v>
      </c>
      <c r="B8" s="411" t="s">
        <v>420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379</v>
      </c>
      <c r="B12" s="421"/>
      <c r="C12" s="422" t="s">
        <v>379</v>
      </c>
      <c r="D12" s="423"/>
      <c r="E12" s="338">
        <v>50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16000</v>
      </c>
      <c r="B15" s="365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07" t="s">
        <v>324</v>
      </c>
      <c r="B16" s="407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260" priority="7" operator="between">
      <formula>66</formula>
      <formula>100</formula>
    </cfRule>
    <cfRule type="cellIs" dxfId="259" priority="8" operator="between">
      <formula>33</formula>
      <formula>66</formula>
    </cfRule>
    <cfRule type="cellIs" dxfId="258" priority="9" operator="between">
      <formula>0</formula>
      <formula>33</formula>
    </cfRule>
  </conditionalFormatting>
  <conditionalFormatting sqref="G15">
    <cfRule type="cellIs" dxfId="257" priority="16" operator="between">
      <formula>66</formula>
      <formula>100</formula>
    </cfRule>
    <cfRule type="cellIs" dxfId="256" priority="17" operator="between">
      <formula>33</formula>
      <formula>66</formula>
    </cfRule>
    <cfRule type="cellIs" dxfId="255" priority="18" operator="between">
      <formula>0</formula>
      <formula>33</formula>
    </cfRule>
  </conditionalFormatting>
  <conditionalFormatting sqref="G12">
    <cfRule type="cellIs" dxfId="254" priority="13" operator="between">
      <formula>66</formula>
      <formula>100</formula>
    </cfRule>
    <cfRule type="cellIs" dxfId="253" priority="14" operator="between">
      <formula>33</formula>
      <formula>66</formula>
    </cfRule>
    <cfRule type="cellIs" dxfId="252" priority="15" operator="between">
      <formula>0</formula>
      <formula>33</formula>
    </cfRule>
  </conditionalFormatting>
  <conditionalFormatting sqref="F12">
    <cfRule type="cellIs" dxfId="251" priority="10" operator="between">
      <formula>$E$12*0</formula>
      <formula>$E$12*0.329999</formula>
    </cfRule>
    <cfRule type="cellIs" dxfId="250" priority="11" operator="between">
      <formula>$E$12*0.33</formula>
      <formula>$E$12*0.6599999</formula>
    </cfRule>
    <cfRule type="cellIs" dxfId="249" priority="12" operator="between">
      <formula>$E$12*0.66</formula>
      <formula>$E$12*1</formula>
    </cfRule>
  </conditionalFormatting>
  <conditionalFormatting sqref="D16">
    <cfRule type="cellIs" dxfId="248" priority="4" operator="between">
      <formula>66</formula>
      <formula>100</formula>
    </cfRule>
    <cfRule type="cellIs" dxfId="247" priority="5" operator="between">
      <formula>33</formula>
      <formula>66</formula>
    </cfRule>
    <cfRule type="cellIs" dxfId="246" priority="6" operator="between">
      <formula>0</formula>
      <formula>33</formula>
    </cfRule>
  </conditionalFormatting>
  <conditionalFormatting sqref="E16">
    <cfRule type="cellIs" dxfId="245" priority="1" operator="between">
      <formula>66</formula>
      <formula>100</formula>
    </cfRule>
    <cfRule type="cellIs" dxfId="244" priority="2" operator="between">
      <formula>33</formula>
      <formula>66</formula>
    </cfRule>
    <cfRule type="cellIs" dxfId="24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opLeftCell="A7"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421</v>
      </c>
      <c r="C6" s="415"/>
      <c r="D6" s="415"/>
      <c r="E6" s="415"/>
      <c r="F6" s="415"/>
      <c r="G6" s="416"/>
    </row>
    <row r="7" spans="1:8" ht="161.25" customHeight="1">
      <c r="A7" s="336" t="s">
        <v>306</v>
      </c>
      <c r="B7" s="411" t="s">
        <v>422</v>
      </c>
      <c r="C7" s="412"/>
      <c r="D7" s="412"/>
      <c r="E7" s="412"/>
      <c r="F7" s="412"/>
      <c r="G7" s="413"/>
    </row>
    <row r="8" spans="1:8" ht="47.25" customHeight="1">
      <c r="A8" s="336" t="s">
        <v>307</v>
      </c>
      <c r="B8" s="411" t="s">
        <v>423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424</v>
      </c>
      <c r="B12" s="421"/>
      <c r="C12" s="422" t="s">
        <v>65</v>
      </c>
      <c r="D12" s="423"/>
      <c r="E12" s="338">
        <v>50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17000</v>
      </c>
      <c r="B15" s="365">
        <v>290000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290000</v>
      </c>
    </row>
    <row r="16" spans="1:8" ht="16.5" thickBot="1">
      <c r="A16" s="407" t="s">
        <v>324</v>
      </c>
      <c r="B16" s="407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242" priority="7" operator="between">
      <formula>66</formula>
      <formula>100</formula>
    </cfRule>
    <cfRule type="cellIs" dxfId="241" priority="8" operator="between">
      <formula>33</formula>
      <formula>66</formula>
    </cfRule>
    <cfRule type="cellIs" dxfId="240" priority="9" operator="between">
      <formula>0</formula>
      <formula>33</formula>
    </cfRule>
  </conditionalFormatting>
  <conditionalFormatting sqref="G15">
    <cfRule type="cellIs" dxfId="239" priority="16" operator="between">
      <formula>66</formula>
      <formula>100</formula>
    </cfRule>
    <cfRule type="cellIs" dxfId="238" priority="17" operator="between">
      <formula>33</formula>
      <formula>66</formula>
    </cfRule>
    <cfRule type="cellIs" dxfId="237" priority="18" operator="between">
      <formula>0</formula>
      <formula>33</formula>
    </cfRule>
  </conditionalFormatting>
  <conditionalFormatting sqref="G12">
    <cfRule type="cellIs" dxfId="236" priority="13" operator="between">
      <formula>66</formula>
      <formula>100</formula>
    </cfRule>
    <cfRule type="cellIs" dxfId="235" priority="14" operator="between">
      <formula>33</formula>
      <formula>66</formula>
    </cfRule>
    <cfRule type="cellIs" dxfId="234" priority="15" operator="between">
      <formula>0</formula>
      <formula>33</formula>
    </cfRule>
  </conditionalFormatting>
  <conditionalFormatting sqref="F12">
    <cfRule type="cellIs" dxfId="233" priority="10" operator="between">
      <formula>$E$12*0</formula>
      <formula>$E$12*0.329999</formula>
    </cfRule>
    <cfRule type="cellIs" dxfId="232" priority="11" operator="between">
      <formula>$E$12*0.33</formula>
      <formula>$E$12*0.6599999</formula>
    </cfRule>
    <cfRule type="cellIs" dxfId="231" priority="12" operator="between">
      <formula>$E$12*0.66</formula>
      <formula>$E$12*1</formula>
    </cfRule>
  </conditionalFormatting>
  <conditionalFormatting sqref="D16">
    <cfRule type="cellIs" dxfId="230" priority="4" operator="between">
      <formula>66</formula>
      <formula>100</formula>
    </cfRule>
    <cfRule type="cellIs" dxfId="229" priority="5" operator="between">
      <formula>33</formula>
      <formula>66</formula>
    </cfRule>
    <cfRule type="cellIs" dxfId="228" priority="6" operator="between">
      <formula>0</formula>
      <formula>33</formula>
    </cfRule>
  </conditionalFormatting>
  <conditionalFormatting sqref="E16">
    <cfRule type="cellIs" dxfId="227" priority="1" operator="between">
      <formula>66</formula>
      <formula>100</formula>
    </cfRule>
    <cfRule type="cellIs" dxfId="226" priority="2" operator="between">
      <formula>33</formula>
      <formula>66</formula>
    </cfRule>
    <cfRule type="cellIs" dxfId="22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Q11" sqref="Q11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453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425</v>
      </c>
      <c r="C6" s="415"/>
      <c r="D6" s="415"/>
      <c r="E6" s="415"/>
      <c r="F6" s="415"/>
      <c r="G6" s="416"/>
    </row>
    <row r="7" spans="1:8" ht="33" customHeight="1">
      <c r="A7" s="336" t="s">
        <v>306</v>
      </c>
      <c r="B7" s="411" t="s">
        <v>426</v>
      </c>
      <c r="C7" s="412"/>
      <c r="D7" s="412"/>
      <c r="E7" s="412"/>
      <c r="F7" s="412"/>
      <c r="G7" s="413"/>
    </row>
    <row r="8" spans="1:8" ht="29.25" customHeight="1">
      <c r="A8" s="336" t="s">
        <v>307</v>
      </c>
      <c r="B8" s="411" t="s">
        <v>427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370</v>
      </c>
      <c r="B12" s="421"/>
      <c r="C12" s="422" t="s">
        <v>65</v>
      </c>
      <c r="D12" s="423"/>
      <c r="E12" s="338">
        <v>12</v>
      </c>
      <c r="F12" s="351">
        <f>IFERROR(E12*E16/100,0)</f>
        <v>10.749922274147799</v>
      </c>
      <c r="G12" s="350">
        <f>IFERROR(F12/E12*100,0)</f>
        <v>89.582685617898335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631000</v>
      </c>
      <c r="B15" s="365">
        <v>719934.21</v>
      </c>
      <c r="C15" s="341">
        <v>707623.07</v>
      </c>
      <c r="D15" s="341">
        <v>707623.07</v>
      </c>
      <c r="E15" s="341">
        <v>644936.4</v>
      </c>
      <c r="F15" s="342">
        <v>0</v>
      </c>
      <c r="G15" s="350">
        <f>IFERROR(B15-C15-F15,0)</f>
        <v>12311.140000000014</v>
      </c>
    </row>
    <row r="16" spans="1:8" ht="16.5" thickBot="1">
      <c r="A16" s="407" t="s">
        <v>324</v>
      </c>
      <c r="B16" s="407"/>
      <c r="C16" s="350">
        <f>IFERROR(C15/$B$15*100,0)</f>
        <v>98.289963189830914</v>
      </c>
      <c r="D16" s="350">
        <f>IFERROR(D15/$C$15*100,0)</f>
        <v>100</v>
      </c>
      <c r="E16" s="350">
        <f>IFERROR(E15/$B$15*100,0)</f>
        <v>89.582685617898335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D16">
    <cfRule type="cellIs" dxfId="224" priority="4" operator="between">
      <formula>66</formula>
      <formula>100</formula>
    </cfRule>
    <cfRule type="cellIs" dxfId="223" priority="5" operator="between">
      <formula>33</formula>
      <formula>66</formula>
    </cfRule>
    <cfRule type="cellIs" dxfId="222" priority="6" operator="between">
      <formula>0</formula>
      <formula>33</formula>
    </cfRule>
  </conditionalFormatting>
  <conditionalFormatting sqref="G15">
    <cfRule type="cellIs" dxfId="221" priority="16" operator="between">
      <formula>66</formula>
      <formula>100</formula>
    </cfRule>
    <cfRule type="cellIs" dxfId="220" priority="17" operator="between">
      <formula>33</formula>
      <formula>66</formula>
    </cfRule>
    <cfRule type="cellIs" dxfId="219" priority="18" operator="between">
      <formula>0</formula>
      <formula>33</formula>
    </cfRule>
  </conditionalFormatting>
  <conditionalFormatting sqref="G12">
    <cfRule type="cellIs" dxfId="218" priority="13" operator="between">
      <formula>66</formula>
      <formula>100</formula>
    </cfRule>
    <cfRule type="cellIs" dxfId="217" priority="14" operator="between">
      <formula>33</formula>
      <formula>66</formula>
    </cfRule>
    <cfRule type="cellIs" dxfId="216" priority="15" operator="between">
      <formula>0</formula>
      <formula>33</formula>
    </cfRule>
  </conditionalFormatting>
  <conditionalFormatting sqref="F12">
    <cfRule type="cellIs" dxfId="215" priority="10" operator="between">
      <formula>$E$12*0</formula>
      <formula>$E$12*0.329999</formula>
    </cfRule>
    <cfRule type="cellIs" dxfId="214" priority="11" operator="between">
      <formula>$E$12*0.33</formula>
      <formula>$E$12*0.6599999</formula>
    </cfRule>
    <cfRule type="cellIs" dxfId="213" priority="12" operator="between">
      <formula>$E$12*0.66</formula>
      <formula>$E$12*1</formula>
    </cfRule>
  </conditionalFormatting>
  <conditionalFormatting sqref="C16">
    <cfRule type="cellIs" dxfId="212" priority="7" operator="between">
      <formula>66</formula>
      <formula>100</formula>
    </cfRule>
    <cfRule type="cellIs" dxfId="211" priority="8" operator="between">
      <formula>33</formula>
      <formula>66</formula>
    </cfRule>
    <cfRule type="cellIs" dxfId="210" priority="9" operator="between">
      <formula>0</formula>
      <formula>33</formula>
    </cfRule>
  </conditionalFormatting>
  <conditionalFormatting sqref="E16">
    <cfRule type="cellIs" dxfId="209" priority="1" operator="between">
      <formula>66</formula>
      <formula>100</formula>
    </cfRule>
    <cfRule type="cellIs" dxfId="208" priority="2" operator="between">
      <formula>33</formula>
      <formula>66</formula>
    </cfRule>
    <cfRule type="cellIs" dxfId="20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453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6" t="s">
        <v>33</v>
      </c>
      <c r="B6" s="414" t="s">
        <v>428</v>
      </c>
      <c r="C6" s="415"/>
      <c r="D6" s="415"/>
      <c r="E6" s="415"/>
      <c r="F6" s="415"/>
      <c r="G6" s="416"/>
    </row>
    <row r="7" spans="1:8" ht="66.75" customHeight="1">
      <c r="A7" s="336" t="s">
        <v>306</v>
      </c>
      <c r="B7" s="411" t="s">
        <v>429</v>
      </c>
      <c r="C7" s="412"/>
      <c r="D7" s="412"/>
      <c r="E7" s="412"/>
      <c r="F7" s="412"/>
      <c r="G7" s="413"/>
    </row>
    <row r="8" spans="1:8" ht="24" customHeight="1">
      <c r="A8" s="336" t="s">
        <v>307</v>
      </c>
      <c r="B8" s="411" t="s">
        <v>430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431</v>
      </c>
      <c r="B12" s="421"/>
      <c r="C12" s="422" t="s">
        <v>65</v>
      </c>
      <c r="D12" s="423"/>
      <c r="E12" s="338">
        <v>8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11000</v>
      </c>
      <c r="B15" s="365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07" t="s">
        <v>324</v>
      </c>
      <c r="B16" s="407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206" priority="7" operator="between">
      <formula>66</formula>
      <formula>100</formula>
    </cfRule>
    <cfRule type="cellIs" dxfId="205" priority="8" operator="between">
      <formula>33</formula>
      <formula>66</formula>
    </cfRule>
    <cfRule type="cellIs" dxfId="204" priority="9" operator="between">
      <formula>0</formula>
      <formula>33</formula>
    </cfRule>
  </conditionalFormatting>
  <conditionalFormatting sqref="G15">
    <cfRule type="cellIs" dxfId="203" priority="16" operator="between">
      <formula>66</formula>
      <formula>100</formula>
    </cfRule>
    <cfRule type="cellIs" dxfId="202" priority="17" operator="between">
      <formula>33</formula>
      <formula>66</formula>
    </cfRule>
    <cfRule type="cellIs" dxfId="201" priority="18" operator="between">
      <formula>0</formula>
      <formula>33</formula>
    </cfRule>
  </conditionalFormatting>
  <conditionalFormatting sqref="G12">
    <cfRule type="cellIs" dxfId="200" priority="13" operator="between">
      <formula>66</formula>
      <formula>100</formula>
    </cfRule>
    <cfRule type="cellIs" dxfId="199" priority="14" operator="between">
      <formula>33</formula>
      <formula>66</formula>
    </cfRule>
    <cfRule type="cellIs" dxfId="198" priority="15" operator="between">
      <formula>0</formula>
      <formula>33</formula>
    </cfRule>
  </conditionalFormatting>
  <conditionalFormatting sqref="F12">
    <cfRule type="cellIs" dxfId="197" priority="10" operator="between">
      <formula>$E$12*0</formula>
      <formula>$E$12*0.329999</formula>
    </cfRule>
    <cfRule type="cellIs" dxfId="196" priority="11" operator="between">
      <formula>$E$12*0.33</formula>
      <formula>$E$12*0.6599999</formula>
    </cfRule>
    <cfRule type="cellIs" dxfId="195" priority="12" operator="between">
      <formula>$E$12*0.66</formula>
      <formula>$E$12*1</formula>
    </cfRule>
  </conditionalFormatting>
  <conditionalFormatting sqref="D16">
    <cfRule type="cellIs" dxfId="194" priority="4" operator="between">
      <formula>66</formula>
      <formula>100</formula>
    </cfRule>
    <cfRule type="cellIs" dxfId="193" priority="5" operator="between">
      <formula>33</formula>
      <formula>66</formula>
    </cfRule>
    <cfRule type="cellIs" dxfId="192" priority="6" operator="between">
      <formula>0</formula>
      <formula>33</formula>
    </cfRule>
  </conditionalFormatting>
  <conditionalFormatting sqref="E16">
    <cfRule type="cellIs" dxfId="191" priority="1" operator="between">
      <formula>66</formula>
      <formula>100</formula>
    </cfRule>
    <cfRule type="cellIs" dxfId="190" priority="2" operator="between">
      <formula>33</formula>
      <formula>66</formula>
    </cfRule>
    <cfRule type="cellIs" dxfId="18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20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7" t="s">
        <v>33</v>
      </c>
      <c r="B6" s="414" t="s">
        <v>432</v>
      </c>
      <c r="C6" s="415"/>
      <c r="D6" s="415"/>
      <c r="E6" s="415"/>
      <c r="F6" s="415"/>
      <c r="G6" s="416"/>
    </row>
    <row r="7" spans="1:8" ht="72.75" customHeight="1">
      <c r="A7" s="337" t="s">
        <v>306</v>
      </c>
      <c r="B7" s="411" t="s">
        <v>433</v>
      </c>
      <c r="C7" s="412"/>
      <c r="D7" s="412"/>
      <c r="E7" s="412"/>
      <c r="F7" s="412"/>
      <c r="G7" s="413"/>
    </row>
    <row r="8" spans="1:8" ht="29.25" customHeight="1">
      <c r="A8" s="337" t="s">
        <v>307</v>
      </c>
      <c r="B8" s="411" t="s">
        <v>434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424</v>
      </c>
      <c r="B12" s="421"/>
      <c r="C12" s="422" t="s">
        <v>364</v>
      </c>
      <c r="D12" s="423"/>
      <c r="E12" s="338">
        <v>100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21000</v>
      </c>
      <c r="B15" s="365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07" t="s">
        <v>324</v>
      </c>
      <c r="B16" s="407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188" priority="7" operator="between">
      <formula>66</formula>
      <formula>100</formula>
    </cfRule>
    <cfRule type="cellIs" dxfId="187" priority="8" operator="between">
      <formula>33</formula>
      <formula>66</formula>
    </cfRule>
    <cfRule type="cellIs" dxfId="186" priority="9" operator="between">
      <formula>0</formula>
      <formula>33</formula>
    </cfRule>
  </conditionalFormatting>
  <conditionalFormatting sqref="G15">
    <cfRule type="cellIs" dxfId="185" priority="16" operator="between">
      <formula>66</formula>
      <formula>100</formula>
    </cfRule>
    <cfRule type="cellIs" dxfId="184" priority="17" operator="between">
      <formula>33</formula>
      <formula>66</formula>
    </cfRule>
    <cfRule type="cellIs" dxfId="183" priority="18" operator="between">
      <formula>0</formula>
      <formula>33</formula>
    </cfRule>
  </conditionalFormatting>
  <conditionalFormatting sqref="G12">
    <cfRule type="cellIs" dxfId="182" priority="13" operator="between">
      <formula>66</formula>
      <formula>100</formula>
    </cfRule>
    <cfRule type="cellIs" dxfId="181" priority="14" operator="between">
      <formula>33</formula>
      <formula>66</formula>
    </cfRule>
    <cfRule type="cellIs" dxfId="180" priority="15" operator="between">
      <formula>0</formula>
      <formula>33</formula>
    </cfRule>
  </conditionalFormatting>
  <conditionalFormatting sqref="F12">
    <cfRule type="cellIs" dxfId="179" priority="10" operator="between">
      <formula>$E$12*0</formula>
      <formula>$E$12*0.329999</formula>
    </cfRule>
    <cfRule type="cellIs" dxfId="178" priority="11" operator="between">
      <formula>$E$12*0.33</formula>
      <formula>$E$12*0.6599999</formula>
    </cfRule>
    <cfRule type="cellIs" dxfId="177" priority="12" operator="between">
      <formula>$E$12*0.66</formula>
      <formula>$E$12*1</formula>
    </cfRule>
  </conditionalFormatting>
  <conditionalFormatting sqref="D16">
    <cfRule type="cellIs" dxfId="176" priority="4" operator="between">
      <formula>66</formula>
      <formula>100</formula>
    </cfRule>
    <cfRule type="cellIs" dxfId="175" priority="5" operator="between">
      <formula>33</formula>
      <formula>66</formula>
    </cfRule>
    <cfRule type="cellIs" dxfId="174" priority="6" operator="between">
      <formula>0</formula>
      <formula>33</formula>
    </cfRule>
  </conditionalFormatting>
  <conditionalFormatting sqref="E16">
    <cfRule type="cellIs" dxfId="173" priority="1" operator="between">
      <formula>66</formula>
      <formula>100</formula>
    </cfRule>
    <cfRule type="cellIs" dxfId="172" priority="2" operator="between">
      <formula>33</formula>
      <formula>66</formula>
    </cfRule>
    <cfRule type="cellIs" dxfId="17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7" t="s">
        <v>33</v>
      </c>
      <c r="B6" s="414" t="s">
        <v>435</v>
      </c>
      <c r="C6" s="415"/>
      <c r="D6" s="415"/>
      <c r="E6" s="415"/>
      <c r="F6" s="415"/>
      <c r="G6" s="416"/>
    </row>
    <row r="7" spans="1:8" ht="102.75" customHeight="1">
      <c r="A7" s="337" t="s">
        <v>306</v>
      </c>
      <c r="B7" s="411" t="s">
        <v>436</v>
      </c>
      <c r="C7" s="412"/>
      <c r="D7" s="412"/>
      <c r="E7" s="412"/>
      <c r="F7" s="412"/>
      <c r="G7" s="413"/>
    </row>
    <row r="8" spans="1:8" ht="29.25" customHeight="1">
      <c r="A8" s="337" t="s">
        <v>307</v>
      </c>
      <c r="B8" s="411" t="s">
        <v>437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438</v>
      </c>
      <c r="B12" s="421"/>
      <c r="C12" s="422" t="s">
        <v>364</v>
      </c>
      <c r="D12" s="423"/>
      <c r="E12" s="338">
        <v>100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30000</v>
      </c>
      <c r="B15" s="365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07" t="s">
        <v>324</v>
      </c>
      <c r="B16" s="407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170" priority="7" operator="between">
      <formula>66</formula>
      <formula>100</formula>
    </cfRule>
    <cfRule type="cellIs" dxfId="169" priority="8" operator="between">
      <formula>33</formula>
      <formula>66</formula>
    </cfRule>
    <cfRule type="cellIs" dxfId="168" priority="9" operator="between">
      <formula>0</formula>
      <formula>33</formula>
    </cfRule>
  </conditionalFormatting>
  <conditionalFormatting sqref="G15">
    <cfRule type="cellIs" dxfId="167" priority="16" operator="between">
      <formula>66</formula>
      <formula>100</formula>
    </cfRule>
    <cfRule type="cellIs" dxfId="166" priority="17" operator="between">
      <formula>33</formula>
      <formula>66</formula>
    </cfRule>
    <cfRule type="cellIs" dxfId="165" priority="18" operator="between">
      <formula>0</formula>
      <formula>33</formula>
    </cfRule>
  </conditionalFormatting>
  <conditionalFormatting sqref="G12">
    <cfRule type="cellIs" dxfId="164" priority="13" operator="between">
      <formula>66</formula>
      <formula>100</formula>
    </cfRule>
    <cfRule type="cellIs" dxfId="163" priority="14" operator="between">
      <formula>33</formula>
      <formula>66</formula>
    </cfRule>
    <cfRule type="cellIs" dxfId="162" priority="15" operator="between">
      <formula>0</formula>
      <formula>33</formula>
    </cfRule>
  </conditionalFormatting>
  <conditionalFormatting sqref="F12">
    <cfRule type="cellIs" dxfId="161" priority="10" operator="between">
      <formula>$E$12*0</formula>
      <formula>$E$12*0.329999</formula>
    </cfRule>
    <cfRule type="cellIs" dxfId="160" priority="11" operator="between">
      <formula>$E$12*0.33</formula>
      <formula>$E$12*0.6599999</formula>
    </cfRule>
    <cfRule type="cellIs" dxfId="159" priority="12" operator="between">
      <formula>$E$12*0.66</formula>
      <formula>$E$12*1</formula>
    </cfRule>
  </conditionalFormatting>
  <conditionalFormatting sqref="D16">
    <cfRule type="cellIs" dxfId="158" priority="4" operator="between">
      <formula>66</formula>
      <formula>100</formula>
    </cfRule>
    <cfRule type="cellIs" dxfId="157" priority="5" operator="between">
      <formula>33</formula>
      <formula>66</formula>
    </cfRule>
    <cfRule type="cellIs" dxfId="156" priority="6" operator="between">
      <formula>0</formula>
      <formula>33</formula>
    </cfRule>
  </conditionalFormatting>
  <conditionalFormatting sqref="E16">
    <cfRule type="cellIs" dxfId="155" priority="1" operator="between">
      <formula>66</formula>
      <formula>100</formula>
    </cfRule>
    <cfRule type="cellIs" dxfId="154" priority="2" operator="between">
      <formula>33</formula>
      <formula>66</formula>
    </cfRule>
    <cfRule type="cellIs" dxfId="15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E15" sqref="E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7" t="s">
        <v>33</v>
      </c>
      <c r="B6" s="414" t="s">
        <v>439</v>
      </c>
      <c r="C6" s="415"/>
      <c r="D6" s="415"/>
      <c r="E6" s="415"/>
      <c r="F6" s="415"/>
      <c r="G6" s="416"/>
    </row>
    <row r="7" spans="1:8" ht="53.25" customHeight="1">
      <c r="A7" s="337" t="s">
        <v>306</v>
      </c>
      <c r="B7" s="411" t="s">
        <v>440</v>
      </c>
      <c r="C7" s="412"/>
      <c r="D7" s="412"/>
      <c r="E7" s="412"/>
      <c r="F7" s="412"/>
      <c r="G7" s="413"/>
    </row>
    <row r="8" spans="1:8" ht="29.25" customHeight="1">
      <c r="A8" s="337" t="s">
        <v>307</v>
      </c>
      <c r="B8" s="411" t="s">
        <v>441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442</v>
      </c>
      <c r="B12" s="421"/>
      <c r="C12" s="422" t="s">
        <v>364</v>
      </c>
      <c r="D12" s="423"/>
      <c r="E12" s="338">
        <v>100</v>
      </c>
      <c r="F12" s="351">
        <f>IFERROR(E12*E16/100,0)</f>
        <v>100</v>
      </c>
      <c r="G12" s="350">
        <f>IFERROR(F12/E12*100,0)</f>
        <v>100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46000</v>
      </c>
      <c r="B15" s="365">
        <v>149800</v>
      </c>
      <c r="C15" s="341">
        <v>149800</v>
      </c>
      <c r="D15" s="341">
        <v>149800</v>
      </c>
      <c r="E15" s="341">
        <v>149800</v>
      </c>
      <c r="F15" s="342">
        <v>0</v>
      </c>
      <c r="G15" s="350">
        <f>IFERROR(B15-C15-F15,0)</f>
        <v>0</v>
      </c>
    </row>
    <row r="16" spans="1:8" ht="16.5" thickBot="1">
      <c r="A16" s="407" t="s">
        <v>324</v>
      </c>
      <c r="B16" s="407"/>
      <c r="C16" s="350">
        <f>IFERROR(C15/$B$15*100,0)</f>
        <v>100</v>
      </c>
      <c r="D16" s="350">
        <f>IFERROR(D15/$C$15*100,0)</f>
        <v>100</v>
      </c>
      <c r="E16" s="350">
        <f>IFERROR(E15/$B$15*100,0)</f>
        <v>100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G12">
    <cfRule type="cellIs" dxfId="152" priority="13" operator="between">
      <formula>66</formula>
      <formula>100</formula>
    </cfRule>
    <cfRule type="cellIs" dxfId="151" priority="14" operator="between">
      <formula>33</formula>
      <formula>66</formula>
    </cfRule>
    <cfRule type="cellIs" dxfId="150" priority="15" operator="between">
      <formula>0</formula>
      <formula>33</formula>
    </cfRule>
  </conditionalFormatting>
  <conditionalFormatting sqref="G15">
    <cfRule type="cellIs" dxfId="149" priority="16" operator="between">
      <formula>66</formula>
      <formula>100</formula>
    </cfRule>
    <cfRule type="cellIs" dxfId="148" priority="17" operator="between">
      <formula>33</formula>
      <formula>66</formula>
    </cfRule>
    <cfRule type="cellIs" dxfId="147" priority="18" operator="between">
      <formula>0</formula>
      <formula>33</formula>
    </cfRule>
  </conditionalFormatting>
  <conditionalFormatting sqref="F12">
    <cfRule type="cellIs" dxfId="146" priority="10" operator="between">
      <formula>$E$12*0</formula>
      <formula>$E$12*0.329999</formula>
    </cfRule>
    <cfRule type="cellIs" dxfId="145" priority="11" operator="between">
      <formula>$E$12*0.33</formula>
      <formula>$E$12*0.6599999</formula>
    </cfRule>
    <cfRule type="cellIs" dxfId="144" priority="12" operator="between">
      <formula>$E$12*0.66</formula>
      <formula>$E$12*1</formula>
    </cfRule>
  </conditionalFormatting>
  <conditionalFormatting sqref="C16">
    <cfRule type="cellIs" dxfId="143" priority="7" operator="between">
      <formula>66</formula>
      <formula>100</formula>
    </cfRule>
    <cfRule type="cellIs" dxfId="142" priority="8" operator="between">
      <formula>33</formula>
      <formula>66</formula>
    </cfRule>
    <cfRule type="cellIs" dxfId="141" priority="9" operator="between">
      <formula>0</formula>
      <formula>33</formula>
    </cfRule>
  </conditionalFormatting>
  <conditionalFormatting sqref="D16">
    <cfRule type="cellIs" dxfId="140" priority="4" operator="between">
      <formula>66</formula>
      <formula>100</formula>
    </cfRule>
    <cfRule type="cellIs" dxfId="139" priority="5" operator="between">
      <formula>33</formula>
      <formula>66</formula>
    </cfRule>
    <cfRule type="cellIs" dxfId="138" priority="6" operator="between">
      <formula>0</formula>
      <formula>33</formula>
    </cfRule>
  </conditionalFormatting>
  <conditionalFormatting sqref="E16">
    <cfRule type="cellIs" dxfId="137" priority="1" operator="between">
      <formula>66</formula>
      <formula>100</formula>
    </cfRule>
    <cfRule type="cellIs" dxfId="136" priority="2" operator="between">
      <formula>33</formula>
      <formula>66</formula>
    </cfRule>
    <cfRule type="cellIs" dxfId="13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7" t="s">
        <v>33</v>
      </c>
      <c r="B6" s="414" t="s">
        <v>443</v>
      </c>
      <c r="C6" s="415"/>
      <c r="D6" s="415"/>
      <c r="E6" s="415"/>
      <c r="F6" s="415"/>
      <c r="G6" s="416"/>
    </row>
    <row r="7" spans="1:8" ht="90.75" customHeight="1">
      <c r="A7" s="337" t="s">
        <v>306</v>
      </c>
      <c r="B7" s="411" t="s">
        <v>444</v>
      </c>
      <c r="C7" s="412"/>
      <c r="D7" s="412"/>
      <c r="E7" s="412"/>
      <c r="F7" s="412"/>
      <c r="G7" s="413"/>
    </row>
    <row r="8" spans="1:8" ht="29.25" customHeight="1">
      <c r="A8" s="337" t="s">
        <v>307</v>
      </c>
      <c r="B8" s="411" t="s">
        <v>445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446</v>
      </c>
      <c r="B12" s="421"/>
      <c r="C12" s="422" t="s">
        <v>364</v>
      </c>
      <c r="D12" s="423"/>
      <c r="E12" s="338">
        <v>100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7000</v>
      </c>
      <c r="B15" s="365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07" t="s">
        <v>324</v>
      </c>
      <c r="B16" s="407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134" priority="7" operator="between">
      <formula>66</formula>
      <formula>100</formula>
    </cfRule>
    <cfRule type="cellIs" dxfId="133" priority="8" operator="between">
      <formula>33</formula>
      <formula>66</formula>
    </cfRule>
    <cfRule type="cellIs" dxfId="132" priority="9" operator="between">
      <formula>0</formula>
      <formula>33</formula>
    </cfRule>
  </conditionalFormatting>
  <conditionalFormatting sqref="G15">
    <cfRule type="cellIs" dxfId="131" priority="16" operator="between">
      <formula>66</formula>
      <formula>100</formula>
    </cfRule>
    <cfRule type="cellIs" dxfId="130" priority="17" operator="between">
      <formula>33</formula>
      <formula>66</formula>
    </cfRule>
    <cfRule type="cellIs" dxfId="129" priority="18" operator="between">
      <formula>0</formula>
      <formula>33</formula>
    </cfRule>
  </conditionalFormatting>
  <conditionalFormatting sqref="G12">
    <cfRule type="cellIs" dxfId="128" priority="13" operator="between">
      <formula>66</formula>
      <formula>100</formula>
    </cfRule>
    <cfRule type="cellIs" dxfId="127" priority="14" operator="between">
      <formula>33</formula>
      <formula>66</formula>
    </cfRule>
    <cfRule type="cellIs" dxfId="126" priority="15" operator="between">
      <formula>0</formula>
      <formula>33</formula>
    </cfRule>
  </conditionalFormatting>
  <conditionalFormatting sqref="F12">
    <cfRule type="cellIs" dxfId="125" priority="10" operator="between">
      <formula>$E$12*0</formula>
      <formula>$E$12*0.329999</formula>
    </cfRule>
    <cfRule type="cellIs" dxfId="124" priority="11" operator="between">
      <formula>$E$12*0.33</formula>
      <formula>$E$12*0.6599999</formula>
    </cfRule>
    <cfRule type="cellIs" dxfId="123" priority="12" operator="between">
      <formula>$E$12*0.66</formula>
      <formula>$E$12*1</formula>
    </cfRule>
  </conditionalFormatting>
  <conditionalFormatting sqref="D16">
    <cfRule type="cellIs" dxfId="122" priority="4" operator="between">
      <formula>66</formula>
      <formula>100</formula>
    </cfRule>
    <cfRule type="cellIs" dxfId="121" priority="5" operator="between">
      <formula>33</formula>
      <formula>66</formula>
    </cfRule>
    <cfRule type="cellIs" dxfId="120" priority="6" operator="between">
      <formula>0</formula>
      <formula>33</formula>
    </cfRule>
  </conditionalFormatting>
  <conditionalFormatting sqref="E16">
    <cfRule type="cellIs" dxfId="119" priority="1" operator="between">
      <formula>66</formula>
      <formula>100</formula>
    </cfRule>
    <cfRule type="cellIs" dxfId="118" priority="2" operator="between">
      <formula>33</formula>
      <formula>66</formula>
    </cfRule>
    <cfRule type="cellIs" dxfId="11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B15" sqref="B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4" t="s">
        <v>293</v>
      </c>
      <c r="B1" s="425"/>
      <c r="C1" s="425"/>
      <c r="D1" s="425"/>
      <c r="E1" s="425"/>
      <c r="F1" s="425"/>
      <c r="G1" s="426"/>
    </row>
    <row r="2" spans="1:8" ht="23.25">
      <c r="A2" s="427" t="s">
        <v>452</v>
      </c>
      <c r="B2" s="428"/>
      <c r="C2" s="428"/>
      <c r="D2" s="428"/>
      <c r="E2" s="428"/>
      <c r="F2" s="428"/>
      <c r="G2" s="429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30" t="s">
        <v>366</v>
      </c>
      <c r="C4" s="431"/>
      <c r="D4" s="431"/>
      <c r="E4" s="431"/>
      <c r="F4" s="431"/>
      <c r="G4" s="432"/>
    </row>
    <row r="5" spans="1:8" ht="30.75" customHeight="1">
      <c r="A5" s="343" t="s">
        <v>305</v>
      </c>
      <c r="B5" s="433" t="s">
        <v>366</v>
      </c>
      <c r="C5" s="415"/>
      <c r="D5" s="415"/>
      <c r="E5" s="415"/>
      <c r="F5" s="415"/>
      <c r="G5" s="416"/>
    </row>
    <row r="6" spans="1:8" ht="15" customHeight="1">
      <c r="A6" s="337" t="s">
        <v>33</v>
      </c>
      <c r="B6" s="414" t="s">
        <v>447</v>
      </c>
      <c r="C6" s="415"/>
      <c r="D6" s="415"/>
      <c r="E6" s="415"/>
      <c r="F6" s="415"/>
      <c r="G6" s="416"/>
    </row>
    <row r="7" spans="1:8" ht="32.25" customHeight="1">
      <c r="A7" s="337" t="s">
        <v>306</v>
      </c>
      <c r="B7" s="411" t="s">
        <v>449</v>
      </c>
      <c r="C7" s="412"/>
      <c r="D7" s="412"/>
      <c r="E7" s="412"/>
      <c r="F7" s="412"/>
      <c r="G7" s="413"/>
    </row>
    <row r="8" spans="1:8" ht="29.25" customHeight="1">
      <c r="A8" s="337" t="s">
        <v>307</v>
      </c>
      <c r="B8" s="411" t="s">
        <v>450</v>
      </c>
      <c r="C8" s="412"/>
      <c r="D8" s="412"/>
      <c r="E8" s="412"/>
      <c r="F8" s="412"/>
      <c r="G8" s="413"/>
    </row>
    <row r="9" spans="1:8" ht="30.75" customHeight="1">
      <c r="A9" s="343" t="s">
        <v>308</v>
      </c>
      <c r="B9" s="414" t="s">
        <v>311</v>
      </c>
      <c r="C9" s="415"/>
      <c r="D9" s="415"/>
      <c r="E9" s="415"/>
      <c r="F9" s="415"/>
      <c r="G9" s="416"/>
    </row>
    <row r="10" spans="1:8" ht="15.75">
      <c r="A10" s="408" t="s">
        <v>309</v>
      </c>
      <c r="B10" s="409"/>
      <c r="C10" s="409"/>
      <c r="D10" s="409"/>
      <c r="E10" s="409"/>
      <c r="F10" s="409"/>
      <c r="G10" s="410"/>
    </row>
    <row r="11" spans="1:8" ht="31.5">
      <c r="A11" s="417" t="s">
        <v>1</v>
      </c>
      <c r="B11" s="418"/>
      <c r="C11" s="419" t="s">
        <v>48</v>
      </c>
      <c r="D11" s="418"/>
      <c r="E11" s="344" t="s">
        <v>46</v>
      </c>
      <c r="F11" s="345" t="s">
        <v>47</v>
      </c>
      <c r="G11" s="346" t="s">
        <v>5</v>
      </c>
    </row>
    <row r="12" spans="1:8" ht="16.5" thickBot="1">
      <c r="A12" s="420" t="s">
        <v>448</v>
      </c>
      <c r="B12" s="421"/>
      <c r="C12" s="422" t="s">
        <v>78</v>
      </c>
      <c r="D12" s="423"/>
      <c r="E12" s="338">
        <v>1</v>
      </c>
      <c r="F12" s="351">
        <f>IFERROR(E12*E16/100,0)</f>
        <v>0</v>
      </c>
      <c r="G12" s="350">
        <f>IFERROR(F12/E12*100,0)</f>
        <v>0</v>
      </c>
      <c r="H12" s="339"/>
    </row>
    <row r="13" spans="1:8" ht="15.75">
      <c r="A13" s="408" t="s">
        <v>310</v>
      </c>
      <c r="B13" s="409"/>
      <c r="C13" s="409"/>
      <c r="D13" s="409"/>
      <c r="E13" s="409"/>
      <c r="F13" s="409"/>
      <c r="G13" s="410"/>
    </row>
    <row r="14" spans="1:8" ht="31.5">
      <c r="A14" s="347" t="s">
        <v>312</v>
      </c>
      <c r="B14" s="348" t="s">
        <v>8</v>
      </c>
      <c r="C14" s="348" t="s">
        <v>320</v>
      </c>
      <c r="D14" s="348" t="s">
        <v>321</v>
      </c>
      <c r="E14" s="348" t="s">
        <v>322</v>
      </c>
      <c r="F14" s="348" t="s">
        <v>323</v>
      </c>
      <c r="G14" s="349" t="s">
        <v>325</v>
      </c>
    </row>
    <row r="15" spans="1:8" ht="16.5" thickBot="1">
      <c r="A15" s="340">
        <v>10000</v>
      </c>
      <c r="B15" s="365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07" t="s">
        <v>324</v>
      </c>
      <c r="B16" s="407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116" priority="7" operator="between">
      <formula>66</formula>
      <formula>100</formula>
    </cfRule>
    <cfRule type="cellIs" dxfId="115" priority="8" operator="between">
      <formula>33</formula>
      <formula>66</formula>
    </cfRule>
    <cfRule type="cellIs" dxfId="114" priority="9" operator="between">
      <formula>0</formula>
      <formula>33</formula>
    </cfRule>
  </conditionalFormatting>
  <conditionalFormatting sqref="G15">
    <cfRule type="cellIs" dxfId="113" priority="16" operator="between">
      <formula>66</formula>
      <formula>100</formula>
    </cfRule>
    <cfRule type="cellIs" dxfId="112" priority="17" operator="between">
      <formula>33</formula>
      <formula>66</formula>
    </cfRule>
    <cfRule type="cellIs" dxfId="111" priority="18" operator="between">
      <formula>0</formula>
      <formula>33</formula>
    </cfRule>
  </conditionalFormatting>
  <conditionalFormatting sqref="G12">
    <cfRule type="cellIs" dxfId="110" priority="13" operator="between">
      <formula>66</formula>
      <formula>100</formula>
    </cfRule>
    <cfRule type="cellIs" dxfId="109" priority="14" operator="between">
      <formula>33</formula>
      <formula>66</formula>
    </cfRule>
    <cfRule type="cellIs" dxfId="108" priority="15" operator="between">
      <formula>0</formula>
      <formula>33</formula>
    </cfRule>
  </conditionalFormatting>
  <conditionalFormatting sqref="F12">
    <cfRule type="cellIs" dxfId="107" priority="10" operator="between">
      <formula>$E$12*0</formula>
      <formula>$E$12*0.329999</formula>
    </cfRule>
    <cfRule type="cellIs" dxfId="106" priority="11" operator="between">
      <formula>$E$12*0.33</formula>
      <formula>$E$12*0.6599999</formula>
    </cfRule>
    <cfRule type="cellIs" dxfId="105" priority="12" operator="between">
      <formula>$E$12*0.66</formula>
      <formula>$E$12*1</formula>
    </cfRule>
  </conditionalFormatting>
  <conditionalFormatting sqref="D16">
    <cfRule type="cellIs" dxfId="104" priority="4" operator="between">
      <formula>66</formula>
      <formula>100</formula>
    </cfRule>
    <cfRule type="cellIs" dxfId="103" priority="5" operator="between">
      <formula>33</formula>
      <formula>66</formula>
    </cfRule>
    <cfRule type="cellIs" dxfId="102" priority="6" operator="between">
      <formula>0</formula>
      <formula>33</formula>
    </cfRule>
  </conditionalFormatting>
  <conditionalFormatting sqref="E16">
    <cfRule type="cellIs" dxfId="101" priority="1" operator="between">
      <formula>66</formula>
      <formula>100</formula>
    </cfRule>
    <cfRule type="cellIs" dxfId="100" priority="2" operator="between">
      <formula>33</formula>
      <formula>66</formula>
    </cfRule>
    <cfRule type="cellIs" dxfId="9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N109"/>
  <sheetViews>
    <sheetView showGridLines="0" tabSelected="1" topLeftCell="A88" zoomScale="80" zoomScaleNormal="80" zoomScaleSheetLayoutView="70" zoomScalePageLayoutView="60" workbookViewId="0">
      <selection activeCell="H101" sqref="H101:H102"/>
    </sheetView>
  </sheetViews>
  <sheetFormatPr defaultRowHeight="15"/>
  <cols>
    <col min="1" max="1" width="7.28515625" style="353" customWidth="1"/>
    <col min="2" max="2" width="27" style="352" customWidth="1"/>
    <col min="3" max="3" width="37.140625" style="352" customWidth="1"/>
    <col min="4" max="4" width="20.28515625" style="352" customWidth="1"/>
    <col min="5" max="5" width="20.42578125" style="352" customWidth="1"/>
    <col min="6" max="6" width="20.28515625" style="352" customWidth="1"/>
    <col min="7" max="7" width="25.28515625" style="352" customWidth="1"/>
    <col min="8" max="8" width="23.42578125" style="352" customWidth="1"/>
    <col min="9" max="9" width="20.7109375" style="352" customWidth="1"/>
    <col min="10" max="10" width="23.140625" style="352" customWidth="1"/>
    <col min="11" max="11" width="10.5703125" style="353" customWidth="1"/>
    <col min="12" max="12" width="12.28515625" style="352" customWidth="1"/>
    <col min="13" max="13" width="14.5703125" style="352" customWidth="1"/>
    <col min="14" max="14" width="9.42578125" style="352" customWidth="1"/>
    <col min="15" max="15" width="22.28515625" style="352" customWidth="1"/>
    <col min="16" max="16" width="25" style="352" customWidth="1"/>
    <col min="17" max="17" width="18" style="352" customWidth="1"/>
    <col min="18" max="18" width="9.140625" style="352"/>
    <col min="19" max="19" width="13" style="352" customWidth="1"/>
    <col min="20" max="16384" width="9.140625" style="352"/>
  </cols>
  <sheetData>
    <row r="3" spans="1:14">
      <c r="A3" s="363"/>
      <c r="B3" s="361"/>
      <c r="C3" s="361"/>
      <c r="D3" s="361"/>
      <c r="E3" s="361"/>
      <c r="F3" s="361"/>
      <c r="G3" s="361"/>
      <c r="H3" s="361"/>
      <c r="I3" s="361"/>
      <c r="J3" s="361"/>
      <c r="K3" s="363"/>
      <c r="L3" s="361"/>
      <c r="M3" s="361"/>
      <c r="N3" s="361"/>
    </row>
    <row r="4" spans="1:14">
      <c r="A4" s="363"/>
      <c r="B4" s="361"/>
      <c r="C4" s="361"/>
      <c r="D4" s="361"/>
      <c r="E4" s="361"/>
      <c r="F4" s="361"/>
      <c r="G4" s="361"/>
      <c r="H4" s="361"/>
      <c r="I4" s="361"/>
      <c r="J4" s="361"/>
      <c r="K4" s="363"/>
      <c r="L4" s="361"/>
      <c r="M4" s="361"/>
      <c r="N4" s="361"/>
    </row>
    <row r="5" spans="1:14">
      <c r="A5" s="363"/>
      <c r="B5" s="361"/>
      <c r="C5" s="361"/>
      <c r="D5" s="361"/>
      <c r="E5" s="361"/>
      <c r="F5" s="361"/>
      <c r="G5" s="361"/>
      <c r="H5" s="361"/>
      <c r="I5" s="361"/>
      <c r="J5" s="361"/>
      <c r="K5" s="363"/>
      <c r="L5" s="361"/>
      <c r="M5" s="361"/>
      <c r="N5" s="361"/>
    </row>
    <row r="6" spans="1:14">
      <c r="A6" s="363"/>
      <c r="B6" s="361"/>
      <c r="C6" s="361"/>
      <c r="D6" s="361"/>
      <c r="E6" s="361"/>
      <c r="F6" s="361"/>
      <c r="G6" s="361"/>
      <c r="H6" s="361"/>
      <c r="I6" s="361"/>
      <c r="J6" s="361"/>
      <c r="K6" s="363"/>
      <c r="L6" s="361"/>
      <c r="M6" s="361"/>
      <c r="N6" s="361"/>
    </row>
    <row r="7" spans="1:14" ht="18.75" customHeight="1">
      <c r="A7" s="483" t="s">
        <v>316</v>
      </c>
      <c r="B7" s="483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</row>
    <row r="8" spans="1:14" ht="23.25">
      <c r="A8" s="484" t="s">
        <v>452</v>
      </c>
      <c r="B8" s="484"/>
      <c r="C8" s="484"/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4"/>
    </row>
    <row r="9" spans="1:14" ht="21" thickBot="1">
      <c r="A9" s="362"/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</row>
    <row r="10" spans="1:14" s="355" customFormat="1" ht="21" customHeight="1" thickBot="1">
      <c r="A10" s="445" t="s">
        <v>34</v>
      </c>
      <c r="B10" s="446"/>
      <c r="C10" s="447" t="s">
        <v>328</v>
      </c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9"/>
    </row>
    <row r="11" spans="1:14" s="355" customFormat="1" ht="21" customHeight="1" thickBot="1">
      <c r="A11" s="450" t="s">
        <v>314</v>
      </c>
      <c r="B11" s="451"/>
      <c r="C11" s="452" t="s">
        <v>315</v>
      </c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4"/>
    </row>
    <row r="12" spans="1:14" s="355" customFormat="1" ht="21" customHeight="1" thickBot="1">
      <c r="A12" s="450" t="s">
        <v>313</v>
      </c>
      <c r="B12" s="451"/>
      <c r="C12" s="450" t="s">
        <v>329</v>
      </c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1"/>
    </row>
    <row r="13" spans="1:14" s="355" customFormat="1" ht="16.5" customHeight="1" thickBot="1">
      <c r="A13" s="456" t="s">
        <v>37</v>
      </c>
      <c r="B13" s="457"/>
      <c r="C13" s="458"/>
      <c r="D13" s="459" t="s">
        <v>53</v>
      </c>
      <c r="E13" s="460"/>
      <c r="F13" s="460"/>
      <c r="G13" s="460"/>
      <c r="H13" s="460"/>
      <c r="I13" s="460"/>
      <c r="J13" s="460"/>
      <c r="K13" s="461"/>
      <c r="L13" s="462" t="s">
        <v>38</v>
      </c>
      <c r="M13" s="457"/>
      <c r="N13" s="463"/>
    </row>
    <row r="14" spans="1:14" s="355" customFormat="1" ht="39" customHeight="1" thickBot="1">
      <c r="A14" s="359" t="s">
        <v>14</v>
      </c>
      <c r="B14" s="474" t="s">
        <v>15</v>
      </c>
      <c r="C14" s="475"/>
      <c r="D14" s="360" t="s">
        <v>58</v>
      </c>
      <c r="E14" s="360" t="s">
        <v>8</v>
      </c>
      <c r="F14" s="360" t="s">
        <v>320</v>
      </c>
      <c r="G14" s="360" t="s">
        <v>321</v>
      </c>
      <c r="H14" s="360" t="s">
        <v>322</v>
      </c>
      <c r="I14" s="360" t="s">
        <v>323</v>
      </c>
      <c r="J14" s="360" t="s">
        <v>326</v>
      </c>
      <c r="K14" s="360" t="s">
        <v>16</v>
      </c>
      <c r="L14" s="364" t="s">
        <v>17</v>
      </c>
      <c r="M14" s="359" t="s">
        <v>18</v>
      </c>
      <c r="N14" s="359" t="s">
        <v>16</v>
      </c>
    </row>
    <row r="15" spans="1:14" s="355" customFormat="1" ht="17.100000000000001" customHeight="1">
      <c r="A15" s="388">
        <v>2000</v>
      </c>
      <c r="B15" s="476" t="s">
        <v>330</v>
      </c>
      <c r="C15" s="477"/>
      <c r="D15" s="379">
        <f>'2000'!$A$15</f>
        <v>697000</v>
      </c>
      <c r="E15" s="367">
        <f>'2000'!$B$15</f>
        <v>653744.62</v>
      </c>
      <c r="F15" s="367">
        <f>'2000'!$C$15</f>
        <v>650099.15</v>
      </c>
      <c r="G15" s="367">
        <f>'2000'!$D$15</f>
        <v>532633.32999999996</v>
      </c>
      <c r="H15" s="367">
        <f>'2000'!$E$15</f>
        <v>500072.48</v>
      </c>
      <c r="I15" s="367">
        <f>'2000'!$F$15</f>
        <v>0</v>
      </c>
      <c r="J15" s="376">
        <f>IFERROR(E15-F15-I15,0)</f>
        <v>3645.4699999999721</v>
      </c>
      <c r="K15" s="380">
        <f>IFERROR(H15/E15*100,0)</f>
        <v>76.493551870453629</v>
      </c>
      <c r="L15" s="377">
        <f>'2000'!$E$12</f>
        <v>100</v>
      </c>
      <c r="M15" s="368">
        <f>IFERROR(L15*K15/100,0)</f>
        <v>76.493551870453629</v>
      </c>
      <c r="N15" s="369">
        <f>IFERROR(M15/L15*100,0)</f>
        <v>76.493551870453629</v>
      </c>
    </row>
    <row r="16" spans="1:14" s="355" customFormat="1" ht="17.100000000000001" customHeight="1" thickBot="1">
      <c r="A16" s="366">
        <v>2008</v>
      </c>
      <c r="B16" s="476" t="s">
        <v>331</v>
      </c>
      <c r="C16" s="477"/>
      <c r="D16" s="379">
        <f>'2008'!$A$15</f>
        <v>815000</v>
      </c>
      <c r="E16" s="367">
        <f>'2008'!$B$15</f>
        <v>832083.4</v>
      </c>
      <c r="F16" s="367">
        <f>'2008'!$C$15</f>
        <v>818155.6</v>
      </c>
      <c r="G16" s="367">
        <f>'2008'!$D$15</f>
        <v>818155.6</v>
      </c>
      <c r="H16" s="367">
        <f>'2008'!$E$15</f>
        <v>750209.72</v>
      </c>
      <c r="I16" s="367">
        <f>'2008'!$F$15</f>
        <v>0</v>
      </c>
      <c r="J16" s="376">
        <f t="shared" ref="J16" si="0">IFERROR(E16-F16-I16,0)</f>
        <v>13927.800000000047</v>
      </c>
      <c r="K16" s="380">
        <f t="shared" ref="K16" si="1">IFERROR(H16/E16*100,0)</f>
        <v>90.160399786848288</v>
      </c>
      <c r="L16" s="377">
        <f>'2008'!$E$12</f>
        <v>29</v>
      </c>
      <c r="M16" s="368">
        <f t="shared" ref="M16" si="2">IFERROR(L16*K16/100,0)</f>
        <v>26.146515938186003</v>
      </c>
      <c r="N16" s="369">
        <f>IFERROR(M16/L16*100,0)</f>
        <v>90.160399786848288</v>
      </c>
    </row>
    <row r="17" spans="1:14" s="355" customFormat="1" ht="15" customHeight="1">
      <c r="A17" s="437" t="s">
        <v>327</v>
      </c>
      <c r="B17" s="438"/>
      <c r="C17" s="439"/>
      <c r="D17" s="434">
        <f t="shared" ref="D17:I17" si="3">SUM(D15:D16)</f>
        <v>1512000</v>
      </c>
      <c r="E17" s="443">
        <f t="shared" si="3"/>
        <v>1485828.02</v>
      </c>
      <c r="F17" s="434">
        <f t="shared" si="3"/>
        <v>1468254.75</v>
      </c>
      <c r="G17" s="434">
        <f t="shared" si="3"/>
        <v>1350788.93</v>
      </c>
      <c r="H17" s="443">
        <f t="shared" si="3"/>
        <v>1250282.2</v>
      </c>
      <c r="I17" s="434">
        <f t="shared" si="3"/>
        <v>0</v>
      </c>
      <c r="J17" s="434">
        <f>E17-F17-I17</f>
        <v>17573.270000000019</v>
      </c>
      <c r="K17" s="378"/>
      <c r="L17" s="371"/>
      <c r="M17" s="372"/>
      <c r="N17" s="373"/>
    </row>
    <row r="18" spans="1:14" s="355" customFormat="1" ht="15" customHeight="1" thickBot="1">
      <c r="A18" s="440"/>
      <c r="B18" s="441"/>
      <c r="C18" s="442"/>
      <c r="D18" s="435"/>
      <c r="E18" s="444"/>
      <c r="F18" s="435"/>
      <c r="G18" s="435"/>
      <c r="H18" s="444"/>
      <c r="I18" s="435"/>
      <c r="J18" s="435"/>
      <c r="K18" s="378"/>
      <c r="L18" s="371"/>
      <c r="M18" s="372"/>
      <c r="N18" s="373"/>
    </row>
    <row r="19" spans="1:14" s="355" customFormat="1" ht="17.25" customHeight="1" thickBot="1">
      <c r="A19" s="436"/>
      <c r="B19" s="436"/>
      <c r="C19" s="436"/>
      <c r="D19" s="436"/>
      <c r="E19" s="436"/>
      <c r="F19" s="375">
        <f>IFERROR(F17/E17*100,0)</f>
        <v>98.817274289927582</v>
      </c>
      <c r="G19" s="350">
        <f>IFERROR(G17/E17*100,0)</f>
        <v>90.911526220914851</v>
      </c>
      <c r="H19" s="350">
        <f>IFERROR(H17/E17*100,0)</f>
        <v>84.147167987853663</v>
      </c>
      <c r="I19" s="356"/>
      <c r="J19" s="356"/>
      <c r="K19" s="374"/>
      <c r="L19" s="354"/>
      <c r="M19" s="357"/>
      <c r="N19" s="358"/>
    </row>
    <row r="20" spans="1:14" ht="17.25" customHeight="1" thickBot="1"/>
    <row r="21" spans="1:14" ht="21" customHeight="1" thickBot="1">
      <c r="A21" s="445" t="s">
        <v>34</v>
      </c>
      <c r="B21" s="446"/>
      <c r="C21" s="447" t="s">
        <v>328</v>
      </c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9"/>
    </row>
    <row r="22" spans="1:14" ht="21" customHeight="1" thickBot="1">
      <c r="A22" s="450" t="s">
        <v>314</v>
      </c>
      <c r="B22" s="451"/>
      <c r="C22" s="452" t="s">
        <v>332</v>
      </c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4"/>
    </row>
    <row r="23" spans="1:14" ht="21" customHeight="1" thickBot="1">
      <c r="A23" s="450" t="s">
        <v>313</v>
      </c>
      <c r="B23" s="451"/>
      <c r="C23" s="450" t="s">
        <v>333</v>
      </c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1"/>
    </row>
    <row r="24" spans="1:14" ht="17.25" customHeight="1" thickBot="1">
      <c r="A24" s="456" t="s">
        <v>37</v>
      </c>
      <c r="B24" s="457"/>
      <c r="C24" s="458"/>
      <c r="D24" s="459" t="s">
        <v>53</v>
      </c>
      <c r="E24" s="460"/>
      <c r="F24" s="460"/>
      <c r="G24" s="460"/>
      <c r="H24" s="460"/>
      <c r="I24" s="460"/>
      <c r="J24" s="460"/>
      <c r="K24" s="461"/>
      <c r="L24" s="462" t="s">
        <v>38</v>
      </c>
      <c r="M24" s="457"/>
      <c r="N24" s="463"/>
    </row>
    <row r="25" spans="1:14" ht="37.5" customHeight="1" thickBot="1">
      <c r="A25" s="359" t="s">
        <v>14</v>
      </c>
      <c r="B25" s="474" t="s">
        <v>15</v>
      </c>
      <c r="C25" s="475"/>
      <c r="D25" s="360" t="s">
        <v>58</v>
      </c>
      <c r="E25" s="360" t="s">
        <v>8</v>
      </c>
      <c r="F25" s="360" t="s">
        <v>320</v>
      </c>
      <c r="G25" s="360" t="s">
        <v>321</v>
      </c>
      <c r="H25" s="360" t="s">
        <v>322</v>
      </c>
      <c r="I25" s="360" t="s">
        <v>323</v>
      </c>
      <c r="J25" s="360" t="s">
        <v>326</v>
      </c>
      <c r="K25" s="360" t="s">
        <v>16</v>
      </c>
      <c r="L25" s="364" t="s">
        <v>17</v>
      </c>
      <c r="M25" s="359" t="s">
        <v>18</v>
      </c>
      <c r="N25" s="359" t="s">
        <v>16</v>
      </c>
    </row>
    <row r="26" spans="1:14" ht="17.25" customHeight="1">
      <c r="A26" s="388">
        <v>2113</v>
      </c>
      <c r="B26" s="481" t="s">
        <v>335</v>
      </c>
      <c r="C26" s="482"/>
      <c r="D26" s="379">
        <f>'2113'!A15</f>
        <v>18000</v>
      </c>
      <c r="E26" s="379">
        <f>'2113'!B15</f>
        <v>0</v>
      </c>
      <c r="F26" s="379">
        <f>'2113'!C15</f>
        <v>0</v>
      </c>
      <c r="G26" s="379">
        <f>'2113'!D15</f>
        <v>0</v>
      </c>
      <c r="H26" s="379">
        <f>'2113'!E15</f>
        <v>0</v>
      </c>
      <c r="I26" s="383">
        <f>'2113'!F15</f>
        <v>0</v>
      </c>
      <c r="J26" s="376">
        <f>IFERROR(E26-F26-I26,0)</f>
        <v>0</v>
      </c>
      <c r="K26" s="380">
        <f t="shared" ref="K26" si="4">IFERROR(H26/E26*100,0)</f>
        <v>0</v>
      </c>
      <c r="L26" s="377">
        <f>'2113'!$E$12</f>
        <v>100</v>
      </c>
      <c r="M26" s="368">
        <f>IFERROR(L26*K26/100,0)</f>
        <v>0</v>
      </c>
      <c r="N26" s="369">
        <f t="shared" ref="N26" si="5">IFERROR(M26/L26*100,0)</f>
        <v>0</v>
      </c>
    </row>
    <row r="27" spans="1:14" ht="17.25" customHeight="1" thickBot="1">
      <c r="A27" s="366">
        <v>2112</v>
      </c>
      <c r="B27" s="476" t="s">
        <v>334</v>
      </c>
      <c r="C27" s="477"/>
      <c r="D27" s="379">
        <f>'2112'!A15</f>
        <v>23000</v>
      </c>
      <c r="E27" s="367">
        <f>'2112'!$B$15</f>
        <v>0</v>
      </c>
      <c r="F27" s="367">
        <f>'2112'!$C$15</f>
        <v>0</v>
      </c>
      <c r="G27" s="367">
        <f>'2112'!$D$15</f>
        <v>0</v>
      </c>
      <c r="H27" s="367">
        <f>'2112'!$E$15</f>
        <v>0</v>
      </c>
      <c r="I27" s="367">
        <f>'2112'!$F$15</f>
        <v>0</v>
      </c>
      <c r="J27" s="376">
        <f>IFERROR(E27-F27-I27,0)</f>
        <v>0</v>
      </c>
      <c r="K27" s="380">
        <f>IFERROR(H27/E27*100,0)</f>
        <v>0</v>
      </c>
      <c r="L27" s="377">
        <f>'2112'!$E$12</f>
        <v>400</v>
      </c>
      <c r="M27" s="368">
        <f>IFERROR(L27*K27/100,0)</f>
        <v>0</v>
      </c>
      <c r="N27" s="369">
        <f t="shared" ref="N27" si="6">IFERROR(M27/L27*100,0)</f>
        <v>0</v>
      </c>
    </row>
    <row r="28" spans="1:14" ht="17.25" customHeight="1">
      <c r="A28" s="437" t="s">
        <v>327</v>
      </c>
      <c r="B28" s="438"/>
      <c r="C28" s="439"/>
      <c r="D28" s="434">
        <f t="shared" ref="D28:I28" si="7">SUM(D26:D27)</f>
        <v>41000</v>
      </c>
      <c r="E28" s="443">
        <f t="shared" si="7"/>
        <v>0</v>
      </c>
      <c r="F28" s="434">
        <f t="shared" si="7"/>
        <v>0</v>
      </c>
      <c r="G28" s="434">
        <f t="shared" si="7"/>
        <v>0</v>
      </c>
      <c r="H28" s="443">
        <f t="shared" si="7"/>
        <v>0</v>
      </c>
      <c r="I28" s="434">
        <f t="shared" si="7"/>
        <v>0</v>
      </c>
      <c r="J28" s="434">
        <f>E28-F28-I28</f>
        <v>0</v>
      </c>
      <c r="K28" s="378"/>
      <c r="L28" s="371"/>
      <c r="M28" s="372"/>
      <c r="N28" s="373"/>
    </row>
    <row r="29" spans="1:14" ht="17.25" customHeight="1" thickBot="1">
      <c r="A29" s="440"/>
      <c r="B29" s="441"/>
      <c r="C29" s="442"/>
      <c r="D29" s="435"/>
      <c r="E29" s="444"/>
      <c r="F29" s="435"/>
      <c r="G29" s="435"/>
      <c r="H29" s="444"/>
      <c r="I29" s="435"/>
      <c r="J29" s="435"/>
      <c r="K29" s="378"/>
      <c r="L29" s="371"/>
      <c r="M29" s="372"/>
      <c r="N29" s="373"/>
    </row>
    <row r="30" spans="1:14" ht="17.25" customHeight="1" thickBot="1">
      <c r="A30" s="436"/>
      <c r="B30" s="436"/>
      <c r="C30" s="436"/>
      <c r="D30" s="436"/>
      <c r="E30" s="436"/>
      <c r="F30" s="375">
        <f>IFERROR(F28/E28*100,0)</f>
        <v>0</v>
      </c>
      <c r="G30" s="350">
        <f>IFERROR(G28/E28*100,0)</f>
        <v>0</v>
      </c>
      <c r="H30" s="350">
        <f>IFERROR(H28/E28*100,0)</f>
        <v>0</v>
      </c>
      <c r="I30" s="356"/>
      <c r="J30" s="356"/>
      <c r="K30" s="374"/>
      <c r="L30" s="354"/>
      <c r="M30" s="357"/>
      <c r="N30" s="358"/>
    </row>
    <row r="31" spans="1:14" ht="17.25" customHeight="1" thickBot="1"/>
    <row r="32" spans="1:14" ht="21" customHeight="1" thickBot="1">
      <c r="A32" s="445" t="s">
        <v>34</v>
      </c>
      <c r="B32" s="446"/>
      <c r="C32" s="447" t="s">
        <v>328</v>
      </c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9"/>
    </row>
    <row r="33" spans="1:14" ht="21" customHeight="1" thickBot="1">
      <c r="A33" s="450" t="s">
        <v>314</v>
      </c>
      <c r="B33" s="451"/>
      <c r="C33" s="452" t="s">
        <v>336</v>
      </c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4"/>
    </row>
    <row r="34" spans="1:14" ht="21" customHeight="1" thickBot="1">
      <c r="A34" s="450" t="s">
        <v>313</v>
      </c>
      <c r="B34" s="451"/>
      <c r="C34" s="450" t="s">
        <v>333</v>
      </c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1"/>
    </row>
    <row r="35" spans="1:14" ht="17.25" customHeight="1" thickBot="1">
      <c r="A35" s="456" t="s">
        <v>37</v>
      </c>
      <c r="B35" s="457"/>
      <c r="C35" s="458"/>
      <c r="D35" s="459" t="s">
        <v>53</v>
      </c>
      <c r="E35" s="460"/>
      <c r="F35" s="460"/>
      <c r="G35" s="460"/>
      <c r="H35" s="460"/>
      <c r="I35" s="460"/>
      <c r="J35" s="460"/>
      <c r="K35" s="461"/>
      <c r="L35" s="462" t="s">
        <v>38</v>
      </c>
      <c r="M35" s="457"/>
      <c r="N35" s="463"/>
    </row>
    <row r="36" spans="1:14" ht="37.5" customHeight="1" thickBot="1">
      <c r="A36" s="359" t="s">
        <v>14</v>
      </c>
      <c r="B36" s="474" t="s">
        <v>15</v>
      </c>
      <c r="C36" s="475"/>
      <c r="D36" s="360" t="s">
        <v>58</v>
      </c>
      <c r="E36" s="360" t="s">
        <v>8</v>
      </c>
      <c r="F36" s="360" t="s">
        <v>320</v>
      </c>
      <c r="G36" s="360" t="s">
        <v>321</v>
      </c>
      <c r="H36" s="360" t="s">
        <v>322</v>
      </c>
      <c r="I36" s="360" t="s">
        <v>323</v>
      </c>
      <c r="J36" s="360" t="s">
        <v>326</v>
      </c>
      <c r="K36" s="360" t="s">
        <v>16</v>
      </c>
      <c r="L36" s="364" t="s">
        <v>17</v>
      </c>
      <c r="M36" s="359" t="s">
        <v>18</v>
      </c>
      <c r="N36" s="359" t="s">
        <v>16</v>
      </c>
    </row>
    <row r="37" spans="1:14" ht="17.25" customHeight="1">
      <c r="A37" s="366">
        <v>2122</v>
      </c>
      <c r="B37" s="476" t="s">
        <v>338</v>
      </c>
      <c r="C37" s="477"/>
      <c r="D37" s="379">
        <f>'2122'!$A$15</f>
        <v>11000</v>
      </c>
      <c r="E37" s="367">
        <f>'2122'!B15</f>
        <v>0</v>
      </c>
      <c r="F37" s="367">
        <f>'2122'!$C$15</f>
        <v>0</v>
      </c>
      <c r="G37" s="367">
        <f>'2122'!$D$15</f>
        <v>0</v>
      </c>
      <c r="H37" s="367">
        <f>'2122'!$E$15</f>
        <v>0</v>
      </c>
      <c r="I37" s="367">
        <f>'2122'!$F$15</f>
        <v>0</v>
      </c>
      <c r="J37" s="376">
        <f>IFERROR(E37-F37-I37,0)</f>
        <v>0</v>
      </c>
      <c r="K37" s="380">
        <f>IFERROR(H37/E37*100,0)</f>
        <v>0</v>
      </c>
      <c r="L37" s="377">
        <f>'2122'!$E$12</f>
        <v>70</v>
      </c>
      <c r="M37" s="368">
        <f>IFERROR(L37*K37/100,0)</f>
        <v>0</v>
      </c>
      <c r="N37" s="369">
        <f>IFERROR(M37/L37*100,0)</f>
        <v>0</v>
      </c>
    </row>
    <row r="38" spans="1:14" ht="17.25" customHeight="1" thickBot="1">
      <c r="A38" s="366">
        <v>2118</v>
      </c>
      <c r="B38" s="479" t="s">
        <v>337</v>
      </c>
      <c r="C38" s="480"/>
      <c r="D38" s="379">
        <f>'2118'!$A$15</f>
        <v>10000</v>
      </c>
      <c r="E38" s="367">
        <f>'2118'!B15</f>
        <v>0</v>
      </c>
      <c r="F38" s="367">
        <f>'2118'!$C$15</f>
        <v>0</v>
      </c>
      <c r="G38" s="367">
        <f>'2118'!$D$15</f>
        <v>0</v>
      </c>
      <c r="H38" s="367">
        <f>'2118'!$E$15</f>
        <v>0</v>
      </c>
      <c r="I38" s="367">
        <f>'2118'!$F$15</f>
        <v>0</v>
      </c>
      <c r="J38" s="376">
        <f>IFERROR(E38-F38-I38,0)</f>
        <v>0</v>
      </c>
      <c r="K38" s="380">
        <f>IFERROR(H38/E38*100,0)</f>
        <v>0</v>
      </c>
      <c r="L38" s="377">
        <f>'2118'!$E$12</f>
        <v>100</v>
      </c>
      <c r="M38" s="368">
        <f>IFERROR(L38*K38/100,0)</f>
        <v>0</v>
      </c>
      <c r="N38" s="369">
        <f>IFERROR(M38/L38*100,0)</f>
        <v>0</v>
      </c>
    </row>
    <row r="39" spans="1:14" ht="17.25" customHeight="1">
      <c r="A39" s="437" t="s">
        <v>327</v>
      </c>
      <c r="B39" s="438"/>
      <c r="C39" s="439"/>
      <c r="D39" s="434">
        <f t="shared" ref="D39:I39" si="8">SUM(D37:D38)</f>
        <v>21000</v>
      </c>
      <c r="E39" s="443">
        <f t="shared" si="8"/>
        <v>0</v>
      </c>
      <c r="F39" s="434">
        <f t="shared" si="8"/>
        <v>0</v>
      </c>
      <c r="G39" s="434">
        <f t="shared" si="8"/>
        <v>0</v>
      </c>
      <c r="H39" s="443">
        <f t="shared" si="8"/>
        <v>0</v>
      </c>
      <c r="I39" s="434">
        <f t="shared" si="8"/>
        <v>0</v>
      </c>
      <c r="J39" s="434">
        <f>E39-F39-I39</f>
        <v>0</v>
      </c>
      <c r="K39" s="378"/>
      <c r="L39" s="371"/>
      <c r="M39" s="372"/>
      <c r="N39" s="373"/>
    </row>
    <row r="40" spans="1:14" ht="17.25" customHeight="1" thickBot="1">
      <c r="A40" s="440"/>
      <c r="B40" s="441"/>
      <c r="C40" s="442"/>
      <c r="D40" s="435"/>
      <c r="E40" s="444"/>
      <c r="F40" s="435"/>
      <c r="G40" s="435"/>
      <c r="H40" s="444"/>
      <c r="I40" s="435"/>
      <c r="J40" s="435"/>
      <c r="K40" s="378"/>
      <c r="L40" s="371"/>
      <c r="M40" s="372"/>
      <c r="N40" s="373"/>
    </row>
    <row r="41" spans="1:14" ht="17.25" customHeight="1" thickBot="1">
      <c r="A41" s="436"/>
      <c r="B41" s="436"/>
      <c r="C41" s="436"/>
      <c r="D41" s="436"/>
      <c r="E41" s="436"/>
      <c r="F41" s="375">
        <f>IFERROR(F39/E39*100,0)</f>
        <v>0</v>
      </c>
      <c r="G41" s="350">
        <f>IFERROR(G39/E39*100,0)</f>
        <v>0</v>
      </c>
      <c r="H41" s="350">
        <f>IFERROR(H39/E39*100,0)</f>
        <v>0</v>
      </c>
      <c r="I41" s="356"/>
      <c r="J41" s="356"/>
      <c r="K41" s="374"/>
      <c r="L41" s="354"/>
      <c r="M41" s="357"/>
      <c r="N41" s="358"/>
    </row>
    <row r="42" spans="1:14" ht="17.25" customHeight="1" thickBot="1"/>
    <row r="43" spans="1:14" ht="21" customHeight="1" thickBot="1">
      <c r="A43" s="445" t="s">
        <v>34</v>
      </c>
      <c r="B43" s="446"/>
      <c r="C43" s="447" t="s">
        <v>328</v>
      </c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9"/>
    </row>
    <row r="44" spans="1:14" ht="21" customHeight="1" thickBot="1">
      <c r="A44" s="450" t="s">
        <v>314</v>
      </c>
      <c r="B44" s="451"/>
      <c r="C44" s="452" t="s">
        <v>339</v>
      </c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4"/>
    </row>
    <row r="45" spans="1:14" ht="21" customHeight="1" thickBot="1">
      <c r="A45" s="450" t="s">
        <v>313</v>
      </c>
      <c r="B45" s="451"/>
      <c r="C45" s="450" t="s">
        <v>333</v>
      </c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1"/>
    </row>
    <row r="46" spans="1:14" ht="17.25" customHeight="1" thickBot="1">
      <c r="A46" s="456" t="s">
        <v>37</v>
      </c>
      <c r="B46" s="457"/>
      <c r="C46" s="458"/>
      <c r="D46" s="459" t="s">
        <v>53</v>
      </c>
      <c r="E46" s="460"/>
      <c r="F46" s="460"/>
      <c r="G46" s="460"/>
      <c r="H46" s="460"/>
      <c r="I46" s="460"/>
      <c r="J46" s="460"/>
      <c r="K46" s="461"/>
      <c r="L46" s="462" t="s">
        <v>38</v>
      </c>
      <c r="M46" s="457"/>
      <c r="N46" s="463"/>
    </row>
    <row r="47" spans="1:14" ht="36.950000000000003" customHeight="1" thickBot="1">
      <c r="A47" s="359" t="s">
        <v>14</v>
      </c>
      <c r="B47" s="474" t="s">
        <v>15</v>
      </c>
      <c r="C47" s="475"/>
      <c r="D47" s="360" t="s">
        <v>58</v>
      </c>
      <c r="E47" s="360" t="s">
        <v>8</v>
      </c>
      <c r="F47" s="360" t="s">
        <v>320</v>
      </c>
      <c r="G47" s="360" t="s">
        <v>321</v>
      </c>
      <c r="H47" s="360" t="s">
        <v>322</v>
      </c>
      <c r="I47" s="360" t="s">
        <v>323</v>
      </c>
      <c r="J47" s="360" t="s">
        <v>326</v>
      </c>
      <c r="K47" s="360" t="s">
        <v>16</v>
      </c>
      <c r="L47" s="364" t="s">
        <v>17</v>
      </c>
      <c r="M47" s="359" t="s">
        <v>18</v>
      </c>
      <c r="N47" s="359" t="s">
        <v>16</v>
      </c>
    </row>
    <row r="48" spans="1:14" ht="17.25" customHeight="1">
      <c r="A48" s="366">
        <v>1027</v>
      </c>
      <c r="B48" s="476" t="s">
        <v>340</v>
      </c>
      <c r="C48" s="477"/>
      <c r="D48" s="379">
        <f>'1027'!$A$15</f>
        <v>26000</v>
      </c>
      <c r="E48" s="367">
        <f>'1027'!$B$15</f>
        <v>0</v>
      </c>
      <c r="F48" s="367">
        <f>'1027'!$C$15</f>
        <v>0</v>
      </c>
      <c r="G48" s="367">
        <f>'1027'!$D$15</f>
        <v>0</v>
      </c>
      <c r="H48" s="367">
        <f>'1027'!$E$15</f>
        <v>0</v>
      </c>
      <c r="I48" s="367">
        <f>'1027'!$F$15</f>
        <v>0</v>
      </c>
      <c r="J48" s="376">
        <f>IFERROR(E48-F48-I48,0)</f>
        <v>0</v>
      </c>
      <c r="K48" s="380">
        <f>IFERROR(H48/E48*100,0)</f>
        <v>0</v>
      </c>
      <c r="L48" s="377">
        <f>'1027'!$E$12</f>
        <v>3</v>
      </c>
      <c r="M48" s="368">
        <f>IFERROR(L48*K48/100,0)</f>
        <v>0</v>
      </c>
      <c r="N48" s="369">
        <f>IFERROR(M48/L48*100,0)</f>
        <v>0</v>
      </c>
    </row>
    <row r="49" spans="1:14" ht="17.25" customHeight="1">
      <c r="A49" s="366">
        <v>1028</v>
      </c>
      <c r="B49" s="476" t="s">
        <v>341</v>
      </c>
      <c r="C49" s="477"/>
      <c r="D49" s="379">
        <f>'1028'!$A$15</f>
        <v>1136000</v>
      </c>
      <c r="E49" s="367">
        <f>'1028'!$B$15</f>
        <v>1618738.61</v>
      </c>
      <c r="F49" s="367">
        <f>'1028'!$C$15</f>
        <v>1544078.63</v>
      </c>
      <c r="G49" s="367">
        <f>'1028'!$D$15</f>
        <v>871294.26</v>
      </c>
      <c r="H49" s="367">
        <f>'1028'!$E$15</f>
        <v>843442.63</v>
      </c>
      <c r="I49" s="367">
        <f>'1028'!$F$15</f>
        <v>0</v>
      </c>
      <c r="J49" s="376">
        <f>IFERROR(E49-F49-I49,0)</f>
        <v>74659.980000000214</v>
      </c>
      <c r="K49" s="380">
        <f>IFERROR(H49/E49*100,0)</f>
        <v>52.104930641025483</v>
      </c>
      <c r="L49" s="377">
        <f>'1028'!$E$12</f>
        <v>0</v>
      </c>
      <c r="M49" s="368">
        <f>IFERROR(L49*K49/100,0)</f>
        <v>0</v>
      </c>
      <c r="N49" s="369">
        <f>IFERROR(M49/L49*100,0)</f>
        <v>0</v>
      </c>
    </row>
    <row r="50" spans="1:14" ht="17.25" customHeight="1">
      <c r="A50" s="388">
        <v>1029</v>
      </c>
      <c r="B50" s="476" t="s">
        <v>342</v>
      </c>
      <c r="C50" s="477"/>
      <c r="D50" s="379">
        <f>'1029'!$A$15</f>
        <v>16000</v>
      </c>
      <c r="E50" s="367">
        <f>'1029'!$B$15</f>
        <v>0</v>
      </c>
      <c r="F50" s="367">
        <f>'1029'!$C$15</f>
        <v>0</v>
      </c>
      <c r="G50" s="367">
        <f>'1029'!$D$15</f>
        <v>0</v>
      </c>
      <c r="H50" s="367">
        <f>'1029'!$E$15</f>
        <v>0</v>
      </c>
      <c r="I50" s="367">
        <f>'1029'!$F$15</f>
        <v>0</v>
      </c>
      <c r="J50" s="376">
        <f t="shared" ref="J50:J57" si="9">IFERROR(E50-F50-I50,0)</f>
        <v>0</v>
      </c>
      <c r="K50" s="380">
        <f t="shared" ref="K50:K57" si="10">IFERROR(H50/E50*100,0)</f>
        <v>0</v>
      </c>
      <c r="L50" s="377">
        <f>'1029'!$E$12</f>
        <v>50</v>
      </c>
      <c r="M50" s="368">
        <f t="shared" ref="M50:M60" si="11">IFERROR(L50*K50/100,0)</f>
        <v>0</v>
      </c>
      <c r="N50" s="369">
        <f t="shared" ref="N50:N57" si="12">IFERROR(M50/L50*100,0)</f>
        <v>0</v>
      </c>
    </row>
    <row r="51" spans="1:14" ht="17.25" customHeight="1">
      <c r="A51" s="388">
        <v>1030</v>
      </c>
      <c r="B51" s="476" t="s">
        <v>343</v>
      </c>
      <c r="C51" s="477"/>
      <c r="D51" s="379">
        <f>'1030'!$A$15</f>
        <v>17000</v>
      </c>
      <c r="E51" s="367">
        <f>'1030'!$B$15</f>
        <v>0</v>
      </c>
      <c r="F51" s="367">
        <f>'1030'!$C$15</f>
        <v>0</v>
      </c>
      <c r="G51" s="367">
        <f>'1030'!$D$15</f>
        <v>0</v>
      </c>
      <c r="H51" s="367">
        <f>'1030'!$E$15</f>
        <v>0</v>
      </c>
      <c r="I51" s="367">
        <f>'1030'!$F$15</f>
        <v>0</v>
      </c>
      <c r="J51" s="376">
        <f t="shared" si="9"/>
        <v>0</v>
      </c>
      <c r="K51" s="380">
        <f t="shared" si="10"/>
        <v>0</v>
      </c>
      <c r="L51" s="377">
        <f>'1030'!$E$12</f>
        <v>1</v>
      </c>
      <c r="M51" s="368">
        <f t="shared" si="11"/>
        <v>0</v>
      </c>
      <c r="N51" s="369">
        <f t="shared" si="12"/>
        <v>0</v>
      </c>
    </row>
    <row r="52" spans="1:14" ht="17.25" customHeight="1">
      <c r="A52" s="388">
        <v>2108</v>
      </c>
      <c r="B52" s="476" t="s">
        <v>344</v>
      </c>
      <c r="C52" s="477"/>
      <c r="D52" s="383">
        <f>'2108'!A15</f>
        <v>121000</v>
      </c>
      <c r="E52" s="370">
        <f>'2108'!B15</f>
        <v>1138203.44</v>
      </c>
      <c r="F52" s="370">
        <f>'2108'!C15</f>
        <v>1135021.94</v>
      </c>
      <c r="G52" s="370">
        <f>'2108'!D15</f>
        <v>1135021.94</v>
      </c>
      <c r="H52" s="370">
        <f>'2108'!E15</f>
        <v>1114661.94</v>
      </c>
      <c r="I52" s="384">
        <f>'2108'!F15</f>
        <v>0</v>
      </c>
      <c r="J52" s="376">
        <f t="shared" si="9"/>
        <v>3181.5</v>
      </c>
      <c r="K52" s="380">
        <f t="shared" si="10"/>
        <v>97.931696639398666</v>
      </c>
      <c r="L52" s="377">
        <f>'2108'!$E$12</f>
        <v>100</v>
      </c>
      <c r="M52" s="368">
        <f t="shared" si="11"/>
        <v>97.931696639398666</v>
      </c>
      <c r="N52" s="369">
        <f t="shared" si="12"/>
        <v>97.931696639398666</v>
      </c>
    </row>
    <row r="53" spans="1:14" ht="17.25" customHeight="1">
      <c r="A53" s="388">
        <v>2109</v>
      </c>
      <c r="B53" s="476" t="s">
        <v>345</v>
      </c>
      <c r="C53" s="477"/>
      <c r="D53" s="383">
        <f>'2109'!A15</f>
        <v>80000</v>
      </c>
      <c r="E53" s="370">
        <f>'2109'!B15</f>
        <v>0</v>
      </c>
      <c r="F53" s="370">
        <f>'2109'!C15</f>
        <v>0</v>
      </c>
      <c r="G53" s="370">
        <f>'2109'!D15</f>
        <v>0</v>
      </c>
      <c r="H53" s="370">
        <f>'2109'!E15</f>
        <v>0</v>
      </c>
      <c r="I53" s="384">
        <f>'2109'!F15</f>
        <v>0</v>
      </c>
      <c r="J53" s="376">
        <f t="shared" si="9"/>
        <v>0</v>
      </c>
      <c r="K53" s="380">
        <f t="shared" si="10"/>
        <v>0</v>
      </c>
      <c r="L53" s="377">
        <f>'2109'!$E$12</f>
        <v>150</v>
      </c>
      <c r="M53" s="368">
        <f t="shared" si="11"/>
        <v>0</v>
      </c>
      <c r="N53" s="369">
        <f t="shared" si="12"/>
        <v>0</v>
      </c>
    </row>
    <row r="54" spans="1:14" ht="17.25" customHeight="1">
      <c r="A54" s="388">
        <v>2110</v>
      </c>
      <c r="B54" s="476" t="s">
        <v>346</v>
      </c>
      <c r="C54" s="477"/>
      <c r="D54" s="383">
        <f>'2110'!A15</f>
        <v>116000</v>
      </c>
      <c r="E54" s="370">
        <f>'2110'!B15</f>
        <v>122822.8</v>
      </c>
      <c r="F54" s="370">
        <f>'2110'!C15</f>
        <v>122518.96</v>
      </c>
      <c r="G54" s="370">
        <f>'2110'!D15</f>
        <v>104395.64</v>
      </c>
      <c r="H54" s="370">
        <f>'2110'!E15</f>
        <v>71756.47</v>
      </c>
      <c r="I54" s="384">
        <f>'2110'!F15</f>
        <v>0</v>
      </c>
      <c r="J54" s="376">
        <f t="shared" si="9"/>
        <v>303.83999999999651</v>
      </c>
      <c r="K54" s="380">
        <f t="shared" si="10"/>
        <v>58.422760269265972</v>
      </c>
      <c r="L54" s="377">
        <f>'2110'!$E$12</f>
        <v>100</v>
      </c>
      <c r="M54" s="368">
        <f t="shared" si="11"/>
        <v>58.422760269265972</v>
      </c>
      <c r="N54" s="369">
        <f t="shared" si="12"/>
        <v>58.422760269265972</v>
      </c>
    </row>
    <row r="55" spans="1:14" ht="17.25" customHeight="1">
      <c r="A55" s="388">
        <v>2111</v>
      </c>
      <c r="B55" s="476" t="s">
        <v>347</v>
      </c>
      <c r="C55" s="477"/>
      <c r="D55" s="383">
        <f>'2111'!A15</f>
        <v>281000</v>
      </c>
      <c r="E55" s="370">
        <f>'2111'!B15</f>
        <v>311054.37</v>
      </c>
      <c r="F55" s="370">
        <f>'2111'!C15</f>
        <v>309615.43</v>
      </c>
      <c r="G55" s="370">
        <f>'2111'!D15</f>
        <v>309615.43</v>
      </c>
      <c r="H55" s="370">
        <f>'2111'!E15</f>
        <v>290519.88</v>
      </c>
      <c r="I55" s="384">
        <f>'2111'!F15</f>
        <v>527.45000000000005</v>
      </c>
      <c r="J55" s="376">
        <f t="shared" si="9"/>
        <v>911.49000000000228</v>
      </c>
      <c r="K55" s="380">
        <f t="shared" si="10"/>
        <v>93.39842420474595</v>
      </c>
      <c r="L55" s="377">
        <f>'2111'!$E$12</f>
        <v>100</v>
      </c>
      <c r="M55" s="368">
        <f t="shared" si="11"/>
        <v>93.39842420474595</v>
      </c>
      <c r="N55" s="369">
        <f t="shared" si="12"/>
        <v>93.39842420474595</v>
      </c>
    </row>
    <row r="56" spans="1:14" ht="17.25" customHeight="1">
      <c r="A56" s="388">
        <v>2114</v>
      </c>
      <c r="B56" s="476" t="s">
        <v>348</v>
      </c>
      <c r="C56" s="477"/>
      <c r="D56" s="383">
        <f>'2114'!A15</f>
        <v>16000</v>
      </c>
      <c r="E56" s="370">
        <f>'2114'!B15</f>
        <v>0</v>
      </c>
      <c r="F56" s="370">
        <f>'2114'!C15</f>
        <v>0</v>
      </c>
      <c r="G56" s="370">
        <f>'2114'!D15</f>
        <v>0</v>
      </c>
      <c r="H56" s="370">
        <f>'2114'!E15</f>
        <v>0</v>
      </c>
      <c r="I56" s="384">
        <f>'2114'!F15</f>
        <v>0</v>
      </c>
      <c r="J56" s="376">
        <f t="shared" si="9"/>
        <v>0</v>
      </c>
      <c r="K56" s="380">
        <f t="shared" si="10"/>
        <v>0</v>
      </c>
      <c r="L56" s="377">
        <f>'2114'!$E$12</f>
        <v>50</v>
      </c>
      <c r="M56" s="368">
        <f t="shared" si="11"/>
        <v>0</v>
      </c>
      <c r="N56" s="369">
        <f t="shared" si="12"/>
        <v>0</v>
      </c>
    </row>
    <row r="57" spans="1:14" ht="17.25" customHeight="1">
      <c r="A57" s="388">
        <v>2115</v>
      </c>
      <c r="B57" s="476" t="s">
        <v>349</v>
      </c>
      <c r="C57" s="477"/>
      <c r="D57" s="383">
        <f>'2115'!A15</f>
        <v>17000</v>
      </c>
      <c r="E57" s="370">
        <f>'2115'!B15</f>
        <v>290000</v>
      </c>
      <c r="F57" s="370">
        <f>'2115'!C15</f>
        <v>0</v>
      </c>
      <c r="G57" s="370">
        <f>'2115'!D15</f>
        <v>0</v>
      </c>
      <c r="H57" s="370">
        <f>'2115'!E15</f>
        <v>0</v>
      </c>
      <c r="I57" s="384">
        <f>'2115'!F15</f>
        <v>0</v>
      </c>
      <c r="J57" s="376">
        <f t="shared" si="9"/>
        <v>290000</v>
      </c>
      <c r="K57" s="380">
        <f t="shared" si="10"/>
        <v>0</v>
      </c>
      <c r="L57" s="377">
        <f>'2115'!$E$12</f>
        <v>50</v>
      </c>
      <c r="M57" s="368">
        <f t="shared" si="11"/>
        <v>0</v>
      </c>
      <c r="N57" s="369">
        <f t="shared" si="12"/>
        <v>0</v>
      </c>
    </row>
    <row r="58" spans="1:14" ht="17.25" customHeight="1">
      <c r="A58" s="388">
        <v>2116</v>
      </c>
      <c r="B58" s="481" t="s">
        <v>350</v>
      </c>
      <c r="C58" s="482"/>
      <c r="D58" s="383">
        <f>'2116'!A15</f>
        <v>631000</v>
      </c>
      <c r="E58" s="370">
        <f>'2116'!B15</f>
        <v>719934.21</v>
      </c>
      <c r="F58" s="370">
        <f>'2116'!C15</f>
        <v>707623.07</v>
      </c>
      <c r="G58" s="370">
        <f>'2116'!D15</f>
        <v>707623.07</v>
      </c>
      <c r="H58" s="370">
        <f>'2116'!E15</f>
        <v>644936.4</v>
      </c>
      <c r="I58" s="384">
        <f>'2116'!F15</f>
        <v>0</v>
      </c>
      <c r="J58" s="376">
        <f t="shared" ref="J58:J59" si="13">IFERROR(E58-F58-I58,0)</f>
        <v>12311.140000000014</v>
      </c>
      <c r="K58" s="380">
        <f t="shared" ref="K58:K59" si="14">IFERROR(H58/E58*100,0)</f>
        <v>89.582685617898335</v>
      </c>
      <c r="L58" s="377">
        <f>'2116'!$E$12</f>
        <v>12</v>
      </c>
      <c r="M58" s="368">
        <f t="shared" si="11"/>
        <v>10.749922274147799</v>
      </c>
      <c r="N58" s="369">
        <f t="shared" ref="N58:N59" si="15">IFERROR(M58/L58*100,0)</f>
        <v>89.582685617898335</v>
      </c>
    </row>
    <row r="59" spans="1:14" ht="17.25" customHeight="1">
      <c r="A59" s="366">
        <v>2117</v>
      </c>
      <c r="B59" s="479" t="s">
        <v>351</v>
      </c>
      <c r="C59" s="480"/>
      <c r="D59" s="383">
        <f>'2117'!A15</f>
        <v>11000</v>
      </c>
      <c r="E59" s="370">
        <f>'2117'!B15</f>
        <v>0</v>
      </c>
      <c r="F59" s="370">
        <f>'2117'!C15</f>
        <v>0</v>
      </c>
      <c r="G59" s="370">
        <f>'2117'!D15</f>
        <v>0</v>
      </c>
      <c r="H59" s="370">
        <f>'2117'!E15</f>
        <v>0</v>
      </c>
      <c r="I59" s="384">
        <f>'2117'!F15</f>
        <v>0</v>
      </c>
      <c r="J59" s="376">
        <f t="shared" si="13"/>
        <v>0</v>
      </c>
      <c r="K59" s="380">
        <f t="shared" si="14"/>
        <v>0</v>
      </c>
      <c r="L59" s="377">
        <f>'2117'!$E$12</f>
        <v>8</v>
      </c>
      <c r="M59" s="368">
        <f t="shared" si="11"/>
        <v>0</v>
      </c>
      <c r="N59" s="369">
        <f t="shared" si="15"/>
        <v>0</v>
      </c>
    </row>
    <row r="60" spans="1:14" ht="17.25" customHeight="1" thickBot="1">
      <c r="A60" s="366">
        <v>2123</v>
      </c>
      <c r="B60" s="479" t="s">
        <v>352</v>
      </c>
      <c r="C60" s="480"/>
      <c r="D60" s="383">
        <f>'2123'!A15</f>
        <v>21000</v>
      </c>
      <c r="E60" s="370">
        <f>'2123'!B15</f>
        <v>0</v>
      </c>
      <c r="F60" s="370">
        <f>'2123'!C15</f>
        <v>0</v>
      </c>
      <c r="G60" s="370">
        <f>'2123'!D15</f>
        <v>0</v>
      </c>
      <c r="H60" s="370">
        <f>'2123'!E15</f>
        <v>0</v>
      </c>
      <c r="I60" s="384">
        <f>'2123'!F15</f>
        <v>0</v>
      </c>
      <c r="J60" s="376">
        <f t="shared" ref="J60" si="16">IFERROR(E60-F60-I60,0)</f>
        <v>0</v>
      </c>
      <c r="K60" s="380">
        <f t="shared" ref="K60" si="17">IFERROR(H60/E60*100,0)</f>
        <v>0</v>
      </c>
      <c r="L60" s="377">
        <f>'2123'!$E$12</f>
        <v>100</v>
      </c>
      <c r="M60" s="368">
        <f t="shared" si="11"/>
        <v>0</v>
      </c>
      <c r="N60" s="369">
        <f t="shared" ref="N60" si="18">IFERROR(M60/L60*100,0)</f>
        <v>0</v>
      </c>
    </row>
    <row r="61" spans="1:14" ht="17.25" customHeight="1">
      <c r="A61" s="437" t="s">
        <v>327</v>
      </c>
      <c r="B61" s="438"/>
      <c r="C61" s="439"/>
      <c r="D61" s="434">
        <f t="shared" ref="D61:I61" si="19">SUM(D48:D60)</f>
        <v>2489000</v>
      </c>
      <c r="E61" s="443">
        <f t="shared" si="19"/>
        <v>4200753.43</v>
      </c>
      <c r="F61" s="434">
        <f t="shared" si="19"/>
        <v>3818858.03</v>
      </c>
      <c r="G61" s="434">
        <f t="shared" si="19"/>
        <v>3127950.34</v>
      </c>
      <c r="H61" s="443">
        <f t="shared" si="19"/>
        <v>2965317.32</v>
      </c>
      <c r="I61" s="434">
        <f t="shared" si="19"/>
        <v>527.45000000000005</v>
      </c>
      <c r="J61" s="434">
        <f>E61-F61-I61</f>
        <v>381367.9499999999</v>
      </c>
      <c r="K61" s="378"/>
      <c r="L61" s="371"/>
      <c r="M61" s="372"/>
      <c r="N61" s="373"/>
    </row>
    <row r="62" spans="1:14" ht="17.25" customHeight="1" thickBot="1">
      <c r="A62" s="440"/>
      <c r="B62" s="441"/>
      <c r="C62" s="442"/>
      <c r="D62" s="435"/>
      <c r="E62" s="444"/>
      <c r="F62" s="435"/>
      <c r="G62" s="435"/>
      <c r="H62" s="444"/>
      <c r="I62" s="435"/>
      <c r="J62" s="435"/>
      <c r="K62" s="378"/>
      <c r="L62" s="371"/>
      <c r="M62" s="372"/>
      <c r="N62" s="373"/>
    </row>
    <row r="63" spans="1:14" ht="17.25" customHeight="1" thickBot="1">
      <c r="A63" s="436"/>
      <c r="B63" s="436"/>
      <c r="C63" s="436"/>
      <c r="D63" s="436"/>
      <c r="E63" s="436"/>
      <c r="F63" s="375">
        <f>IFERROR(F61/E61*100,0)</f>
        <v>90.908883219075292</v>
      </c>
      <c r="G63" s="350">
        <f>IFERROR(G61/E61*100,0)</f>
        <v>74.461650561575581</v>
      </c>
      <c r="H63" s="350">
        <f>IFERROR(H61/E61*100,0)</f>
        <v>70.590130304315437</v>
      </c>
      <c r="I63" s="356"/>
      <c r="J63" s="356"/>
      <c r="K63" s="374"/>
      <c r="L63" s="354"/>
      <c r="M63" s="357"/>
      <c r="N63" s="358"/>
    </row>
    <row r="64" spans="1:14" ht="17.25" customHeight="1" thickBot="1"/>
    <row r="65" spans="1:14" ht="21" customHeight="1" thickBot="1">
      <c r="A65" s="445" t="s">
        <v>34</v>
      </c>
      <c r="B65" s="446"/>
      <c r="C65" s="447" t="s">
        <v>328</v>
      </c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9"/>
    </row>
    <row r="66" spans="1:14" ht="21" customHeight="1" thickBot="1">
      <c r="A66" s="450" t="s">
        <v>314</v>
      </c>
      <c r="B66" s="451"/>
      <c r="C66" s="452" t="s">
        <v>353</v>
      </c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4"/>
    </row>
    <row r="67" spans="1:14" ht="21" customHeight="1" thickBot="1">
      <c r="A67" s="450" t="s">
        <v>313</v>
      </c>
      <c r="B67" s="451"/>
      <c r="C67" s="450" t="s">
        <v>333</v>
      </c>
      <c r="D67" s="455"/>
      <c r="E67" s="455"/>
      <c r="F67" s="455"/>
      <c r="G67" s="455"/>
      <c r="H67" s="455"/>
      <c r="I67" s="455"/>
      <c r="J67" s="455"/>
      <c r="K67" s="455"/>
      <c r="L67" s="455"/>
      <c r="M67" s="455"/>
      <c r="N67" s="451"/>
    </row>
    <row r="68" spans="1:14" ht="17.25" customHeight="1" thickBot="1">
      <c r="A68" s="456" t="s">
        <v>37</v>
      </c>
      <c r="B68" s="457"/>
      <c r="C68" s="458"/>
      <c r="D68" s="459" t="s">
        <v>53</v>
      </c>
      <c r="E68" s="460"/>
      <c r="F68" s="460"/>
      <c r="G68" s="460"/>
      <c r="H68" s="460"/>
      <c r="I68" s="460"/>
      <c r="J68" s="460"/>
      <c r="K68" s="461"/>
      <c r="L68" s="462" t="s">
        <v>38</v>
      </c>
      <c r="M68" s="457"/>
      <c r="N68" s="463"/>
    </row>
    <row r="69" spans="1:14" ht="36.950000000000003" customHeight="1" thickBot="1">
      <c r="A69" s="359" t="s">
        <v>14</v>
      </c>
      <c r="B69" s="474" t="s">
        <v>15</v>
      </c>
      <c r="C69" s="475"/>
      <c r="D69" s="360" t="s">
        <v>58</v>
      </c>
      <c r="E69" s="360" t="s">
        <v>8</v>
      </c>
      <c r="F69" s="360" t="s">
        <v>320</v>
      </c>
      <c r="G69" s="360" t="s">
        <v>321</v>
      </c>
      <c r="H69" s="360" t="s">
        <v>322</v>
      </c>
      <c r="I69" s="360" t="s">
        <v>323</v>
      </c>
      <c r="J69" s="360" t="s">
        <v>326</v>
      </c>
      <c r="K69" s="360" t="s">
        <v>16</v>
      </c>
      <c r="L69" s="364" t="s">
        <v>17</v>
      </c>
      <c r="M69" s="359" t="s">
        <v>18</v>
      </c>
      <c r="N69" s="359" t="s">
        <v>16</v>
      </c>
    </row>
    <row r="70" spans="1:14" ht="17.25" customHeight="1">
      <c r="A70" s="366">
        <v>2120</v>
      </c>
      <c r="B70" s="479" t="s">
        <v>354</v>
      </c>
      <c r="C70" s="480"/>
      <c r="D70" s="383">
        <f>'2120'!A15</f>
        <v>30000</v>
      </c>
      <c r="E70" s="370">
        <f>'2120'!B15</f>
        <v>0</v>
      </c>
      <c r="F70" s="370">
        <f>'2120'!C15</f>
        <v>0</v>
      </c>
      <c r="G70" s="370">
        <f>'2120'!D15</f>
        <v>0</v>
      </c>
      <c r="H70" s="370">
        <f>'2120'!E15</f>
        <v>0</v>
      </c>
      <c r="I70" s="384">
        <f>'2120'!F15</f>
        <v>0</v>
      </c>
      <c r="J70" s="376">
        <f>IFERROR(E70-F70-I70,0)</f>
        <v>0</v>
      </c>
      <c r="K70" s="380">
        <f>IFERROR(H70/E70*100,0)</f>
        <v>0</v>
      </c>
      <c r="L70" s="377">
        <f>'2120'!$E$12</f>
        <v>100</v>
      </c>
      <c r="M70" s="368">
        <f>IFERROR(L70*K70/100,0)</f>
        <v>0</v>
      </c>
      <c r="N70" s="369">
        <f>IFERROR(M70/L70*100,0)</f>
        <v>0</v>
      </c>
    </row>
    <row r="71" spans="1:14" ht="17.25" customHeight="1" thickBot="1">
      <c r="A71" s="366">
        <v>2121</v>
      </c>
      <c r="B71" s="486" t="s">
        <v>355</v>
      </c>
      <c r="C71" s="487"/>
      <c r="D71" s="383">
        <f>'2121'!A15</f>
        <v>46000</v>
      </c>
      <c r="E71" s="367">
        <f>'2121'!B15</f>
        <v>149800</v>
      </c>
      <c r="F71" s="367">
        <f>'2121'!C15</f>
        <v>149800</v>
      </c>
      <c r="G71" s="367">
        <f>'2121'!D15</f>
        <v>149800</v>
      </c>
      <c r="H71" s="367">
        <f>'2121'!E15</f>
        <v>149800</v>
      </c>
      <c r="I71" s="384">
        <f>'2121'!F15</f>
        <v>0</v>
      </c>
      <c r="J71" s="382">
        <f>IFERROR(E71-F71-I71,0)</f>
        <v>0</v>
      </c>
      <c r="K71" s="381">
        <f>IFERROR(H71/E71*100,0)</f>
        <v>100</v>
      </c>
      <c r="L71" s="377">
        <f>'2121'!$E$12</f>
        <v>100</v>
      </c>
      <c r="M71" s="368">
        <f>IFERROR(L71*K71/100,0)</f>
        <v>100</v>
      </c>
      <c r="N71" s="369">
        <f>IFERROR(M71/L71*100,0)</f>
        <v>100</v>
      </c>
    </row>
    <row r="72" spans="1:14" ht="17.25" customHeight="1">
      <c r="A72" s="437" t="s">
        <v>327</v>
      </c>
      <c r="B72" s="438"/>
      <c r="C72" s="439"/>
      <c r="D72" s="434">
        <f t="shared" ref="D72:I72" si="20">SUM(D70:D71)</f>
        <v>76000</v>
      </c>
      <c r="E72" s="443">
        <f t="shared" si="20"/>
        <v>149800</v>
      </c>
      <c r="F72" s="434">
        <f t="shared" si="20"/>
        <v>149800</v>
      </c>
      <c r="G72" s="434">
        <f t="shared" si="20"/>
        <v>149800</v>
      </c>
      <c r="H72" s="443">
        <f t="shared" si="20"/>
        <v>149800</v>
      </c>
      <c r="I72" s="434">
        <f t="shared" si="20"/>
        <v>0</v>
      </c>
      <c r="J72" s="434">
        <f>E72-F72-I72</f>
        <v>0</v>
      </c>
      <c r="K72" s="378"/>
      <c r="L72" s="371"/>
      <c r="M72" s="372"/>
      <c r="N72" s="373"/>
    </row>
    <row r="73" spans="1:14" ht="17.25" customHeight="1" thickBot="1">
      <c r="A73" s="440"/>
      <c r="B73" s="441"/>
      <c r="C73" s="442"/>
      <c r="D73" s="435"/>
      <c r="E73" s="444"/>
      <c r="F73" s="435"/>
      <c r="G73" s="435"/>
      <c r="H73" s="444"/>
      <c r="I73" s="435"/>
      <c r="J73" s="435"/>
      <c r="K73" s="378"/>
      <c r="L73" s="371"/>
      <c r="M73" s="372"/>
      <c r="N73" s="373"/>
    </row>
    <row r="74" spans="1:14" ht="17.25" customHeight="1" thickBot="1">
      <c r="A74" s="436"/>
      <c r="B74" s="436"/>
      <c r="C74" s="436"/>
      <c r="D74" s="436"/>
      <c r="E74" s="436"/>
      <c r="F74" s="375">
        <f>IFERROR(F72/E72*100,0)</f>
        <v>100</v>
      </c>
      <c r="G74" s="350">
        <f>IFERROR(G72/E72*100,0)</f>
        <v>100</v>
      </c>
      <c r="H74" s="350">
        <f>IFERROR(H72/E72*100,0)</f>
        <v>100</v>
      </c>
      <c r="I74" s="356"/>
      <c r="J74" s="356"/>
      <c r="K74" s="374"/>
      <c r="L74" s="354"/>
      <c r="M74" s="357"/>
      <c r="N74" s="358"/>
    </row>
    <row r="75" spans="1:14" ht="17.25" customHeight="1" thickBot="1"/>
    <row r="76" spans="1:14" ht="21" customHeight="1" thickBot="1">
      <c r="A76" s="445" t="s">
        <v>34</v>
      </c>
      <c r="B76" s="446"/>
      <c r="C76" s="447" t="s">
        <v>328</v>
      </c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9"/>
    </row>
    <row r="77" spans="1:14" ht="21" customHeight="1" thickBot="1">
      <c r="A77" s="450" t="s">
        <v>314</v>
      </c>
      <c r="B77" s="451"/>
      <c r="C77" s="452" t="s">
        <v>356</v>
      </c>
      <c r="D77" s="453"/>
      <c r="E77" s="453"/>
      <c r="F77" s="453"/>
      <c r="G77" s="453"/>
      <c r="H77" s="453"/>
      <c r="I77" s="453"/>
      <c r="J77" s="453"/>
      <c r="K77" s="453"/>
      <c r="L77" s="453"/>
      <c r="M77" s="453"/>
      <c r="N77" s="454"/>
    </row>
    <row r="78" spans="1:14" ht="21" customHeight="1" thickBot="1">
      <c r="A78" s="450" t="s">
        <v>313</v>
      </c>
      <c r="B78" s="451"/>
      <c r="C78" s="450" t="s">
        <v>333</v>
      </c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1"/>
    </row>
    <row r="79" spans="1:14" ht="17.25" customHeight="1" thickBot="1">
      <c r="A79" s="456" t="s">
        <v>37</v>
      </c>
      <c r="B79" s="457"/>
      <c r="C79" s="458"/>
      <c r="D79" s="459" t="s">
        <v>53</v>
      </c>
      <c r="E79" s="460"/>
      <c r="F79" s="460"/>
      <c r="G79" s="460"/>
      <c r="H79" s="460"/>
      <c r="I79" s="460"/>
      <c r="J79" s="460"/>
      <c r="K79" s="461"/>
      <c r="L79" s="462" t="s">
        <v>38</v>
      </c>
      <c r="M79" s="457"/>
      <c r="N79" s="463"/>
    </row>
    <row r="80" spans="1:14" ht="36.950000000000003" customHeight="1" thickBot="1">
      <c r="A80" s="359" t="s">
        <v>14</v>
      </c>
      <c r="B80" s="474" t="s">
        <v>15</v>
      </c>
      <c r="C80" s="475"/>
      <c r="D80" s="360" t="s">
        <v>58</v>
      </c>
      <c r="E80" s="360" t="s">
        <v>8</v>
      </c>
      <c r="F80" s="360" t="s">
        <v>320</v>
      </c>
      <c r="G80" s="360" t="s">
        <v>321</v>
      </c>
      <c r="H80" s="360" t="s">
        <v>322</v>
      </c>
      <c r="I80" s="360" t="s">
        <v>323</v>
      </c>
      <c r="J80" s="360" t="s">
        <v>326</v>
      </c>
      <c r="K80" s="360" t="s">
        <v>16</v>
      </c>
      <c r="L80" s="364" t="s">
        <v>17</v>
      </c>
      <c r="M80" s="359" t="s">
        <v>18</v>
      </c>
      <c r="N80" s="359" t="s">
        <v>16</v>
      </c>
    </row>
    <row r="81" spans="1:14" ht="17.25" customHeight="1" thickBot="1">
      <c r="A81" s="366">
        <v>2119</v>
      </c>
      <c r="B81" s="476" t="s">
        <v>357</v>
      </c>
      <c r="C81" s="477"/>
      <c r="D81" s="379">
        <f>'2119'!A15</f>
        <v>7000</v>
      </c>
      <c r="E81" s="379">
        <f>'2119'!B15</f>
        <v>0</v>
      </c>
      <c r="F81" s="379">
        <f>'2119'!C15</f>
        <v>0</v>
      </c>
      <c r="G81" s="379">
        <f>'2119'!D15</f>
        <v>0</v>
      </c>
      <c r="H81" s="379">
        <f>'2119'!E15</f>
        <v>0</v>
      </c>
      <c r="I81" s="379">
        <f>'2119'!F15</f>
        <v>0</v>
      </c>
      <c r="J81" s="376">
        <f>IFERROR(E81-F81-I81,0)</f>
        <v>0</v>
      </c>
      <c r="K81" s="380">
        <f>IFERROR(H81/E81*100,0)</f>
        <v>0</v>
      </c>
      <c r="L81" s="377">
        <f>'2119'!$E$12</f>
        <v>100</v>
      </c>
      <c r="M81" s="368">
        <f>IFERROR(L81*K81/100,0)</f>
        <v>0</v>
      </c>
      <c r="N81" s="369">
        <f>IFERROR(M81/L81*100,0)</f>
        <v>0</v>
      </c>
    </row>
    <row r="82" spans="1:14" ht="17.25" customHeight="1">
      <c r="A82" s="437" t="s">
        <v>327</v>
      </c>
      <c r="B82" s="438"/>
      <c r="C82" s="439"/>
      <c r="D82" s="434">
        <f t="shared" ref="D82:I82" si="21">SUM(D81:D81)</f>
        <v>7000</v>
      </c>
      <c r="E82" s="443">
        <f t="shared" si="21"/>
        <v>0</v>
      </c>
      <c r="F82" s="434">
        <f t="shared" si="21"/>
        <v>0</v>
      </c>
      <c r="G82" s="434">
        <f t="shared" si="21"/>
        <v>0</v>
      </c>
      <c r="H82" s="443">
        <f t="shared" si="21"/>
        <v>0</v>
      </c>
      <c r="I82" s="434">
        <f t="shared" si="21"/>
        <v>0</v>
      </c>
      <c r="J82" s="434">
        <f>E82-F82-I82</f>
        <v>0</v>
      </c>
      <c r="K82" s="378"/>
      <c r="L82" s="371"/>
      <c r="M82" s="372"/>
      <c r="N82" s="373"/>
    </row>
    <row r="83" spans="1:14" ht="17.25" customHeight="1" thickBot="1">
      <c r="A83" s="440"/>
      <c r="B83" s="441"/>
      <c r="C83" s="442"/>
      <c r="D83" s="435"/>
      <c r="E83" s="444"/>
      <c r="F83" s="435"/>
      <c r="G83" s="435"/>
      <c r="H83" s="444"/>
      <c r="I83" s="435"/>
      <c r="J83" s="435"/>
      <c r="K83" s="378"/>
      <c r="L83" s="371"/>
      <c r="M83" s="372"/>
      <c r="N83" s="373"/>
    </row>
    <row r="84" spans="1:14" ht="17.25" customHeight="1" thickBot="1">
      <c r="A84" s="436"/>
      <c r="B84" s="436"/>
      <c r="C84" s="436"/>
      <c r="D84" s="436"/>
      <c r="E84" s="436"/>
      <c r="F84" s="375">
        <f>IFERROR(F82/E82*100,0)</f>
        <v>0</v>
      </c>
      <c r="G84" s="350">
        <f>IFERROR(G82/E82*100,0)</f>
        <v>0</v>
      </c>
      <c r="H84" s="350">
        <f>IFERROR(H82/E82*100,0)</f>
        <v>0</v>
      </c>
      <c r="I84" s="356"/>
      <c r="J84" s="356"/>
      <c r="K84" s="374"/>
      <c r="L84" s="354"/>
      <c r="M84" s="357"/>
      <c r="N84" s="358"/>
    </row>
    <row r="85" spans="1:14" ht="17.25" customHeight="1" thickBot="1"/>
    <row r="86" spans="1:14" ht="21" customHeight="1" thickBot="1">
      <c r="A86" s="445" t="s">
        <v>34</v>
      </c>
      <c r="B86" s="446"/>
      <c r="C86" s="447" t="s">
        <v>328</v>
      </c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9"/>
    </row>
    <row r="87" spans="1:14" ht="21" customHeight="1" thickBot="1">
      <c r="A87" s="450" t="s">
        <v>314</v>
      </c>
      <c r="B87" s="451"/>
      <c r="C87" s="452" t="s">
        <v>358</v>
      </c>
      <c r="D87" s="453"/>
      <c r="E87" s="453"/>
      <c r="F87" s="453"/>
      <c r="G87" s="453"/>
      <c r="H87" s="453"/>
      <c r="I87" s="453"/>
      <c r="J87" s="453"/>
      <c r="K87" s="453"/>
      <c r="L87" s="453"/>
      <c r="M87" s="453"/>
      <c r="N87" s="454"/>
    </row>
    <row r="88" spans="1:14" ht="21" customHeight="1" thickBot="1">
      <c r="A88" s="450" t="s">
        <v>313</v>
      </c>
      <c r="B88" s="451"/>
      <c r="C88" s="450" t="s">
        <v>333</v>
      </c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1"/>
    </row>
    <row r="89" spans="1:14" ht="17.25" customHeight="1" thickBot="1">
      <c r="A89" s="456" t="s">
        <v>37</v>
      </c>
      <c r="B89" s="457"/>
      <c r="C89" s="458"/>
      <c r="D89" s="459" t="s">
        <v>53</v>
      </c>
      <c r="E89" s="460"/>
      <c r="F89" s="460"/>
      <c r="G89" s="460"/>
      <c r="H89" s="460"/>
      <c r="I89" s="460"/>
      <c r="J89" s="460"/>
      <c r="K89" s="461"/>
      <c r="L89" s="462" t="s">
        <v>38</v>
      </c>
      <c r="M89" s="457"/>
      <c r="N89" s="463"/>
    </row>
    <row r="90" spans="1:14" ht="38.25" customHeight="1" thickBot="1">
      <c r="A90" s="359" t="s">
        <v>14</v>
      </c>
      <c r="B90" s="474" t="s">
        <v>15</v>
      </c>
      <c r="C90" s="475"/>
      <c r="D90" s="360" t="s">
        <v>58</v>
      </c>
      <c r="E90" s="360" t="s">
        <v>8</v>
      </c>
      <c r="F90" s="360" t="s">
        <v>320</v>
      </c>
      <c r="G90" s="360" t="s">
        <v>321</v>
      </c>
      <c r="H90" s="360" t="s">
        <v>322</v>
      </c>
      <c r="I90" s="360" t="s">
        <v>323</v>
      </c>
      <c r="J90" s="360" t="s">
        <v>326</v>
      </c>
      <c r="K90" s="360" t="s">
        <v>16</v>
      </c>
      <c r="L90" s="385" t="s">
        <v>17</v>
      </c>
      <c r="M90" s="359" t="s">
        <v>18</v>
      </c>
      <c r="N90" s="359" t="s">
        <v>16</v>
      </c>
    </row>
    <row r="91" spans="1:14" ht="17.25" customHeight="1" thickBot="1">
      <c r="A91" s="366">
        <v>2124</v>
      </c>
      <c r="B91" s="476" t="s">
        <v>359</v>
      </c>
      <c r="C91" s="477"/>
      <c r="D91" s="379">
        <f>'2124'!A15</f>
        <v>10000</v>
      </c>
      <c r="E91" s="379">
        <f>'2124'!B15</f>
        <v>0</v>
      </c>
      <c r="F91" s="379">
        <f>'2124'!C15</f>
        <v>0</v>
      </c>
      <c r="G91" s="379">
        <f>'2124'!D15</f>
        <v>0</v>
      </c>
      <c r="H91" s="379">
        <f>'2124'!E15</f>
        <v>0</v>
      </c>
      <c r="I91" s="379">
        <f>'2124'!F15</f>
        <v>0</v>
      </c>
      <c r="J91" s="376">
        <f>IFERROR(E91-F91-I91,0)</f>
        <v>0</v>
      </c>
      <c r="K91" s="380">
        <f>IFERROR(H91/E91*100,0)</f>
        <v>0</v>
      </c>
      <c r="L91" s="377">
        <f>'2124'!$E$12</f>
        <v>1</v>
      </c>
      <c r="M91" s="368">
        <f>IFERROR(L91*K91/100,0)</f>
        <v>0</v>
      </c>
      <c r="N91" s="369">
        <f>IFERROR(M91/L91*100,0)</f>
        <v>0</v>
      </c>
    </row>
    <row r="92" spans="1:14" ht="17.25" customHeight="1">
      <c r="A92" s="437" t="s">
        <v>327</v>
      </c>
      <c r="B92" s="438"/>
      <c r="C92" s="439"/>
      <c r="D92" s="434">
        <f t="shared" ref="D92:I92" si="22">SUM(D91:D91)</f>
        <v>10000</v>
      </c>
      <c r="E92" s="443">
        <f t="shared" si="22"/>
        <v>0</v>
      </c>
      <c r="F92" s="434">
        <f t="shared" si="22"/>
        <v>0</v>
      </c>
      <c r="G92" s="434">
        <f t="shared" si="22"/>
        <v>0</v>
      </c>
      <c r="H92" s="443">
        <f t="shared" si="22"/>
        <v>0</v>
      </c>
      <c r="I92" s="434">
        <f t="shared" si="22"/>
        <v>0</v>
      </c>
      <c r="J92" s="434">
        <f>E92-F92-I92</f>
        <v>0</v>
      </c>
      <c r="K92" s="378"/>
      <c r="L92" s="371"/>
      <c r="M92" s="372"/>
      <c r="N92" s="373"/>
    </row>
    <row r="93" spans="1:14" ht="17.25" customHeight="1" thickBot="1">
      <c r="A93" s="440"/>
      <c r="B93" s="441"/>
      <c r="C93" s="442"/>
      <c r="D93" s="435"/>
      <c r="E93" s="444"/>
      <c r="F93" s="435"/>
      <c r="G93" s="435"/>
      <c r="H93" s="444"/>
      <c r="I93" s="435"/>
      <c r="J93" s="435"/>
      <c r="K93" s="378"/>
      <c r="L93" s="371"/>
      <c r="M93" s="372"/>
      <c r="N93" s="373"/>
    </row>
    <row r="94" spans="1:14" ht="17.25" customHeight="1" thickBot="1">
      <c r="A94" s="436"/>
      <c r="B94" s="436"/>
      <c r="C94" s="436"/>
      <c r="D94" s="436"/>
      <c r="E94" s="436"/>
      <c r="F94" s="375">
        <f>IFERROR(F92/E92*100,0)</f>
        <v>0</v>
      </c>
      <c r="G94" s="350">
        <f>IFERROR(G92/E92*100,0)</f>
        <v>0</v>
      </c>
      <c r="H94" s="350">
        <f>IFERROR(H92/E92*100,0)</f>
        <v>0</v>
      </c>
      <c r="I94" s="356"/>
      <c r="J94" s="356"/>
      <c r="K94" s="374"/>
      <c r="L94" s="354"/>
      <c r="M94" s="357"/>
      <c r="N94" s="358"/>
    </row>
    <row r="95" spans="1:14" ht="17.25" customHeight="1" thickBot="1"/>
    <row r="96" spans="1:14" ht="24" thickBot="1">
      <c r="A96" s="488" t="s">
        <v>34</v>
      </c>
      <c r="B96" s="489"/>
      <c r="C96" s="452" t="s">
        <v>328</v>
      </c>
      <c r="D96" s="453"/>
      <c r="E96" s="453"/>
      <c r="F96" s="453"/>
      <c r="G96" s="453"/>
      <c r="H96" s="453"/>
      <c r="I96" s="453"/>
      <c r="J96" s="453"/>
      <c r="K96" s="454"/>
      <c r="L96" s="386"/>
      <c r="M96" s="386"/>
      <c r="N96" s="386"/>
    </row>
    <row r="97" spans="1:14" ht="24" thickBot="1">
      <c r="A97" s="490" t="s">
        <v>314</v>
      </c>
      <c r="B97" s="491"/>
      <c r="C97" s="452" t="s">
        <v>317</v>
      </c>
      <c r="D97" s="453"/>
      <c r="E97" s="453"/>
      <c r="F97" s="453"/>
      <c r="G97" s="453"/>
      <c r="H97" s="453"/>
      <c r="I97" s="453"/>
      <c r="J97" s="453"/>
      <c r="K97" s="454"/>
      <c r="L97" s="386"/>
      <c r="M97" s="386"/>
      <c r="N97" s="386"/>
    </row>
    <row r="98" spans="1:14" ht="24" thickBot="1">
      <c r="A98" s="490" t="s">
        <v>313</v>
      </c>
      <c r="B98" s="491"/>
      <c r="C98" s="452" t="s">
        <v>318</v>
      </c>
      <c r="D98" s="453"/>
      <c r="E98" s="453"/>
      <c r="F98" s="453"/>
      <c r="G98" s="453"/>
      <c r="H98" s="453"/>
      <c r="I98" s="453"/>
      <c r="J98" s="453"/>
      <c r="K98" s="454"/>
      <c r="L98" s="386"/>
      <c r="M98" s="386"/>
      <c r="N98" s="386"/>
    </row>
    <row r="99" spans="1:14" ht="21" thickBot="1">
      <c r="A99" s="493" t="s">
        <v>37</v>
      </c>
      <c r="B99" s="494"/>
      <c r="C99" s="495"/>
      <c r="D99" s="459" t="s">
        <v>53</v>
      </c>
      <c r="E99" s="460"/>
      <c r="F99" s="460"/>
      <c r="G99" s="460"/>
      <c r="H99" s="460"/>
      <c r="I99" s="460"/>
      <c r="J99" s="460"/>
      <c r="K99" s="461"/>
      <c r="L99" s="478"/>
      <c r="M99" s="478"/>
      <c r="N99" s="478"/>
    </row>
    <row r="100" spans="1:14" ht="41.25" customHeight="1" thickBot="1">
      <c r="A100" s="474" t="s">
        <v>15</v>
      </c>
      <c r="B100" s="475"/>
      <c r="C100" s="492"/>
      <c r="D100" s="360" t="s">
        <v>58</v>
      </c>
      <c r="E100" s="360" t="s">
        <v>8</v>
      </c>
      <c r="F100" s="360" t="s">
        <v>320</v>
      </c>
      <c r="G100" s="360" t="s">
        <v>321</v>
      </c>
      <c r="H100" s="360" t="s">
        <v>322</v>
      </c>
      <c r="I100" s="360" t="s">
        <v>323</v>
      </c>
      <c r="J100" s="360" t="s">
        <v>326</v>
      </c>
      <c r="K100" s="360" t="s">
        <v>16</v>
      </c>
      <c r="L100" s="387"/>
      <c r="M100" s="387"/>
      <c r="N100" s="387"/>
    </row>
    <row r="101" spans="1:14" ht="15" customHeight="1">
      <c r="A101" s="466" t="s">
        <v>319</v>
      </c>
      <c r="B101" s="467"/>
      <c r="C101" s="468"/>
      <c r="D101" s="464">
        <f>D17+D28+D39+D61+D72+D82+D92</f>
        <v>4156000</v>
      </c>
      <c r="E101" s="464">
        <f t="shared" ref="E101:J101" si="23">E17+E28+E39+E61+E72+E82+E92</f>
        <v>5836381.4499999993</v>
      </c>
      <c r="F101" s="464">
        <f t="shared" si="23"/>
        <v>5436912.7799999993</v>
      </c>
      <c r="G101" s="464">
        <f t="shared" si="23"/>
        <v>4628539.2699999996</v>
      </c>
      <c r="H101" s="464">
        <f t="shared" si="23"/>
        <v>4365399.5199999996</v>
      </c>
      <c r="I101" s="464">
        <f t="shared" si="23"/>
        <v>527.45000000000005</v>
      </c>
      <c r="J101" s="464">
        <f t="shared" si="23"/>
        <v>398941.21999999991</v>
      </c>
      <c r="K101" s="472">
        <f t="shared" ref="K101" si="24">IFERROR(H101/E101*100,0)</f>
        <v>74.79633669248949</v>
      </c>
      <c r="L101" s="354"/>
      <c r="M101" s="357"/>
      <c r="N101" s="358"/>
    </row>
    <row r="102" spans="1:14" ht="15" customHeight="1" thickBot="1">
      <c r="A102" s="469"/>
      <c r="B102" s="470"/>
      <c r="C102" s="471"/>
      <c r="D102" s="465"/>
      <c r="E102" s="465"/>
      <c r="F102" s="465"/>
      <c r="G102" s="465"/>
      <c r="H102" s="465"/>
      <c r="I102" s="465"/>
      <c r="J102" s="465"/>
      <c r="K102" s="473"/>
      <c r="L102" s="354"/>
      <c r="M102" s="357"/>
      <c r="N102" s="358"/>
    </row>
    <row r="103" spans="1:14" ht="16.5" thickBot="1">
      <c r="F103" s="375">
        <f>IFERROR(F101/E101*100,0)</f>
        <v>93.155542121051738</v>
      </c>
      <c r="G103" s="350">
        <f>IFERROR(G101/E101*100,0)</f>
        <v>79.304947931393343</v>
      </c>
      <c r="H103" s="350">
        <f>IFERROR(H101/E101*100,0)</f>
        <v>74.79633669248949</v>
      </c>
    </row>
    <row r="108" spans="1:14" ht="29.25">
      <c r="A108" s="485"/>
      <c r="B108" s="485"/>
      <c r="C108" s="485"/>
      <c r="D108" s="485"/>
      <c r="E108" s="485"/>
      <c r="F108" s="485"/>
      <c r="G108" s="485"/>
      <c r="H108" s="485"/>
      <c r="I108" s="485"/>
      <c r="J108" s="485"/>
      <c r="K108" s="485"/>
      <c r="L108" s="485"/>
      <c r="M108" s="485"/>
      <c r="N108" s="485"/>
    </row>
    <row r="109" spans="1:14" ht="25.5" customHeight="1">
      <c r="A109" s="485"/>
      <c r="B109" s="485"/>
      <c r="C109" s="485"/>
      <c r="D109" s="485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</row>
  </sheetData>
  <mergeCells count="179">
    <mergeCell ref="D99:K99"/>
    <mergeCell ref="A108:N108"/>
    <mergeCell ref="A109:N109"/>
    <mergeCell ref="J17:J18"/>
    <mergeCell ref="B48:C48"/>
    <mergeCell ref="A34:B34"/>
    <mergeCell ref="C34:N34"/>
    <mergeCell ref="B38:C38"/>
    <mergeCell ref="B26:C26"/>
    <mergeCell ref="B81:C81"/>
    <mergeCell ref="B47:C47"/>
    <mergeCell ref="B70:C70"/>
    <mergeCell ref="B71:C71"/>
    <mergeCell ref="A96:B96"/>
    <mergeCell ref="A97:B97"/>
    <mergeCell ref="A98:B98"/>
    <mergeCell ref="A100:C100"/>
    <mergeCell ref="A61:C62"/>
    <mergeCell ref="B27:C27"/>
    <mergeCell ref="B25:C25"/>
    <mergeCell ref="A17:C18"/>
    <mergeCell ref="A19:E19"/>
    <mergeCell ref="G101:G102"/>
    <mergeCell ref="A99:C99"/>
    <mergeCell ref="A7:N7"/>
    <mergeCell ref="A8:N8"/>
    <mergeCell ref="A10:B10"/>
    <mergeCell ref="C10:N10"/>
    <mergeCell ref="A11:B11"/>
    <mergeCell ref="C11:N11"/>
    <mergeCell ref="A12:B12"/>
    <mergeCell ref="C12:N12"/>
    <mergeCell ref="A13:C13"/>
    <mergeCell ref="L13:N13"/>
    <mergeCell ref="B60:C60"/>
    <mergeCell ref="A32:B32"/>
    <mergeCell ref="C32:N32"/>
    <mergeCell ref="A33:B33"/>
    <mergeCell ref="C33:N33"/>
    <mergeCell ref="E28:E29"/>
    <mergeCell ref="F28:F29"/>
    <mergeCell ref="G28:G29"/>
    <mergeCell ref="H28:H29"/>
    <mergeCell ref="I28:I29"/>
    <mergeCell ref="J28:J29"/>
    <mergeCell ref="A30:E30"/>
    <mergeCell ref="A28:C29"/>
    <mergeCell ref="D28:D29"/>
    <mergeCell ref="L35:N35"/>
    <mergeCell ref="B36:C36"/>
    <mergeCell ref="B37:C37"/>
    <mergeCell ref="B49:C49"/>
    <mergeCell ref="B58:C58"/>
    <mergeCell ref="B59:C59"/>
    <mergeCell ref="A39:C40"/>
    <mergeCell ref="D39:D40"/>
    <mergeCell ref="E39:E40"/>
    <mergeCell ref="F39:F40"/>
    <mergeCell ref="L99:N99"/>
    <mergeCell ref="C96:K96"/>
    <mergeCell ref="C97:K97"/>
    <mergeCell ref="C98:K98"/>
    <mergeCell ref="D13:K13"/>
    <mergeCell ref="A21:B21"/>
    <mergeCell ref="C21:N21"/>
    <mergeCell ref="A22:B22"/>
    <mergeCell ref="C22:N22"/>
    <mergeCell ref="A23:B23"/>
    <mergeCell ref="C23:N23"/>
    <mergeCell ref="A24:C24"/>
    <mergeCell ref="D24:K24"/>
    <mergeCell ref="L24:N24"/>
    <mergeCell ref="B14:C14"/>
    <mergeCell ref="B16:C16"/>
    <mergeCell ref="B15:C15"/>
    <mergeCell ref="D17:D18"/>
    <mergeCell ref="E17:E18"/>
    <mergeCell ref="F17:F18"/>
    <mergeCell ref="G17:G18"/>
    <mergeCell ref="H17:H18"/>
    <mergeCell ref="I17:I18"/>
    <mergeCell ref="D35:K35"/>
    <mergeCell ref="G39:G40"/>
    <mergeCell ref="H39:H40"/>
    <mergeCell ref="I39:I40"/>
    <mergeCell ref="J39:J40"/>
    <mergeCell ref="A35:C35"/>
    <mergeCell ref="A41:E41"/>
    <mergeCell ref="B50:C50"/>
    <mergeCell ref="B51:C51"/>
    <mergeCell ref="B52:C52"/>
    <mergeCell ref="B53:C53"/>
    <mergeCell ref="B54:C54"/>
    <mergeCell ref="B55:C55"/>
    <mergeCell ref="B56:C56"/>
    <mergeCell ref="B57:C57"/>
    <mergeCell ref="B91:C91"/>
    <mergeCell ref="A43:B43"/>
    <mergeCell ref="C43:N43"/>
    <mergeCell ref="A44:B44"/>
    <mergeCell ref="C44:N44"/>
    <mergeCell ref="A45:B45"/>
    <mergeCell ref="C45:N45"/>
    <mergeCell ref="A46:C46"/>
    <mergeCell ref="D46:K46"/>
    <mergeCell ref="L46:N46"/>
    <mergeCell ref="A66:B66"/>
    <mergeCell ref="C66:N66"/>
    <mergeCell ref="A67:B67"/>
    <mergeCell ref="C67:N67"/>
    <mergeCell ref="D61:D62"/>
    <mergeCell ref="E61:E62"/>
    <mergeCell ref="F61:F62"/>
    <mergeCell ref="G61:G62"/>
    <mergeCell ref="H61:H62"/>
    <mergeCell ref="I61:I62"/>
    <mergeCell ref="J61:J62"/>
    <mergeCell ref="A63:E63"/>
    <mergeCell ref="A65:B65"/>
    <mergeCell ref="C65:N65"/>
    <mergeCell ref="F82:F83"/>
    <mergeCell ref="G82:G83"/>
    <mergeCell ref="H82:H83"/>
    <mergeCell ref="I82:I83"/>
    <mergeCell ref="A68:C68"/>
    <mergeCell ref="D68:K68"/>
    <mergeCell ref="J82:J83"/>
    <mergeCell ref="L68:N68"/>
    <mergeCell ref="B69:C69"/>
    <mergeCell ref="A72:C73"/>
    <mergeCell ref="D72:D73"/>
    <mergeCell ref="E72:E73"/>
    <mergeCell ref="F72:F73"/>
    <mergeCell ref="G72:G73"/>
    <mergeCell ref="H72:H73"/>
    <mergeCell ref="I72:I73"/>
    <mergeCell ref="J72:J73"/>
    <mergeCell ref="H101:H102"/>
    <mergeCell ref="J101:J102"/>
    <mergeCell ref="A101:C102"/>
    <mergeCell ref="D101:D102"/>
    <mergeCell ref="E101:E102"/>
    <mergeCell ref="F101:F102"/>
    <mergeCell ref="A74:E74"/>
    <mergeCell ref="A76:B76"/>
    <mergeCell ref="C76:N76"/>
    <mergeCell ref="A77:B77"/>
    <mergeCell ref="C77:N77"/>
    <mergeCell ref="A78:B78"/>
    <mergeCell ref="C78:N78"/>
    <mergeCell ref="A84:E84"/>
    <mergeCell ref="I101:I102"/>
    <mergeCell ref="K101:K102"/>
    <mergeCell ref="A79:C79"/>
    <mergeCell ref="D79:K79"/>
    <mergeCell ref="L79:N79"/>
    <mergeCell ref="B80:C80"/>
    <mergeCell ref="B90:C90"/>
    <mergeCell ref="A82:C83"/>
    <mergeCell ref="D82:D83"/>
    <mergeCell ref="E82:E83"/>
    <mergeCell ref="A86:B86"/>
    <mergeCell ref="C86:N86"/>
    <mergeCell ref="A87:B87"/>
    <mergeCell ref="C87:N87"/>
    <mergeCell ref="A88:B88"/>
    <mergeCell ref="C88:N88"/>
    <mergeCell ref="A89:C89"/>
    <mergeCell ref="D89:K89"/>
    <mergeCell ref="L89:N89"/>
    <mergeCell ref="I92:I93"/>
    <mergeCell ref="J92:J93"/>
    <mergeCell ref="A94:E94"/>
    <mergeCell ref="A92:C93"/>
    <mergeCell ref="D92:D93"/>
    <mergeCell ref="E92:E93"/>
    <mergeCell ref="F92:F93"/>
    <mergeCell ref="G92:G93"/>
    <mergeCell ref="H92:H93"/>
  </mergeCells>
  <conditionalFormatting sqref="N16 N26 K26 J15:K16 J27:K27 K38 N38 J37:K37 J70:K71 N70:N71 J48:K60 N49:N60 J81:K81 J91:K91">
    <cfRule type="cellIs" dxfId="98" priority="426" operator="between">
      <formula>66</formula>
      <formula>100</formula>
    </cfRule>
    <cfRule type="cellIs" dxfId="97" priority="427" operator="between">
      <formula>33</formula>
      <formula>66</formula>
    </cfRule>
    <cfRule type="cellIs" dxfId="96" priority="428" operator="between">
      <formula>0</formula>
      <formula>33</formula>
    </cfRule>
  </conditionalFormatting>
  <conditionalFormatting sqref="N15 N27">
    <cfRule type="cellIs" dxfId="95" priority="166" operator="between">
      <formula>66</formula>
      <formula>100</formula>
    </cfRule>
    <cfRule type="cellIs" dxfId="94" priority="167" operator="between">
      <formula>33</formula>
      <formula>66</formula>
    </cfRule>
    <cfRule type="cellIs" dxfId="93" priority="168" operator="between">
      <formula>0</formula>
      <formula>33</formula>
    </cfRule>
  </conditionalFormatting>
  <conditionalFormatting sqref="F19">
    <cfRule type="cellIs" dxfId="92" priority="151" operator="between">
      <formula>66</formula>
      <formula>100</formula>
    </cfRule>
    <cfRule type="cellIs" dxfId="91" priority="152" operator="between">
      <formula>33</formula>
      <formula>66</formula>
    </cfRule>
    <cfRule type="cellIs" dxfId="90" priority="153" operator="between">
      <formula>0</formula>
      <formula>33</formula>
    </cfRule>
  </conditionalFormatting>
  <conditionalFormatting sqref="G19">
    <cfRule type="cellIs" dxfId="89" priority="148" operator="between">
      <formula>66</formula>
      <formula>100</formula>
    </cfRule>
    <cfRule type="cellIs" dxfId="88" priority="149" operator="between">
      <formula>33</formula>
      <formula>66</formula>
    </cfRule>
    <cfRule type="cellIs" dxfId="87" priority="150" operator="between">
      <formula>0</formula>
      <formula>33</formula>
    </cfRule>
  </conditionalFormatting>
  <conditionalFormatting sqref="H19">
    <cfRule type="cellIs" dxfId="86" priority="145" operator="between">
      <formula>66</formula>
      <formula>100</formula>
    </cfRule>
    <cfRule type="cellIs" dxfId="85" priority="146" operator="between">
      <formula>33</formula>
      <formula>66</formula>
    </cfRule>
    <cfRule type="cellIs" dxfId="84" priority="147" operator="between">
      <formula>0</formula>
      <formula>33</formula>
    </cfRule>
  </conditionalFormatting>
  <conditionalFormatting sqref="F30">
    <cfRule type="cellIs" dxfId="83" priority="133" operator="between">
      <formula>66</formula>
      <formula>100</formula>
    </cfRule>
    <cfRule type="cellIs" dxfId="82" priority="134" operator="between">
      <formula>33</formula>
      <formula>66</formula>
    </cfRule>
    <cfRule type="cellIs" dxfId="81" priority="135" operator="between">
      <formula>0</formula>
      <formula>33</formula>
    </cfRule>
  </conditionalFormatting>
  <conditionalFormatting sqref="G30">
    <cfRule type="cellIs" dxfId="80" priority="130" operator="between">
      <formula>66</formula>
      <formula>100</formula>
    </cfRule>
    <cfRule type="cellIs" dxfId="79" priority="131" operator="between">
      <formula>33</formula>
      <formula>66</formula>
    </cfRule>
    <cfRule type="cellIs" dxfId="78" priority="132" operator="between">
      <formula>0</formula>
      <formula>33</formula>
    </cfRule>
  </conditionalFormatting>
  <conditionalFormatting sqref="H30">
    <cfRule type="cellIs" dxfId="77" priority="127" operator="between">
      <formula>66</formula>
      <formula>100</formula>
    </cfRule>
    <cfRule type="cellIs" dxfId="76" priority="128" operator="between">
      <formula>33</formula>
      <formula>66</formula>
    </cfRule>
    <cfRule type="cellIs" dxfId="75" priority="129" operator="between">
      <formula>0</formula>
      <formula>33</formula>
    </cfRule>
  </conditionalFormatting>
  <conditionalFormatting sqref="N48">
    <cfRule type="cellIs" dxfId="74" priority="121" operator="between">
      <formula>66</formula>
      <formula>100</formula>
    </cfRule>
    <cfRule type="cellIs" dxfId="73" priority="122" operator="between">
      <formula>33</formula>
      <formula>66</formula>
    </cfRule>
    <cfRule type="cellIs" dxfId="72" priority="123" operator="between">
      <formula>0</formula>
      <formula>33</formula>
    </cfRule>
  </conditionalFormatting>
  <conditionalFormatting sqref="N37">
    <cfRule type="cellIs" dxfId="71" priority="118" operator="between">
      <formula>66</formula>
      <formula>100</formula>
    </cfRule>
    <cfRule type="cellIs" dxfId="70" priority="119" operator="between">
      <formula>33</formula>
      <formula>66</formula>
    </cfRule>
    <cfRule type="cellIs" dxfId="69" priority="120" operator="between">
      <formula>0</formula>
      <formula>33</formula>
    </cfRule>
  </conditionalFormatting>
  <conditionalFormatting sqref="F41">
    <cfRule type="cellIs" dxfId="68" priority="115" operator="between">
      <formula>66</formula>
      <formula>100</formula>
    </cfRule>
    <cfRule type="cellIs" dxfId="67" priority="116" operator="between">
      <formula>33</formula>
      <formula>66</formula>
    </cfRule>
    <cfRule type="cellIs" dxfId="66" priority="117" operator="between">
      <formula>0</formula>
      <formula>33</formula>
    </cfRule>
  </conditionalFormatting>
  <conditionalFormatting sqref="G41">
    <cfRule type="cellIs" dxfId="65" priority="112" operator="between">
      <formula>66</formula>
      <formula>100</formula>
    </cfRule>
    <cfRule type="cellIs" dxfId="64" priority="113" operator="between">
      <formula>33</formula>
      <formula>66</formula>
    </cfRule>
    <cfRule type="cellIs" dxfId="63" priority="114" operator="between">
      <formula>0</formula>
      <formula>33</formula>
    </cfRule>
  </conditionalFormatting>
  <conditionalFormatting sqref="H41">
    <cfRule type="cellIs" dxfId="62" priority="109" operator="between">
      <formula>66</formula>
      <formula>100</formula>
    </cfRule>
    <cfRule type="cellIs" dxfId="61" priority="110" operator="between">
      <formula>33</formula>
      <formula>66</formula>
    </cfRule>
    <cfRule type="cellIs" dxfId="60" priority="111" operator="between">
      <formula>0</formula>
      <formula>33</formula>
    </cfRule>
  </conditionalFormatting>
  <conditionalFormatting sqref="N91">
    <cfRule type="cellIs" dxfId="59" priority="103" operator="between">
      <formula>66</formula>
      <formula>100</formula>
    </cfRule>
    <cfRule type="cellIs" dxfId="58" priority="104" operator="between">
      <formula>33</formula>
      <formula>66</formula>
    </cfRule>
    <cfRule type="cellIs" dxfId="57" priority="105" operator="between">
      <formula>0</formula>
      <formula>33</formula>
    </cfRule>
  </conditionalFormatting>
  <conditionalFormatting sqref="N81">
    <cfRule type="cellIs" dxfId="56" priority="100" operator="between">
      <formula>66</formula>
      <formula>100</formula>
    </cfRule>
    <cfRule type="cellIs" dxfId="55" priority="101" operator="between">
      <formula>33</formula>
      <formula>66</formula>
    </cfRule>
    <cfRule type="cellIs" dxfId="54" priority="102" operator="between">
      <formula>0</formula>
      <formula>33</formula>
    </cfRule>
  </conditionalFormatting>
  <conditionalFormatting sqref="F63">
    <cfRule type="cellIs" dxfId="53" priority="97" operator="between">
      <formula>66</formula>
      <formula>100</formula>
    </cfRule>
    <cfRule type="cellIs" dxfId="52" priority="98" operator="between">
      <formula>33</formula>
      <formula>66</formula>
    </cfRule>
    <cfRule type="cellIs" dxfId="51" priority="99" operator="between">
      <formula>0</formula>
      <formula>33</formula>
    </cfRule>
  </conditionalFormatting>
  <conditionalFormatting sqref="G63">
    <cfRule type="cellIs" dxfId="50" priority="94" operator="between">
      <formula>66</formula>
      <formula>100</formula>
    </cfRule>
    <cfRule type="cellIs" dxfId="49" priority="95" operator="between">
      <formula>33</formula>
      <formula>66</formula>
    </cfRule>
    <cfRule type="cellIs" dxfId="48" priority="96" operator="between">
      <formula>0</formula>
      <formula>33</formula>
    </cfRule>
  </conditionalFormatting>
  <conditionalFormatting sqref="H63">
    <cfRule type="cellIs" dxfId="47" priority="91" operator="between">
      <formula>66</formula>
      <formula>100</formula>
    </cfRule>
    <cfRule type="cellIs" dxfId="46" priority="92" operator="between">
      <formula>33</formula>
      <formula>66</formula>
    </cfRule>
    <cfRule type="cellIs" dxfId="45" priority="93" operator="between">
      <formula>0</formula>
      <formula>33</formula>
    </cfRule>
  </conditionalFormatting>
  <conditionalFormatting sqref="H84">
    <cfRule type="cellIs" dxfId="44" priority="55" operator="between">
      <formula>66</formula>
      <formula>100</formula>
    </cfRule>
    <cfRule type="cellIs" dxfId="43" priority="56" operator="between">
      <formula>33</formula>
      <formula>66</formula>
    </cfRule>
    <cfRule type="cellIs" dxfId="42" priority="57" operator="between">
      <formula>0</formula>
      <formula>33</formula>
    </cfRule>
  </conditionalFormatting>
  <conditionalFormatting sqref="F74">
    <cfRule type="cellIs" dxfId="41" priority="79" operator="between">
      <formula>66</formula>
      <formula>100</formula>
    </cfRule>
    <cfRule type="cellIs" dxfId="40" priority="80" operator="between">
      <formula>33</formula>
      <formula>66</formula>
    </cfRule>
    <cfRule type="cellIs" dxfId="39" priority="81" operator="between">
      <formula>0</formula>
      <formula>33</formula>
    </cfRule>
  </conditionalFormatting>
  <conditionalFormatting sqref="G74">
    <cfRule type="cellIs" dxfId="38" priority="76" operator="between">
      <formula>66</formula>
      <formula>100</formula>
    </cfRule>
    <cfRule type="cellIs" dxfId="37" priority="77" operator="between">
      <formula>33</formula>
      <formula>66</formula>
    </cfRule>
    <cfRule type="cellIs" dxfId="36" priority="78" operator="between">
      <formula>0</formula>
      <formula>33</formula>
    </cfRule>
  </conditionalFormatting>
  <conditionalFormatting sqref="H74">
    <cfRule type="cellIs" dxfId="35" priority="73" operator="between">
      <formula>66</formula>
      <formula>100</formula>
    </cfRule>
    <cfRule type="cellIs" dxfId="34" priority="74" operator="between">
      <formula>33</formula>
      <formula>66</formula>
    </cfRule>
    <cfRule type="cellIs" dxfId="33" priority="75" operator="between">
      <formula>0</formula>
      <formula>33</formula>
    </cfRule>
  </conditionalFormatting>
  <conditionalFormatting sqref="H103">
    <cfRule type="cellIs" dxfId="32" priority="43" operator="between">
      <formula>66</formula>
      <formula>100</formula>
    </cfRule>
    <cfRule type="cellIs" dxfId="31" priority="44" operator="between">
      <formula>33</formula>
      <formula>66</formula>
    </cfRule>
    <cfRule type="cellIs" dxfId="30" priority="45" operator="between">
      <formula>0</formula>
      <formula>33</formula>
    </cfRule>
  </conditionalFormatting>
  <conditionalFormatting sqref="F84">
    <cfRule type="cellIs" dxfId="29" priority="61" operator="between">
      <formula>66</formula>
      <formula>100</formula>
    </cfRule>
    <cfRule type="cellIs" dxfId="28" priority="62" operator="between">
      <formula>33</formula>
      <formula>66</formula>
    </cfRule>
    <cfRule type="cellIs" dxfId="27" priority="63" operator="between">
      <formula>0</formula>
      <formula>33</formula>
    </cfRule>
  </conditionalFormatting>
  <conditionalFormatting sqref="G84">
    <cfRule type="cellIs" dxfId="26" priority="58" operator="between">
      <formula>66</formula>
      <formula>100</formula>
    </cfRule>
    <cfRule type="cellIs" dxfId="25" priority="59" operator="between">
      <formula>33</formula>
      <formula>66</formula>
    </cfRule>
    <cfRule type="cellIs" dxfId="24" priority="60" operator="between">
      <formula>0</formula>
      <formula>33</formula>
    </cfRule>
  </conditionalFormatting>
  <conditionalFormatting sqref="F103">
    <cfRule type="cellIs" dxfId="23" priority="49" operator="between">
      <formula>66</formula>
      <formula>100</formula>
    </cfRule>
    <cfRule type="cellIs" dxfId="22" priority="50" operator="between">
      <formula>33</formula>
      <formula>66</formula>
    </cfRule>
    <cfRule type="cellIs" dxfId="21" priority="51" operator="between">
      <formula>0</formula>
      <formula>33</formula>
    </cfRule>
  </conditionalFormatting>
  <conditionalFormatting sqref="G103">
    <cfRule type="cellIs" dxfId="20" priority="46" operator="between">
      <formula>66</formula>
      <formula>100</formula>
    </cfRule>
    <cfRule type="cellIs" dxfId="19" priority="47" operator="between">
      <formula>33</formula>
      <formula>66</formula>
    </cfRule>
    <cfRule type="cellIs" dxfId="18" priority="48" operator="between">
      <formula>0</formula>
      <formula>33</formula>
    </cfRule>
  </conditionalFormatting>
  <conditionalFormatting sqref="K101">
    <cfRule type="cellIs" dxfId="17" priority="40" operator="between">
      <formula>66</formula>
      <formula>100</formula>
    </cfRule>
    <cfRule type="cellIs" dxfId="16" priority="41" operator="between">
      <formula>33</formula>
      <formula>66</formula>
    </cfRule>
    <cfRule type="cellIs" dxfId="15" priority="42" operator="between">
      <formula>0</formula>
      <formula>33</formula>
    </cfRule>
  </conditionalFormatting>
  <conditionalFormatting sqref="J26">
    <cfRule type="cellIs" dxfId="14" priority="37" operator="between">
      <formula>66</formula>
      <formula>100</formula>
    </cfRule>
    <cfRule type="cellIs" dxfId="13" priority="38" operator="between">
      <formula>33</formula>
      <formula>66</formula>
    </cfRule>
    <cfRule type="cellIs" dxfId="12" priority="39" operator="between">
      <formula>0</formula>
      <formula>33</formula>
    </cfRule>
  </conditionalFormatting>
  <conditionalFormatting sqref="J38">
    <cfRule type="cellIs" dxfId="11" priority="34" operator="between">
      <formula>66</formula>
      <formula>100</formula>
    </cfRule>
    <cfRule type="cellIs" dxfId="10" priority="35" operator="between">
      <formula>33</formula>
      <formula>66</formula>
    </cfRule>
    <cfRule type="cellIs" dxfId="9" priority="36" operator="between">
      <formula>0</formula>
      <formula>33</formula>
    </cfRule>
  </conditionalFormatting>
  <conditionalFormatting sqref="F94">
    <cfRule type="cellIs" dxfId="8" priority="13" operator="between">
      <formula>66</formula>
      <formula>100</formula>
    </cfRule>
    <cfRule type="cellIs" dxfId="7" priority="14" operator="between">
      <formula>33</formula>
      <formula>66</formula>
    </cfRule>
    <cfRule type="cellIs" dxfId="6" priority="15" operator="between">
      <formula>0</formula>
      <formula>33</formula>
    </cfRule>
  </conditionalFormatting>
  <conditionalFormatting sqref="G94">
    <cfRule type="cellIs" dxfId="5" priority="10" operator="between">
      <formula>66</formula>
      <formula>100</formula>
    </cfRule>
    <cfRule type="cellIs" dxfId="4" priority="11" operator="between">
      <formula>33</formula>
      <formula>66</formula>
    </cfRule>
    <cfRule type="cellIs" dxfId="3" priority="12" operator="between">
      <formula>0</formula>
      <formula>33</formula>
    </cfRule>
  </conditionalFormatting>
  <conditionalFormatting sqref="H94">
    <cfRule type="cellIs" dxfId="2" priority="7" operator="between">
      <formula>66</formula>
      <formula>100</formula>
    </cfRule>
    <cfRule type="cellIs" dxfId="1" priority="8" operator="between">
      <formula>33</formula>
      <formula>66</formula>
    </cfRule>
    <cfRule type="cellIs" dxfId="0" priority="9" operator="between">
      <formula>0</formula>
      <formula>33</formula>
    </cfRule>
  </conditionalFormatting>
  <printOptions horizontalCentered="1"/>
  <pageMargins left="0" right="0" top="0" bottom="0" header="0.39370078740157483" footer="0.31496062992125984"/>
  <pageSetup paperSize="9" scale="57" orientation="landscape" useFirstPageNumber="1" horizontalDpi="300" verticalDpi="300" r:id="rId1"/>
  <rowBreaks count="1" manualBreakCount="1">
    <brk id="109" max="12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113"/>
  <sheetViews>
    <sheetView view="pageBreakPreview" topLeftCell="A49" zoomScaleNormal="100" zoomScaleSheetLayoutView="100" workbookViewId="0">
      <selection activeCell="A16" sqref="A16"/>
    </sheetView>
  </sheetViews>
  <sheetFormatPr defaultRowHeight="14.25"/>
  <cols>
    <col min="1" max="1" width="24.140625" style="33" customWidth="1"/>
    <col min="2" max="3" width="15" style="33" customWidth="1"/>
    <col min="4" max="4" width="22.28515625" style="33" customWidth="1"/>
    <col min="5" max="5" width="20.7109375" style="33" customWidth="1"/>
    <col min="6" max="6" width="16.42578125" style="33" customWidth="1"/>
    <col min="7" max="7" width="15.140625" style="33" customWidth="1"/>
    <col min="8" max="8" width="50.5703125" style="143" bestFit="1" customWidth="1"/>
    <col min="9" max="12" width="9.140625" style="33" hidden="1" customWidth="1"/>
    <col min="13" max="13" width="15.140625" style="33" customWidth="1"/>
    <col min="14" max="14" width="11.28515625" style="33" bestFit="1" customWidth="1"/>
    <col min="15" max="15" width="9.140625" style="33"/>
    <col min="16" max="16" width="16.5703125" style="33" bestFit="1" customWidth="1"/>
    <col min="17" max="17" width="13.140625" style="33" bestFit="1" customWidth="1"/>
    <col min="18" max="18" width="11.85546875" style="33" bestFit="1" customWidth="1"/>
    <col min="19" max="19" width="15.42578125" style="33" bestFit="1" customWidth="1"/>
    <col min="20" max="16384" width="9.140625" style="33"/>
  </cols>
  <sheetData>
    <row r="1" spans="1:15" ht="15">
      <c r="A1" s="530" t="s">
        <v>26</v>
      </c>
      <c r="B1" s="531"/>
      <c r="C1" s="531"/>
      <c r="D1" s="531"/>
      <c r="E1" s="531"/>
      <c r="F1" s="531"/>
      <c r="G1" s="531"/>
      <c r="H1" s="532"/>
    </row>
    <row r="2" spans="1:15" ht="15">
      <c r="A2" s="533" t="s">
        <v>64</v>
      </c>
      <c r="B2" s="534"/>
      <c r="C2" s="534"/>
      <c r="D2" s="534"/>
      <c r="E2" s="534"/>
      <c r="F2" s="534"/>
      <c r="G2" s="534"/>
      <c r="H2" s="535"/>
    </row>
    <row r="3" spans="1:15" ht="15">
      <c r="A3" s="229"/>
      <c r="B3" s="230"/>
      <c r="C3" s="230"/>
      <c r="D3" s="230"/>
      <c r="E3" s="230"/>
      <c r="F3" s="230"/>
      <c r="G3" s="230"/>
      <c r="H3" s="231"/>
    </row>
    <row r="4" spans="1:15" ht="15">
      <c r="A4" s="228" t="s">
        <v>34</v>
      </c>
      <c r="B4" s="536" t="s">
        <v>81</v>
      </c>
      <c r="C4" s="536"/>
      <c r="D4" s="536"/>
      <c r="E4" s="536"/>
      <c r="F4" s="536"/>
      <c r="G4" s="536"/>
      <c r="H4" s="536"/>
      <c r="I4" s="536"/>
      <c r="J4" s="536"/>
      <c r="K4" s="536"/>
      <c r="L4" s="536"/>
    </row>
    <row r="5" spans="1:15" ht="3.75" customHeight="1">
      <c r="A5" s="37"/>
      <c r="B5" s="34"/>
      <c r="C5" s="34"/>
      <c r="D5" s="34"/>
      <c r="E5" s="34"/>
      <c r="F5" s="34"/>
      <c r="G5" s="34"/>
      <c r="H5" s="38"/>
    </row>
    <row r="6" spans="1:15" s="226" customFormat="1" ht="15">
      <c r="A6" s="228" t="s">
        <v>35</v>
      </c>
      <c r="B6" s="537" t="s">
        <v>232</v>
      </c>
      <c r="C6" s="537"/>
      <c r="D6" s="537"/>
      <c r="E6" s="537"/>
      <c r="F6" s="537"/>
      <c r="G6" s="537"/>
      <c r="H6" s="537"/>
      <c r="I6" s="537"/>
      <c r="J6" s="537"/>
      <c r="K6" s="537"/>
      <c r="L6" s="537"/>
    </row>
    <row r="7" spans="1:15" ht="3" customHeight="1">
      <c r="A7" s="39"/>
      <c r="B7" s="35"/>
      <c r="C7" s="35"/>
      <c r="D7" s="35"/>
      <c r="E7" s="35"/>
      <c r="F7" s="36"/>
      <c r="G7" s="34"/>
      <c r="H7" s="38"/>
    </row>
    <row r="8" spans="1:15" ht="15">
      <c r="A8" s="228" t="s">
        <v>33</v>
      </c>
      <c r="B8" s="537" t="s">
        <v>57</v>
      </c>
      <c r="C8" s="537"/>
      <c r="D8" s="537"/>
      <c r="E8" s="537"/>
      <c r="F8" s="537"/>
      <c r="G8" s="537"/>
      <c r="H8" s="537"/>
    </row>
    <row r="9" spans="1:15" ht="2.25" customHeight="1">
      <c r="A9" s="533"/>
      <c r="B9" s="534"/>
      <c r="C9" s="534"/>
      <c r="D9" s="534"/>
      <c r="E9" s="534"/>
      <c r="F9" s="534"/>
      <c r="G9" s="534"/>
      <c r="H9" s="535"/>
    </row>
    <row r="10" spans="1:15">
      <c r="A10" s="542" t="s">
        <v>42</v>
      </c>
      <c r="B10" s="543"/>
      <c r="C10" s="543"/>
      <c r="D10" s="543"/>
      <c r="E10" s="543"/>
      <c r="F10" s="543"/>
      <c r="G10" s="543"/>
      <c r="H10" s="544"/>
    </row>
    <row r="11" spans="1:15" ht="25.5">
      <c r="A11" s="234" t="s">
        <v>1</v>
      </c>
      <c r="B11" s="545" t="s">
        <v>48</v>
      </c>
      <c r="C11" s="546"/>
      <c r="D11" s="547"/>
      <c r="E11" s="545" t="s">
        <v>46</v>
      </c>
      <c r="F11" s="547"/>
      <c r="G11" s="67" t="s">
        <v>47</v>
      </c>
      <c r="H11" s="234" t="s">
        <v>5</v>
      </c>
    </row>
    <row r="12" spans="1:15" ht="14.25" customHeight="1">
      <c r="A12" s="235" t="s">
        <v>83</v>
      </c>
      <c r="B12" s="548" t="s">
        <v>78</v>
      </c>
      <c r="C12" s="549"/>
      <c r="D12" s="550"/>
      <c r="E12" s="548">
        <v>100</v>
      </c>
      <c r="F12" s="551"/>
      <c r="G12" s="199">
        <v>29</v>
      </c>
      <c r="H12" s="200">
        <f>G12*E12/100</f>
        <v>29</v>
      </c>
      <c r="M12" s="566"/>
      <c r="N12" s="566"/>
      <c r="O12" s="566"/>
    </row>
    <row r="13" spans="1:15" ht="3" customHeight="1">
      <c r="A13" s="552"/>
      <c r="B13" s="553"/>
      <c r="C13" s="553"/>
      <c r="D13" s="553"/>
      <c r="E13" s="553"/>
      <c r="F13" s="553"/>
      <c r="G13" s="553"/>
      <c r="H13" s="554"/>
      <c r="M13" s="566"/>
      <c r="N13" s="566"/>
      <c r="O13" s="566"/>
    </row>
    <row r="14" spans="1:15">
      <c r="A14" s="542" t="s">
        <v>43</v>
      </c>
      <c r="B14" s="543"/>
      <c r="C14" s="543"/>
      <c r="D14" s="543"/>
      <c r="E14" s="543"/>
      <c r="F14" s="543"/>
      <c r="G14" s="543"/>
      <c r="H14" s="544"/>
      <c r="M14" s="566"/>
      <c r="N14" s="566"/>
      <c r="O14" s="566"/>
    </row>
    <row r="15" spans="1:15">
      <c r="A15" s="78" t="s">
        <v>58</v>
      </c>
      <c r="B15" s="567" t="s">
        <v>8</v>
      </c>
      <c r="C15" s="568"/>
      <c r="D15" s="64" t="s">
        <v>9</v>
      </c>
      <c r="E15" s="79" t="s">
        <v>59</v>
      </c>
      <c r="F15" s="79" t="s">
        <v>60</v>
      </c>
      <c r="G15" s="64" t="s">
        <v>32</v>
      </c>
      <c r="H15" s="65" t="s">
        <v>10</v>
      </c>
      <c r="M15" s="566"/>
      <c r="N15" s="566"/>
      <c r="O15" s="566"/>
    </row>
    <row r="16" spans="1:15">
      <c r="A16" s="146">
        <v>857322</v>
      </c>
      <c r="B16" s="569">
        <v>1601138.35</v>
      </c>
      <c r="C16" s="570"/>
      <c r="D16" s="201">
        <v>1523323.23</v>
      </c>
      <c r="E16" s="42">
        <v>1305994.17</v>
      </c>
      <c r="F16" s="202">
        <v>562177.81999999995</v>
      </c>
      <c r="G16" s="42">
        <v>962889.82</v>
      </c>
      <c r="H16" s="75">
        <f>G16/B16*100</f>
        <v>60.137827564994609</v>
      </c>
      <c r="M16" s="566"/>
      <c r="N16" s="566"/>
      <c r="O16" s="566"/>
    </row>
    <row r="17" spans="1:17" ht="2.25" customHeight="1">
      <c r="A17" s="158"/>
      <c r="B17" s="159"/>
      <c r="C17" s="159"/>
      <c r="D17" s="203"/>
      <c r="E17" s="162"/>
      <c r="F17" s="161"/>
      <c r="G17" s="162"/>
      <c r="H17" s="160"/>
      <c r="M17" s="566"/>
      <c r="N17" s="566"/>
      <c r="O17" s="566"/>
    </row>
    <row r="18" spans="1:17" ht="13.5" customHeight="1">
      <c r="A18" s="585" t="s">
        <v>54</v>
      </c>
      <c r="B18" s="585"/>
      <c r="C18" s="585"/>
      <c r="D18" s="585"/>
      <c r="E18" s="585"/>
      <c r="F18" s="585"/>
      <c r="G18" s="585"/>
      <c r="H18" s="585"/>
      <c r="I18" s="132"/>
      <c r="M18" s="566"/>
      <c r="N18" s="566"/>
      <c r="O18" s="566"/>
    </row>
    <row r="19" spans="1:17" ht="15" customHeight="1">
      <c r="A19" s="586" t="s">
        <v>55</v>
      </c>
      <c r="B19" s="586"/>
      <c r="C19" s="586"/>
      <c r="D19" s="586"/>
      <c r="E19" s="586"/>
      <c r="F19" s="586"/>
      <c r="G19" s="586"/>
      <c r="H19" s="586"/>
      <c r="I19" s="132"/>
      <c r="M19" s="566"/>
      <c r="N19" s="566"/>
      <c r="O19" s="566"/>
    </row>
    <row r="20" spans="1:17" ht="32.25" customHeight="1">
      <c r="A20" s="587" t="s">
        <v>233</v>
      </c>
      <c r="B20" s="588"/>
      <c r="C20" s="588"/>
      <c r="D20" s="588"/>
      <c r="E20" s="588"/>
      <c r="F20" s="588"/>
      <c r="G20" s="588"/>
      <c r="H20" s="589"/>
      <c r="I20" s="132"/>
    </row>
    <row r="21" spans="1:17" ht="15.75" customHeight="1">
      <c r="A21" s="586" t="s">
        <v>49</v>
      </c>
      <c r="B21" s="586"/>
      <c r="C21" s="586"/>
      <c r="D21" s="586"/>
      <c r="E21" s="586"/>
      <c r="F21" s="586"/>
      <c r="G21" s="586"/>
      <c r="H21" s="586"/>
      <c r="I21" s="132"/>
    </row>
    <row r="22" spans="1:17" ht="45.75" customHeight="1">
      <c r="A22" s="578" t="s">
        <v>234</v>
      </c>
      <c r="B22" s="579"/>
      <c r="C22" s="579"/>
      <c r="D22" s="579"/>
      <c r="E22" s="579"/>
      <c r="F22" s="579"/>
      <c r="G22" s="579"/>
      <c r="H22" s="580"/>
      <c r="I22" s="132"/>
      <c r="M22" s="571"/>
      <c r="N22" s="571"/>
      <c r="O22" s="571"/>
      <c r="P22" s="571"/>
      <c r="Q22" s="571"/>
    </row>
    <row r="23" spans="1:17" ht="15">
      <c r="A23" s="581" t="s">
        <v>62</v>
      </c>
      <c r="B23" s="581"/>
      <c r="C23" s="581"/>
      <c r="D23" s="581"/>
      <c r="E23" s="581"/>
      <c r="F23" s="581"/>
      <c r="G23" s="581"/>
      <c r="H23" s="581"/>
      <c r="I23" s="132"/>
      <c r="M23" s="204" t="s">
        <v>235</v>
      </c>
      <c r="N23" s="204" t="s">
        <v>140</v>
      </c>
      <c r="O23" s="204" t="s">
        <v>141</v>
      </c>
      <c r="P23" s="204" t="s">
        <v>142</v>
      </c>
      <c r="Q23" s="204" t="s">
        <v>143</v>
      </c>
    </row>
    <row r="24" spans="1:17" ht="28.5" customHeight="1">
      <c r="A24" s="582" t="s">
        <v>263</v>
      </c>
      <c r="B24" s="583"/>
      <c r="C24" s="583"/>
      <c r="D24" s="583"/>
      <c r="E24" s="583"/>
      <c r="F24" s="583"/>
      <c r="G24" s="583"/>
      <c r="H24" s="584"/>
      <c r="I24" s="132"/>
      <c r="M24" s="205" t="s">
        <v>236</v>
      </c>
      <c r="N24" s="246">
        <v>9</v>
      </c>
      <c r="O24" s="246">
        <v>29</v>
      </c>
      <c r="P24" s="246">
        <v>26</v>
      </c>
      <c r="Q24" s="246">
        <v>21</v>
      </c>
    </row>
    <row r="25" spans="1:17" ht="15.75" customHeight="1">
      <c r="H25" s="206"/>
      <c r="I25" s="132"/>
      <c r="M25" s="207" t="s">
        <v>237</v>
      </c>
      <c r="N25" s="246">
        <v>6</v>
      </c>
      <c r="O25" s="246">
        <v>11</v>
      </c>
      <c r="P25" s="246">
        <v>13</v>
      </c>
      <c r="Q25" s="246">
        <v>20</v>
      </c>
    </row>
    <row r="26" spans="1:17" ht="15">
      <c r="H26" s="208"/>
      <c r="I26" s="132"/>
      <c r="M26" s="207" t="s">
        <v>238</v>
      </c>
      <c r="N26" s="246">
        <v>12</v>
      </c>
      <c r="O26" s="246">
        <v>13</v>
      </c>
      <c r="P26" s="246">
        <v>12</v>
      </c>
      <c r="Q26" s="246">
        <v>20</v>
      </c>
    </row>
    <row r="27" spans="1:17" ht="15">
      <c r="H27" s="208"/>
      <c r="I27" s="132"/>
      <c r="M27" s="207" t="s">
        <v>239</v>
      </c>
      <c r="N27" s="246">
        <v>23</v>
      </c>
      <c r="O27" s="246">
        <v>11</v>
      </c>
      <c r="P27" s="246">
        <v>16</v>
      </c>
      <c r="Q27" s="246">
        <v>9</v>
      </c>
    </row>
    <row r="28" spans="1:17" ht="15">
      <c r="H28" s="208"/>
      <c r="I28" s="132"/>
      <c r="M28" s="207" t="s">
        <v>240</v>
      </c>
      <c r="N28" s="246">
        <v>1</v>
      </c>
      <c r="O28" s="246">
        <v>9</v>
      </c>
      <c r="P28" s="246">
        <v>8</v>
      </c>
      <c r="Q28" s="246">
        <v>2</v>
      </c>
    </row>
    <row r="29" spans="1:17" ht="80.25" customHeight="1">
      <c r="H29" s="208"/>
      <c r="I29" s="132"/>
      <c r="M29" s="207" t="s">
        <v>241</v>
      </c>
      <c r="N29" s="246">
        <v>1</v>
      </c>
      <c r="O29" s="246">
        <v>6</v>
      </c>
      <c r="P29" s="246">
        <v>3</v>
      </c>
      <c r="Q29" s="246">
        <v>2</v>
      </c>
    </row>
    <row r="30" spans="1:17">
      <c r="H30" s="208"/>
      <c r="I30" s="132"/>
      <c r="M30" s="209" t="s">
        <v>133</v>
      </c>
      <c r="N30" s="209">
        <f>SUM(N24:N29)</f>
        <v>52</v>
      </c>
      <c r="O30" s="209">
        <f>SUM(O24:O29)</f>
        <v>79</v>
      </c>
      <c r="P30" s="209">
        <f>SUM(P24:P29)</f>
        <v>78</v>
      </c>
      <c r="Q30" s="209">
        <f>SUM(Q24:Q29)</f>
        <v>74</v>
      </c>
    </row>
    <row r="31" spans="1:17">
      <c r="H31" s="208"/>
      <c r="I31" s="132"/>
      <c r="M31" s="210"/>
      <c r="N31" s="210"/>
      <c r="O31" s="210"/>
      <c r="P31" s="210"/>
      <c r="Q31" s="210"/>
    </row>
    <row r="32" spans="1:17" ht="132" customHeight="1">
      <c r="H32" s="208"/>
      <c r="I32" s="132"/>
      <c r="M32" s="210"/>
      <c r="N32" s="210"/>
      <c r="O32" s="210"/>
      <c r="P32" s="210"/>
      <c r="Q32" s="210"/>
    </row>
    <row r="33" spans="1:17" ht="60.75" customHeight="1">
      <c r="A33" s="572" t="s">
        <v>264</v>
      </c>
      <c r="B33" s="573"/>
      <c r="C33" s="573"/>
      <c r="D33" s="573"/>
      <c r="E33" s="573"/>
      <c r="F33" s="573"/>
      <c r="G33" s="573"/>
      <c r="H33" s="574"/>
      <c r="I33" s="132"/>
      <c r="M33" s="210"/>
      <c r="N33" s="210"/>
      <c r="O33" s="210"/>
      <c r="P33" s="210"/>
      <c r="Q33" s="210"/>
    </row>
    <row r="34" spans="1:17" ht="25.5" customHeight="1">
      <c r="A34" s="562" t="s">
        <v>84</v>
      </c>
      <c r="B34" s="563"/>
      <c r="C34" s="563"/>
      <c r="D34" s="563"/>
      <c r="E34" s="563"/>
      <c r="F34" s="563"/>
      <c r="G34" s="563"/>
      <c r="H34" s="575"/>
      <c r="I34" s="132"/>
      <c r="P34" s="576"/>
      <c r="Q34" s="576"/>
    </row>
    <row r="35" spans="1:17" ht="53.25" customHeight="1">
      <c r="A35" s="98" t="s">
        <v>85</v>
      </c>
      <c r="B35" s="98" t="s">
        <v>86</v>
      </c>
      <c r="C35" s="245" t="s">
        <v>198</v>
      </c>
      <c r="D35" s="98" t="s">
        <v>161</v>
      </c>
      <c r="E35" s="98" t="s">
        <v>16</v>
      </c>
      <c r="F35" s="245" t="s">
        <v>162</v>
      </c>
      <c r="G35" s="556" t="s">
        <v>52</v>
      </c>
      <c r="H35" s="590"/>
      <c r="I35" s="132"/>
    </row>
    <row r="36" spans="1:17" ht="37.5" customHeight="1">
      <c r="A36" s="99" t="s">
        <v>88</v>
      </c>
      <c r="B36" s="266">
        <v>82408.679999999993</v>
      </c>
      <c r="C36" s="266">
        <v>80998.09</v>
      </c>
      <c r="D36" s="266">
        <v>61059.94</v>
      </c>
      <c r="E36" s="102">
        <f t="shared" ref="E36:E50" si="0">D36/B36*100</f>
        <v>74.094063877737156</v>
      </c>
      <c r="F36" s="267">
        <v>39716.080000000002</v>
      </c>
      <c r="G36" s="591" t="s">
        <v>259</v>
      </c>
      <c r="H36" s="592"/>
      <c r="I36" s="132"/>
    </row>
    <row r="37" spans="1:17" ht="32.25" customHeight="1">
      <c r="A37" s="103" t="s">
        <v>89</v>
      </c>
      <c r="B37" s="272">
        <v>67427.34</v>
      </c>
      <c r="C37" s="272">
        <v>54000</v>
      </c>
      <c r="D37" s="238">
        <v>41466.31</v>
      </c>
      <c r="E37" s="106">
        <f t="shared" si="0"/>
        <v>61.49776930248175</v>
      </c>
      <c r="F37" s="268">
        <v>22071.16</v>
      </c>
      <c r="G37" s="538" t="s">
        <v>242</v>
      </c>
      <c r="H37" s="539"/>
      <c r="I37" s="132"/>
    </row>
    <row r="38" spans="1:17" ht="28.5" customHeight="1">
      <c r="A38" s="103" t="s">
        <v>90</v>
      </c>
      <c r="B38" s="272">
        <v>88120.88</v>
      </c>
      <c r="C38" s="272">
        <v>97973.2</v>
      </c>
      <c r="D38" s="238">
        <v>46369.68</v>
      </c>
      <c r="E38" s="106">
        <f t="shared" si="0"/>
        <v>52.620536699134192</v>
      </c>
      <c r="F38" s="150">
        <v>25165.58</v>
      </c>
      <c r="G38" s="516" t="s">
        <v>243</v>
      </c>
      <c r="H38" s="517"/>
      <c r="I38" s="132"/>
    </row>
    <row r="39" spans="1:17" ht="25.5" customHeight="1">
      <c r="A39" s="147" t="s">
        <v>91</v>
      </c>
      <c r="B39" s="272">
        <v>21399.35</v>
      </c>
      <c r="C39" s="272">
        <v>12800</v>
      </c>
      <c r="D39" s="238">
        <v>14064.95</v>
      </c>
      <c r="E39" s="106">
        <f t="shared" si="0"/>
        <v>65.726061772904316</v>
      </c>
      <c r="F39" s="268">
        <v>7012</v>
      </c>
      <c r="G39" s="540" t="s">
        <v>260</v>
      </c>
      <c r="H39" s="541"/>
      <c r="I39" s="132"/>
    </row>
    <row r="40" spans="1:17" ht="34.5" customHeight="1">
      <c r="A40" s="103" t="s">
        <v>92</v>
      </c>
      <c r="B40" s="272">
        <v>4663.43</v>
      </c>
      <c r="C40" s="272">
        <v>4026.48</v>
      </c>
      <c r="D40" s="238">
        <v>1913.07</v>
      </c>
      <c r="E40" s="106">
        <f t="shared" si="0"/>
        <v>41.022809391370721</v>
      </c>
      <c r="F40" s="268">
        <v>1629.97</v>
      </c>
      <c r="G40" s="538" t="s">
        <v>163</v>
      </c>
      <c r="H40" s="539"/>
      <c r="I40" s="132"/>
      <c r="M40" s="577"/>
      <c r="N40" s="577"/>
      <c r="O40" s="577"/>
      <c r="P40" s="577"/>
      <c r="Q40" s="577"/>
    </row>
    <row r="41" spans="1:17" ht="27" customHeight="1">
      <c r="A41" s="103" t="s">
        <v>164</v>
      </c>
      <c r="B41" s="272">
        <v>82669.2</v>
      </c>
      <c r="C41" s="273">
        <v>78000</v>
      </c>
      <c r="D41" s="238">
        <v>56423.9</v>
      </c>
      <c r="E41" s="106">
        <f t="shared" si="0"/>
        <v>68.252626129199271</v>
      </c>
      <c r="F41" s="268">
        <v>46207.22</v>
      </c>
      <c r="G41" s="538" t="s">
        <v>165</v>
      </c>
      <c r="H41" s="539"/>
      <c r="I41" s="132"/>
      <c r="M41" s="577"/>
      <c r="N41" s="577"/>
      <c r="O41" s="577"/>
      <c r="P41" s="577"/>
      <c r="Q41" s="577"/>
    </row>
    <row r="42" spans="1:17" ht="28.5" customHeight="1">
      <c r="A42" s="103" t="s">
        <v>93</v>
      </c>
      <c r="B42" s="272">
        <v>329218.99</v>
      </c>
      <c r="C42" s="274">
        <v>324152.52</v>
      </c>
      <c r="D42" s="238">
        <v>215013.31</v>
      </c>
      <c r="E42" s="106">
        <f t="shared" si="0"/>
        <v>65.310117742600454</v>
      </c>
      <c r="F42" s="268">
        <v>114205.68</v>
      </c>
      <c r="G42" s="538" t="s">
        <v>166</v>
      </c>
      <c r="H42" s="539"/>
      <c r="I42" s="132"/>
      <c r="M42" s="577"/>
      <c r="N42" s="577"/>
      <c r="O42" s="577"/>
      <c r="P42" s="577"/>
      <c r="Q42" s="577"/>
    </row>
    <row r="43" spans="1:17" ht="24.75" customHeight="1">
      <c r="A43" s="103" t="s">
        <v>94</v>
      </c>
      <c r="B43" s="275">
        <v>104804.14</v>
      </c>
      <c r="C43" s="274">
        <v>77564.160000000003</v>
      </c>
      <c r="D43" s="238">
        <v>78839.22</v>
      </c>
      <c r="E43" s="106">
        <f t="shared" si="0"/>
        <v>75.225291672638122</v>
      </c>
      <c r="F43" s="267">
        <v>31439.22</v>
      </c>
      <c r="G43" s="516" t="s">
        <v>243</v>
      </c>
      <c r="H43" s="517"/>
      <c r="I43" s="132"/>
      <c r="M43" s="577"/>
      <c r="N43" s="577"/>
      <c r="O43" s="577"/>
      <c r="P43" s="577"/>
      <c r="Q43" s="577"/>
    </row>
    <row r="44" spans="1:17" s="43" customFormat="1" ht="27" customHeight="1">
      <c r="A44" s="103" t="s">
        <v>95</v>
      </c>
      <c r="B44" s="276">
        <v>1257.04</v>
      </c>
      <c r="C44" s="277">
        <v>966.56</v>
      </c>
      <c r="D44" s="238">
        <v>966.52</v>
      </c>
      <c r="E44" s="106">
        <f t="shared" si="0"/>
        <v>76.888563609749895</v>
      </c>
      <c r="F44" s="268">
        <v>290.52</v>
      </c>
      <c r="G44" s="516" t="s">
        <v>244</v>
      </c>
      <c r="H44" s="517"/>
      <c r="I44" s="133"/>
      <c r="M44" s="577"/>
      <c r="N44" s="577"/>
      <c r="O44" s="577"/>
      <c r="P44" s="577"/>
      <c r="Q44" s="577"/>
    </row>
    <row r="45" spans="1:17" s="44" customFormat="1" ht="26.25" customHeight="1">
      <c r="A45" s="103" t="s">
        <v>96</v>
      </c>
      <c r="B45" s="278">
        <v>18384.77</v>
      </c>
      <c r="C45" s="199">
        <v>50203.13</v>
      </c>
      <c r="D45" s="269">
        <v>4065.57</v>
      </c>
      <c r="E45" s="148">
        <f t="shared" si="0"/>
        <v>22.113793101572661</v>
      </c>
      <c r="F45" s="150">
        <v>0</v>
      </c>
      <c r="G45" s="516" t="s">
        <v>245</v>
      </c>
      <c r="H45" s="517"/>
      <c r="I45" s="134"/>
      <c r="M45" s="577"/>
      <c r="N45" s="577"/>
      <c r="O45" s="577"/>
      <c r="P45" s="577"/>
      <c r="Q45" s="577"/>
    </row>
    <row r="46" spans="1:17" s="44" customFormat="1" ht="24.75" customHeight="1">
      <c r="A46" s="103" t="s">
        <v>97</v>
      </c>
      <c r="B46" s="276">
        <v>9468.68</v>
      </c>
      <c r="C46" s="277">
        <v>7160.28</v>
      </c>
      <c r="D46" s="238">
        <v>5208.68</v>
      </c>
      <c r="E46" s="106">
        <f t="shared" si="0"/>
        <v>55.009568387568272</v>
      </c>
      <c r="F46" s="150">
        <v>3872.63</v>
      </c>
      <c r="G46" s="516" t="s">
        <v>246</v>
      </c>
      <c r="H46" s="517"/>
      <c r="I46" s="134"/>
      <c r="M46" s="577"/>
      <c r="N46" s="577"/>
      <c r="O46" s="577"/>
      <c r="P46" s="577"/>
      <c r="Q46" s="577"/>
    </row>
    <row r="47" spans="1:17" ht="28.5" customHeight="1">
      <c r="A47" s="103" t="s">
        <v>261</v>
      </c>
      <c r="B47" s="275">
        <v>38062.5</v>
      </c>
      <c r="C47" s="274">
        <v>43500</v>
      </c>
      <c r="D47" s="238">
        <v>23562.5</v>
      </c>
      <c r="E47" s="106">
        <f t="shared" si="0"/>
        <v>61.904761904761905</v>
      </c>
      <c r="F47" s="268">
        <v>14500</v>
      </c>
      <c r="G47" s="538" t="s">
        <v>167</v>
      </c>
      <c r="H47" s="539"/>
      <c r="I47" s="132"/>
      <c r="M47" s="577"/>
      <c r="N47" s="577"/>
      <c r="O47" s="577"/>
      <c r="P47" s="577"/>
      <c r="Q47" s="577"/>
    </row>
    <row r="48" spans="1:17" ht="30.75" customHeight="1">
      <c r="A48" s="103" t="s">
        <v>99</v>
      </c>
      <c r="B48" s="275">
        <v>13347.6</v>
      </c>
      <c r="C48" s="274">
        <v>10201.799999999999</v>
      </c>
      <c r="D48" s="238">
        <v>4704</v>
      </c>
      <c r="E48" s="106">
        <f t="shared" si="0"/>
        <v>35.242290748898675</v>
      </c>
      <c r="F48" s="150">
        <v>2352</v>
      </c>
      <c r="G48" s="540" t="s">
        <v>168</v>
      </c>
      <c r="H48" s="541"/>
      <c r="I48" s="132"/>
      <c r="M48" s="577"/>
      <c r="N48" s="577"/>
      <c r="O48" s="577"/>
      <c r="P48" s="577"/>
      <c r="Q48" s="577"/>
    </row>
    <row r="49" spans="1:9" ht="50.25" customHeight="1">
      <c r="A49" s="103" t="s">
        <v>101</v>
      </c>
      <c r="B49" s="279">
        <v>42000</v>
      </c>
      <c r="C49" s="269">
        <v>14000</v>
      </c>
      <c r="D49" s="270">
        <v>11301.34</v>
      </c>
      <c r="E49" s="112">
        <f t="shared" si="0"/>
        <v>26.907952380952381</v>
      </c>
      <c r="F49" s="150">
        <v>1301.49</v>
      </c>
      <c r="G49" s="516" t="s">
        <v>247</v>
      </c>
      <c r="H49" s="541"/>
      <c r="I49" s="132"/>
    </row>
    <row r="50" spans="1:9" ht="24" customHeight="1">
      <c r="A50" s="113" t="s">
        <v>102</v>
      </c>
      <c r="B50" s="211">
        <f>SUM(B36:B49)</f>
        <v>903232.60000000009</v>
      </c>
      <c r="C50" s="211">
        <f>SUM(C36:C49)</f>
        <v>855546.2200000002</v>
      </c>
      <c r="D50" s="211">
        <f>SUM(D36:D49)</f>
        <v>564958.99</v>
      </c>
      <c r="E50" s="115">
        <f t="shared" si="0"/>
        <v>62.548560581183622</v>
      </c>
      <c r="F50" s="271">
        <f>SUM(F36:F49)</f>
        <v>309763.55000000005</v>
      </c>
      <c r="G50" s="558"/>
      <c r="H50" s="559"/>
      <c r="I50" s="132"/>
    </row>
    <row r="51" spans="1:9" ht="3.75" customHeight="1">
      <c r="A51" s="560"/>
      <c r="B51" s="561"/>
      <c r="C51" s="561"/>
      <c r="D51" s="561"/>
      <c r="E51" s="561"/>
      <c r="F51" s="561"/>
      <c r="G51" s="561"/>
      <c r="H51" s="561"/>
      <c r="I51" s="132"/>
    </row>
    <row r="52" spans="1:9" ht="16.5" customHeight="1">
      <c r="A52" s="562" t="s">
        <v>103</v>
      </c>
      <c r="B52" s="563"/>
      <c r="C52" s="563"/>
      <c r="D52" s="563"/>
      <c r="E52" s="563"/>
      <c r="F52" s="563"/>
      <c r="G52" s="563"/>
      <c r="H52" s="563"/>
      <c r="I52" s="132"/>
    </row>
    <row r="53" spans="1:9" ht="54" customHeight="1">
      <c r="A53" s="555" t="s">
        <v>85</v>
      </c>
      <c r="B53" s="555"/>
      <c r="C53" s="245" t="s">
        <v>198</v>
      </c>
      <c r="D53" s="98" t="s">
        <v>104</v>
      </c>
      <c r="E53" s="98" t="s">
        <v>105</v>
      </c>
      <c r="F53" s="116" t="s">
        <v>16</v>
      </c>
      <c r="G53" s="556" t="s">
        <v>52</v>
      </c>
      <c r="H53" s="557"/>
      <c r="I53" s="132"/>
    </row>
    <row r="54" spans="1:9" ht="59.25" customHeight="1">
      <c r="A54" s="500" t="s">
        <v>106</v>
      </c>
      <c r="B54" s="500"/>
      <c r="C54" s="280">
        <v>5760</v>
      </c>
      <c r="D54" s="105">
        <v>5760</v>
      </c>
      <c r="E54" s="105">
        <v>0</v>
      </c>
      <c r="F54" s="117">
        <f>E54/D54*100</f>
        <v>0</v>
      </c>
      <c r="G54" s="501" t="s">
        <v>169</v>
      </c>
      <c r="H54" s="501"/>
      <c r="I54" s="132"/>
    </row>
    <row r="55" spans="1:9" ht="21.75" customHeight="1">
      <c r="A55" s="500" t="s">
        <v>107</v>
      </c>
      <c r="B55" s="500"/>
      <c r="C55" s="280">
        <v>375</v>
      </c>
      <c r="D55" s="105">
        <v>1500</v>
      </c>
      <c r="E55" s="105">
        <v>0</v>
      </c>
      <c r="F55" s="117">
        <v>0</v>
      </c>
      <c r="G55" s="564" t="s">
        <v>170</v>
      </c>
      <c r="H55" s="565"/>
      <c r="I55" s="132"/>
    </row>
    <row r="56" spans="1:9" ht="32.25" customHeight="1">
      <c r="A56" s="500" t="s">
        <v>108</v>
      </c>
      <c r="B56" s="500"/>
      <c r="C56" s="280">
        <v>100</v>
      </c>
      <c r="D56" s="281">
        <v>1200</v>
      </c>
      <c r="E56" s="105">
        <v>0</v>
      </c>
      <c r="F56" s="117">
        <f t="shared" ref="F56:F65" si="1">E56/D56*100</f>
        <v>0</v>
      </c>
      <c r="G56" s="528" t="s">
        <v>171</v>
      </c>
      <c r="H56" s="528"/>
      <c r="I56" s="132"/>
    </row>
    <row r="57" spans="1:9" ht="27.75" customHeight="1">
      <c r="A57" s="500" t="s">
        <v>172</v>
      </c>
      <c r="B57" s="500"/>
      <c r="C57" s="280">
        <v>3379.41</v>
      </c>
      <c r="D57" s="105">
        <v>10138.25</v>
      </c>
      <c r="E57" s="105">
        <v>375.21</v>
      </c>
      <c r="F57" s="117">
        <f t="shared" si="1"/>
        <v>3.7009345794392523</v>
      </c>
      <c r="G57" s="501" t="s">
        <v>173</v>
      </c>
      <c r="H57" s="501"/>
      <c r="I57" s="132"/>
    </row>
    <row r="58" spans="1:9" ht="25.5" customHeight="1">
      <c r="A58" s="500" t="s">
        <v>174</v>
      </c>
      <c r="B58" s="500"/>
      <c r="C58" s="280">
        <v>277.14999999999998</v>
      </c>
      <c r="D58" s="105">
        <v>1108.6199999999999</v>
      </c>
      <c r="E58" s="105">
        <v>492.72</v>
      </c>
      <c r="F58" s="117">
        <f t="shared" si="1"/>
        <v>44.44444444444445</v>
      </c>
      <c r="G58" s="501" t="s">
        <v>173</v>
      </c>
      <c r="H58" s="501"/>
      <c r="I58" s="132"/>
    </row>
    <row r="59" spans="1:9" ht="30.75" customHeight="1">
      <c r="A59" s="500" t="s">
        <v>112</v>
      </c>
      <c r="B59" s="500"/>
      <c r="C59" s="280">
        <v>0</v>
      </c>
      <c r="D59" s="105">
        <v>10000</v>
      </c>
      <c r="E59" s="105">
        <v>0</v>
      </c>
      <c r="F59" s="117">
        <f t="shared" si="1"/>
        <v>0</v>
      </c>
      <c r="G59" s="529" t="s">
        <v>175</v>
      </c>
      <c r="H59" s="529"/>
      <c r="I59" s="132"/>
    </row>
    <row r="60" spans="1:9" ht="29.25" customHeight="1">
      <c r="A60" s="500" t="s">
        <v>113</v>
      </c>
      <c r="B60" s="500"/>
      <c r="C60" s="280">
        <v>0</v>
      </c>
      <c r="D60" s="105">
        <v>4000</v>
      </c>
      <c r="E60" s="105">
        <v>0</v>
      </c>
      <c r="F60" s="117">
        <f t="shared" si="1"/>
        <v>0</v>
      </c>
      <c r="G60" s="501" t="s">
        <v>176</v>
      </c>
      <c r="H60" s="501"/>
      <c r="I60" s="132"/>
    </row>
    <row r="61" spans="1:9" ht="25.5" customHeight="1">
      <c r="A61" s="500" t="s">
        <v>114</v>
      </c>
      <c r="B61" s="500"/>
      <c r="C61" s="280">
        <v>5000</v>
      </c>
      <c r="D61" s="105">
        <v>15000</v>
      </c>
      <c r="E61" s="105">
        <v>7400</v>
      </c>
      <c r="F61" s="117">
        <f t="shared" si="1"/>
        <v>49.333333333333336</v>
      </c>
      <c r="G61" s="501" t="s">
        <v>177</v>
      </c>
      <c r="H61" s="501"/>
      <c r="I61" s="132"/>
    </row>
    <row r="62" spans="1:9" ht="26.25" customHeight="1">
      <c r="A62" s="500" t="s">
        <v>115</v>
      </c>
      <c r="B62" s="500"/>
      <c r="C62" s="280">
        <v>0</v>
      </c>
      <c r="D62" s="105">
        <v>200000</v>
      </c>
      <c r="E62" s="105">
        <v>0</v>
      </c>
      <c r="F62" s="117">
        <f t="shared" si="1"/>
        <v>0</v>
      </c>
      <c r="G62" s="501" t="s">
        <v>176</v>
      </c>
      <c r="H62" s="501"/>
      <c r="I62" s="132"/>
    </row>
    <row r="63" spans="1:9" ht="38.25" customHeight="1">
      <c r="A63" s="500" t="s">
        <v>116</v>
      </c>
      <c r="B63" s="500"/>
      <c r="C63" s="280">
        <v>0</v>
      </c>
      <c r="D63" s="105">
        <v>241377.2</v>
      </c>
      <c r="E63" s="105">
        <v>0</v>
      </c>
      <c r="F63" s="117">
        <f t="shared" si="1"/>
        <v>0</v>
      </c>
      <c r="G63" s="529" t="s">
        <v>178</v>
      </c>
      <c r="H63" s="529"/>
      <c r="I63" s="132"/>
    </row>
    <row r="64" spans="1:9" ht="43.5" customHeight="1">
      <c r="A64" s="500" t="s">
        <v>117</v>
      </c>
      <c r="B64" s="500"/>
      <c r="C64" s="280">
        <v>0</v>
      </c>
      <c r="D64" s="105">
        <v>47100</v>
      </c>
      <c r="E64" s="105">
        <v>0</v>
      </c>
      <c r="F64" s="117">
        <f t="shared" si="1"/>
        <v>0</v>
      </c>
      <c r="G64" s="528" t="s">
        <v>179</v>
      </c>
      <c r="H64" s="528"/>
      <c r="I64" s="132"/>
    </row>
    <row r="65" spans="1:23" ht="57" customHeight="1">
      <c r="A65" s="500" t="s">
        <v>118</v>
      </c>
      <c r="B65" s="500"/>
      <c r="C65" s="280">
        <v>6900</v>
      </c>
      <c r="D65" s="105">
        <v>20700</v>
      </c>
      <c r="E65" s="105">
        <v>2659.2</v>
      </c>
      <c r="F65" s="117">
        <f t="shared" si="1"/>
        <v>12.846376811594201</v>
      </c>
      <c r="G65" s="528" t="s">
        <v>180</v>
      </c>
      <c r="H65" s="528"/>
      <c r="I65" s="132"/>
    </row>
    <row r="66" spans="1:23" ht="24" customHeight="1">
      <c r="A66" s="526" t="s">
        <v>248</v>
      </c>
      <c r="B66" s="527"/>
      <c r="C66" s="282">
        <v>2633.33</v>
      </c>
      <c r="D66" s="283">
        <v>7900</v>
      </c>
      <c r="E66" s="283">
        <v>3019.48</v>
      </c>
      <c r="F66" s="212">
        <f>E66/D66*100</f>
        <v>38.221265822784808</v>
      </c>
      <c r="G66" s="519" t="s">
        <v>249</v>
      </c>
      <c r="H66" s="519"/>
      <c r="I66" s="132"/>
    </row>
    <row r="67" spans="1:23" ht="27" customHeight="1">
      <c r="A67" s="526" t="s">
        <v>250</v>
      </c>
      <c r="B67" s="527"/>
      <c r="C67" s="282">
        <v>0</v>
      </c>
      <c r="D67" s="283">
        <v>0</v>
      </c>
      <c r="E67" s="283">
        <v>0</v>
      </c>
      <c r="F67" s="212"/>
      <c r="G67" s="519" t="s">
        <v>251</v>
      </c>
      <c r="H67" s="519"/>
      <c r="I67" s="132"/>
    </row>
    <row r="68" spans="1:23" ht="21.75" customHeight="1">
      <c r="A68" s="514" t="s">
        <v>252</v>
      </c>
      <c r="B68" s="515"/>
      <c r="C68" s="282">
        <v>997</v>
      </c>
      <c r="D68" s="283">
        <v>997</v>
      </c>
      <c r="E68" s="283">
        <v>0</v>
      </c>
      <c r="F68" s="212">
        <v>0</v>
      </c>
      <c r="G68" s="516" t="s">
        <v>253</v>
      </c>
      <c r="H68" s="517"/>
      <c r="I68" s="132"/>
    </row>
    <row r="69" spans="1:23" ht="27" customHeight="1">
      <c r="A69" s="514" t="s">
        <v>254</v>
      </c>
      <c r="B69" s="515"/>
      <c r="C69" s="282">
        <v>1339.2</v>
      </c>
      <c r="D69" s="283">
        <v>1339.2</v>
      </c>
      <c r="E69" s="283">
        <v>0</v>
      </c>
      <c r="F69" s="212">
        <v>0</v>
      </c>
      <c r="G69" s="516" t="s">
        <v>255</v>
      </c>
      <c r="H69" s="517"/>
      <c r="I69" s="132"/>
    </row>
    <row r="70" spans="1:23" ht="86.25" customHeight="1">
      <c r="A70" s="518" t="s">
        <v>119</v>
      </c>
      <c r="B70" s="518"/>
      <c r="C70" s="284">
        <v>0</v>
      </c>
      <c r="D70" s="283">
        <v>0</v>
      </c>
      <c r="E70" s="283">
        <v>0</v>
      </c>
      <c r="F70" s="212">
        <v>0</v>
      </c>
      <c r="G70" s="519" t="s">
        <v>256</v>
      </c>
      <c r="H70" s="519"/>
      <c r="I70" s="243"/>
      <c r="P70" s="260" t="s">
        <v>58</v>
      </c>
      <c r="Q70" s="261" t="s">
        <v>8</v>
      </c>
      <c r="R70" s="261" t="s">
        <v>9</v>
      </c>
      <c r="S70" s="262" t="s">
        <v>59</v>
      </c>
      <c r="T70" s="262" t="s">
        <v>60</v>
      </c>
      <c r="U70" s="261" t="s">
        <v>32</v>
      </c>
      <c r="V70" s="593" t="s">
        <v>10</v>
      </c>
      <c r="W70" s="594"/>
    </row>
    <row r="71" spans="1:23" ht="30" customHeight="1">
      <c r="A71" s="520" t="s">
        <v>120</v>
      </c>
      <c r="B71" s="520"/>
      <c r="C71" s="213">
        <f>SUM(C54:C70)</f>
        <v>26761.09</v>
      </c>
      <c r="D71" s="213">
        <f>D54+D55+D56+D57+D58+D59+D60+D61+D62+D63+D64+D65+D70+SUM(D54:D70)</f>
        <v>1126004.3400000001</v>
      </c>
      <c r="E71" s="213">
        <f>SUM(E54:E70)</f>
        <v>13946.61</v>
      </c>
      <c r="F71" s="214">
        <f>E71/D71*100</f>
        <v>1.2385929169686858</v>
      </c>
      <c r="G71" s="603"/>
      <c r="H71" s="603"/>
      <c r="I71" s="244"/>
      <c r="P71" s="146">
        <v>857322</v>
      </c>
      <c r="Q71" s="263">
        <v>931517.92</v>
      </c>
      <c r="R71" s="263">
        <v>527267.41</v>
      </c>
      <c r="S71" s="263">
        <v>117502.56</v>
      </c>
      <c r="T71" s="263">
        <v>43306.64</v>
      </c>
      <c r="U71" s="263">
        <v>410707.39</v>
      </c>
      <c r="V71" s="595">
        <f>U71/Q71*100</f>
        <v>44.090122281276138</v>
      </c>
      <c r="W71" s="596"/>
    </row>
    <row r="72" spans="1:23" ht="34.5" customHeight="1">
      <c r="A72" s="521" t="s">
        <v>121</v>
      </c>
      <c r="B72" s="522"/>
      <c r="C72" s="264">
        <f>SUM(C71+C50)</f>
        <v>882307.31000000017</v>
      </c>
      <c r="D72" s="215">
        <f>D71+B50</f>
        <v>2029236.9400000002</v>
      </c>
      <c r="E72" s="216">
        <f>SUM(D50,E71)</f>
        <v>578905.59999999998</v>
      </c>
      <c r="F72" s="217">
        <f>E72/D72*100</f>
        <v>28.528240768177614</v>
      </c>
      <c r="G72" s="603"/>
      <c r="H72" s="603"/>
      <c r="I72" s="163"/>
    </row>
    <row r="73" spans="1:23" ht="25.5" customHeight="1">
      <c r="A73" s="523" t="s">
        <v>123</v>
      </c>
      <c r="B73" s="524"/>
      <c r="C73" s="239"/>
      <c r="D73" s="525" t="s">
        <v>181</v>
      </c>
      <c r="E73" s="525"/>
      <c r="F73" s="508" t="s">
        <v>125</v>
      </c>
      <c r="G73" s="509"/>
      <c r="H73" s="509"/>
      <c r="I73" s="163"/>
    </row>
    <row r="74" spans="1:23" ht="36.75" customHeight="1">
      <c r="A74" s="242" t="s">
        <v>126</v>
      </c>
      <c r="B74" s="227" t="s">
        <v>127</v>
      </c>
      <c r="C74" s="232" t="s">
        <v>182</v>
      </c>
      <c r="D74" s="233"/>
      <c r="E74" s="141" t="s">
        <v>129</v>
      </c>
      <c r="F74" s="510"/>
      <c r="G74" s="511"/>
      <c r="H74" s="511"/>
      <c r="I74" s="163"/>
    </row>
    <row r="75" spans="1:23" ht="22.5" customHeight="1">
      <c r="A75" s="149" t="s">
        <v>183</v>
      </c>
      <c r="B75" s="150">
        <v>5290</v>
      </c>
      <c r="C75" s="597" t="s">
        <v>184</v>
      </c>
      <c r="D75" s="598"/>
      <c r="E75" s="502">
        <v>8000</v>
      </c>
      <c r="F75" s="499" t="s">
        <v>185</v>
      </c>
      <c r="G75" s="499"/>
      <c r="H75" s="499"/>
      <c r="I75" s="153"/>
    </row>
    <row r="76" spans="1:23" ht="24" customHeight="1">
      <c r="A76" s="151" t="s">
        <v>186</v>
      </c>
      <c r="B76" s="164">
        <v>2710</v>
      </c>
      <c r="C76" s="599"/>
      <c r="D76" s="600"/>
      <c r="E76" s="503"/>
      <c r="F76" s="499"/>
      <c r="G76" s="499"/>
      <c r="H76" s="499"/>
      <c r="I76" s="163"/>
    </row>
    <row r="77" spans="1:23" ht="21.75" customHeight="1">
      <c r="A77" s="119" t="s">
        <v>183</v>
      </c>
      <c r="B77" s="150">
        <v>6360</v>
      </c>
      <c r="C77" s="512" t="s">
        <v>187</v>
      </c>
      <c r="D77" s="513"/>
      <c r="E77" s="152">
        <v>6360</v>
      </c>
      <c r="F77" s="499" t="s">
        <v>188</v>
      </c>
      <c r="G77" s="499"/>
      <c r="H77" s="499"/>
      <c r="I77" s="163"/>
    </row>
    <row r="78" spans="1:23" ht="27" customHeight="1">
      <c r="A78" s="119" t="s">
        <v>183</v>
      </c>
      <c r="B78" s="150">
        <v>5000</v>
      </c>
      <c r="C78" s="512" t="s">
        <v>183</v>
      </c>
      <c r="D78" s="513"/>
      <c r="E78" s="152">
        <v>5000</v>
      </c>
      <c r="F78" s="499" t="s">
        <v>189</v>
      </c>
      <c r="G78" s="499"/>
      <c r="H78" s="499"/>
      <c r="I78" s="163"/>
    </row>
    <row r="79" spans="1:23" ht="30.75" customHeight="1">
      <c r="A79" s="119" t="s">
        <v>190</v>
      </c>
      <c r="B79" s="150">
        <v>3672</v>
      </c>
      <c r="C79" s="512" t="s">
        <v>191</v>
      </c>
      <c r="D79" s="513"/>
      <c r="E79" s="154">
        <v>3672</v>
      </c>
      <c r="F79" s="496" t="s">
        <v>192</v>
      </c>
      <c r="G79" s="497"/>
      <c r="H79" s="498"/>
      <c r="I79" s="163"/>
    </row>
    <row r="80" spans="1:23" ht="24" customHeight="1">
      <c r="A80" s="504" t="s">
        <v>190</v>
      </c>
      <c r="B80" s="506">
        <v>23917.1</v>
      </c>
      <c r="C80" s="597" t="s">
        <v>183</v>
      </c>
      <c r="D80" s="598"/>
      <c r="E80" s="218">
        <v>7684.6</v>
      </c>
      <c r="F80" s="499" t="s">
        <v>199</v>
      </c>
      <c r="G80" s="499"/>
      <c r="H80" s="499"/>
      <c r="I80" s="163"/>
    </row>
    <row r="81" spans="1:17" ht="24.75" customHeight="1">
      <c r="A81" s="505"/>
      <c r="B81" s="507"/>
      <c r="C81" s="512" t="s">
        <v>187</v>
      </c>
      <c r="D81" s="513"/>
      <c r="E81" s="219">
        <v>16232.5</v>
      </c>
      <c r="F81" s="499"/>
      <c r="G81" s="499"/>
      <c r="H81" s="499"/>
      <c r="I81" s="163"/>
    </row>
    <row r="82" spans="1:17" ht="24.75" customHeight="1">
      <c r="A82" s="155" t="s">
        <v>193</v>
      </c>
      <c r="B82" s="150">
        <v>780</v>
      </c>
      <c r="C82" s="601" t="s">
        <v>194</v>
      </c>
      <c r="D82" s="602"/>
      <c r="E82" s="152">
        <v>780</v>
      </c>
      <c r="F82" s="499" t="s">
        <v>200</v>
      </c>
      <c r="G82" s="499"/>
      <c r="H82" s="499"/>
      <c r="I82" s="163"/>
    </row>
    <row r="83" spans="1:17" ht="26.25" customHeight="1">
      <c r="A83" s="155" t="s">
        <v>193</v>
      </c>
      <c r="B83" s="156">
        <v>12712</v>
      </c>
      <c r="C83" s="512" t="s">
        <v>195</v>
      </c>
      <c r="D83" s="513"/>
      <c r="E83" s="152">
        <v>12712</v>
      </c>
      <c r="F83" s="496" t="s">
        <v>196</v>
      </c>
      <c r="G83" s="497"/>
      <c r="H83" s="498"/>
      <c r="I83" s="163"/>
    </row>
    <row r="84" spans="1:17" ht="24" customHeight="1">
      <c r="A84" s="155" t="s">
        <v>193</v>
      </c>
      <c r="B84" s="156">
        <v>5000</v>
      </c>
      <c r="C84" s="512" t="s">
        <v>195</v>
      </c>
      <c r="D84" s="513"/>
      <c r="E84" s="120">
        <v>5000</v>
      </c>
      <c r="F84" s="496" t="s">
        <v>257</v>
      </c>
      <c r="G84" s="497"/>
      <c r="H84" s="498"/>
      <c r="I84" s="163"/>
    </row>
    <row r="85" spans="1:17" ht="24" customHeight="1">
      <c r="A85" s="155" t="s">
        <v>193</v>
      </c>
      <c r="B85" s="156">
        <v>6069.4</v>
      </c>
      <c r="C85" s="512" t="s">
        <v>195</v>
      </c>
      <c r="D85" s="513"/>
      <c r="E85" s="120">
        <v>6069.4</v>
      </c>
      <c r="F85" s="496" t="s">
        <v>196</v>
      </c>
      <c r="G85" s="497"/>
      <c r="H85" s="498"/>
      <c r="I85" s="220"/>
    </row>
    <row r="86" spans="1:17" ht="30" customHeight="1">
      <c r="A86" s="155" t="s">
        <v>187</v>
      </c>
      <c r="B86" s="156">
        <v>2500</v>
      </c>
      <c r="C86" s="512" t="s">
        <v>183</v>
      </c>
      <c r="D86" s="513"/>
      <c r="E86" s="120">
        <v>2500</v>
      </c>
      <c r="F86" s="499" t="s">
        <v>258</v>
      </c>
      <c r="G86" s="499"/>
      <c r="H86" s="499"/>
      <c r="I86" s="221"/>
      <c r="J86" s="221"/>
    </row>
    <row r="87" spans="1:17" ht="24" customHeight="1">
      <c r="A87" s="157" t="s">
        <v>193</v>
      </c>
      <c r="B87" s="156">
        <v>7300</v>
      </c>
      <c r="C87" s="512" t="s">
        <v>195</v>
      </c>
      <c r="D87" s="513"/>
      <c r="E87" s="120">
        <v>7300</v>
      </c>
      <c r="F87" s="496" t="s">
        <v>197</v>
      </c>
      <c r="G87" s="497"/>
      <c r="H87" s="498"/>
      <c r="I87" s="221"/>
      <c r="J87" s="221"/>
    </row>
    <row r="88" spans="1:17" ht="18" customHeight="1">
      <c r="A88" s="157" t="s">
        <v>265</v>
      </c>
      <c r="B88" s="156">
        <v>79346.87</v>
      </c>
      <c r="C88" s="597" t="s">
        <v>194</v>
      </c>
      <c r="D88" s="598"/>
      <c r="E88" s="502">
        <v>85400</v>
      </c>
      <c r="F88" s="604" t="s">
        <v>266</v>
      </c>
      <c r="G88" s="605"/>
      <c r="H88" s="606"/>
      <c r="I88" s="221"/>
      <c r="J88" s="221"/>
    </row>
    <row r="89" spans="1:17" ht="24.75" customHeight="1">
      <c r="A89" s="157" t="s">
        <v>267</v>
      </c>
      <c r="B89" s="156">
        <v>6053.13</v>
      </c>
      <c r="C89" s="599"/>
      <c r="D89" s="600"/>
      <c r="E89" s="503"/>
      <c r="F89" s="607"/>
      <c r="G89" s="608"/>
      <c r="H89" s="609"/>
      <c r="I89" s="221"/>
      <c r="J89" s="221"/>
    </row>
    <row r="90" spans="1:17" ht="34.5" customHeight="1">
      <c r="A90" s="157" t="s">
        <v>183</v>
      </c>
      <c r="B90" s="156">
        <v>9040</v>
      </c>
      <c r="C90" s="610" t="s">
        <v>265</v>
      </c>
      <c r="D90" s="611"/>
      <c r="E90" s="120">
        <v>9040</v>
      </c>
      <c r="F90" s="612" t="s">
        <v>268</v>
      </c>
      <c r="G90" s="613"/>
      <c r="H90" s="614"/>
      <c r="I90" s="240"/>
      <c r="J90" s="236"/>
    </row>
    <row r="91" spans="1:17" ht="22.5" customHeight="1">
      <c r="A91" s="157" t="s">
        <v>269</v>
      </c>
      <c r="B91" s="156">
        <v>53000</v>
      </c>
      <c r="C91" s="610" t="s">
        <v>270</v>
      </c>
      <c r="D91" s="611"/>
      <c r="E91" s="120">
        <v>53000</v>
      </c>
      <c r="F91" s="612" t="s">
        <v>271</v>
      </c>
      <c r="G91" s="613"/>
      <c r="H91" s="614"/>
      <c r="I91" s="241"/>
      <c r="J91" s="237"/>
    </row>
    <row r="92" spans="1:17" ht="26.25" customHeight="1">
      <c r="A92" s="157" t="s">
        <v>272</v>
      </c>
      <c r="B92" s="156">
        <v>1950</v>
      </c>
      <c r="C92" s="610" t="s">
        <v>191</v>
      </c>
      <c r="D92" s="611"/>
      <c r="E92" s="120">
        <v>1950</v>
      </c>
      <c r="F92" s="612" t="s">
        <v>273</v>
      </c>
      <c r="G92" s="613"/>
      <c r="H92" s="614"/>
      <c r="I92" s="132"/>
    </row>
    <row r="93" spans="1:17" ht="25.5" customHeight="1">
      <c r="A93" s="157" t="s">
        <v>274</v>
      </c>
      <c r="B93" s="156">
        <v>3000</v>
      </c>
      <c r="C93" s="610" t="s">
        <v>265</v>
      </c>
      <c r="D93" s="611"/>
      <c r="E93" s="120">
        <v>3000</v>
      </c>
      <c r="F93" s="612" t="s">
        <v>275</v>
      </c>
      <c r="G93" s="613"/>
      <c r="H93" s="614"/>
      <c r="I93" s="132"/>
    </row>
    <row r="94" spans="1:17" ht="41.25" customHeight="1">
      <c r="A94" s="157" t="s">
        <v>274</v>
      </c>
      <c r="B94" s="156">
        <v>310</v>
      </c>
      <c r="C94" s="610" t="s">
        <v>194</v>
      </c>
      <c r="D94" s="611"/>
      <c r="E94" s="120">
        <v>310</v>
      </c>
      <c r="F94" s="612" t="s">
        <v>276</v>
      </c>
      <c r="G94" s="613"/>
      <c r="H94" s="614"/>
      <c r="I94" s="132"/>
      <c r="N94" s="33" t="s">
        <v>202</v>
      </c>
      <c r="Q94" s="33" t="s">
        <v>201</v>
      </c>
    </row>
    <row r="95" spans="1:17" ht="19.5" customHeight="1">
      <c r="A95" s="125" t="s">
        <v>102</v>
      </c>
      <c r="B95" s="222">
        <f>SUM(B74:B94)</f>
        <v>234010.5</v>
      </c>
      <c r="C95" s="625" t="s">
        <v>102</v>
      </c>
      <c r="D95" s="626"/>
      <c r="E95" s="222">
        <f>SUM(E74:E94)</f>
        <v>234010.5</v>
      </c>
      <c r="F95" s="627"/>
      <c r="G95" s="628"/>
      <c r="H95" s="629"/>
      <c r="I95" s="132"/>
    </row>
    <row r="96" spans="1:17" ht="199.5" customHeight="1">
      <c r="A96" s="125"/>
      <c r="B96" s="285">
        <v>284860.68</v>
      </c>
      <c r="C96" s="630" t="s">
        <v>277</v>
      </c>
      <c r="D96" s="631"/>
      <c r="E96" s="265">
        <v>720470.61</v>
      </c>
      <c r="F96" s="630" t="s">
        <v>278</v>
      </c>
      <c r="G96" s="632"/>
      <c r="H96" s="631"/>
      <c r="I96" s="132"/>
      <c r="N96" s="144"/>
      <c r="Q96" s="144"/>
    </row>
    <row r="97" spans="1:18" ht="121.5" customHeight="1">
      <c r="A97" s="615" t="s">
        <v>279</v>
      </c>
      <c r="B97" s="616"/>
      <c r="C97" s="616"/>
      <c r="D97" s="616"/>
      <c r="E97" s="616"/>
      <c r="F97" s="616"/>
      <c r="G97" s="616"/>
      <c r="H97" s="617"/>
      <c r="N97" s="144"/>
      <c r="Q97" s="144"/>
      <c r="R97" s="144"/>
    </row>
    <row r="98" spans="1:18" ht="3.75" customHeight="1"/>
    <row r="99" spans="1:18" ht="15" customHeight="1">
      <c r="A99" s="618" t="s">
        <v>23</v>
      </c>
      <c r="B99" s="619"/>
      <c r="C99" s="620"/>
      <c r="D99" s="621" t="s">
        <v>22</v>
      </c>
      <c r="E99" s="621"/>
      <c r="F99" s="621"/>
      <c r="G99" s="618" t="s">
        <v>44</v>
      </c>
      <c r="H99" s="620"/>
      <c r="N99" s="202"/>
    </row>
    <row r="100" spans="1:18" ht="66" customHeight="1">
      <c r="A100" s="622"/>
      <c r="B100" s="623"/>
      <c r="C100" s="624"/>
      <c r="D100" s="622"/>
      <c r="E100" s="623"/>
      <c r="F100" s="624"/>
      <c r="G100" s="622"/>
      <c r="H100" s="624"/>
    </row>
    <row r="101" spans="1:18" ht="409.6" customHeight="1"/>
    <row r="102" spans="1:18" ht="409.6" customHeight="1"/>
    <row r="103" spans="1:18" ht="409.6" customHeight="1">
      <c r="Q103" s="144"/>
    </row>
    <row r="104" spans="1:18" ht="409.6" customHeight="1"/>
    <row r="105" spans="1:18" ht="409.6" customHeight="1"/>
    <row r="106" spans="1:18" ht="409.6" customHeight="1"/>
    <row r="107" spans="1:18" ht="409.6" customHeight="1"/>
    <row r="108" spans="1:18" ht="409.6" customHeight="1"/>
    <row r="111" spans="1:18">
      <c r="H111" s="144"/>
    </row>
    <row r="113" spans="14:14">
      <c r="N113" s="144"/>
    </row>
  </sheetData>
  <mergeCells count="140">
    <mergeCell ref="A97:H97"/>
    <mergeCell ref="A99:C99"/>
    <mergeCell ref="D99:F99"/>
    <mergeCell ref="G99:H99"/>
    <mergeCell ref="A100:C100"/>
    <mergeCell ref="D100:F100"/>
    <mergeCell ref="G100:H100"/>
    <mergeCell ref="C92:D92"/>
    <mergeCell ref="F92:H92"/>
    <mergeCell ref="C93:D93"/>
    <mergeCell ref="F93:H93"/>
    <mergeCell ref="C94:D94"/>
    <mergeCell ref="F94:H94"/>
    <mergeCell ref="C95:D95"/>
    <mergeCell ref="F95:H95"/>
    <mergeCell ref="C96:D96"/>
    <mergeCell ref="F96:H96"/>
    <mergeCell ref="C86:D86"/>
    <mergeCell ref="C87:D87"/>
    <mergeCell ref="C88:D89"/>
    <mergeCell ref="E88:E89"/>
    <mergeCell ref="F88:H89"/>
    <mergeCell ref="C90:D90"/>
    <mergeCell ref="F90:H90"/>
    <mergeCell ref="C91:D91"/>
    <mergeCell ref="F91:H91"/>
    <mergeCell ref="V70:W70"/>
    <mergeCell ref="V71:W71"/>
    <mergeCell ref="C75:D76"/>
    <mergeCell ref="C77:D77"/>
    <mergeCell ref="C78:D78"/>
    <mergeCell ref="C79:D79"/>
    <mergeCell ref="C80:D80"/>
    <mergeCell ref="C81:D81"/>
    <mergeCell ref="C82:D82"/>
    <mergeCell ref="G71:H72"/>
    <mergeCell ref="M12:O19"/>
    <mergeCell ref="B15:C15"/>
    <mergeCell ref="B16:C16"/>
    <mergeCell ref="M22:Q22"/>
    <mergeCell ref="A33:H33"/>
    <mergeCell ref="A34:H34"/>
    <mergeCell ref="P34:Q34"/>
    <mergeCell ref="M40:Q48"/>
    <mergeCell ref="G43:H43"/>
    <mergeCell ref="G44:H44"/>
    <mergeCell ref="G45:H45"/>
    <mergeCell ref="A22:H22"/>
    <mergeCell ref="A23:H23"/>
    <mergeCell ref="A24:H24"/>
    <mergeCell ref="A14:H14"/>
    <mergeCell ref="A18:H18"/>
    <mergeCell ref="A19:H19"/>
    <mergeCell ref="A20:H20"/>
    <mergeCell ref="A21:H21"/>
    <mergeCell ref="G35:H35"/>
    <mergeCell ref="G36:H36"/>
    <mergeCell ref="G37:H37"/>
    <mergeCell ref="C83:D83"/>
    <mergeCell ref="G38:H38"/>
    <mergeCell ref="G39:H39"/>
    <mergeCell ref="A10:H10"/>
    <mergeCell ref="B11:D11"/>
    <mergeCell ref="E11:F11"/>
    <mergeCell ref="B12:D12"/>
    <mergeCell ref="E12:F12"/>
    <mergeCell ref="A13:H13"/>
    <mergeCell ref="A53:B53"/>
    <mergeCell ref="G53:H53"/>
    <mergeCell ref="A54:B54"/>
    <mergeCell ref="G54:H54"/>
    <mergeCell ref="G49:H49"/>
    <mergeCell ref="G50:H50"/>
    <mergeCell ref="A51:H51"/>
    <mergeCell ref="A52:H52"/>
    <mergeCell ref="A55:B55"/>
    <mergeCell ref="G55:H55"/>
    <mergeCell ref="A56:B56"/>
    <mergeCell ref="G56:H56"/>
    <mergeCell ref="A57:B57"/>
    <mergeCell ref="G57:H57"/>
    <mergeCell ref="G59:H59"/>
    <mergeCell ref="A1:H1"/>
    <mergeCell ref="A2:H2"/>
    <mergeCell ref="B4:L4"/>
    <mergeCell ref="B6:L6"/>
    <mergeCell ref="B8:H8"/>
    <mergeCell ref="A9:H9"/>
    <mergeCell ref="G46:H46"/>
    <mergeCell ref="G47:H47"/>
    <mergeCell ref="G48:H48"/>
    <mergeCell ref="G40:H40"/>
    <mergeCell ref="G41:H41"/>
    <mergeCell ref="G42:H42"/>
    <mergeCell ref="G60:H60"/>
    <mergeCell ref="G61:H61"/>
    <mergeCell ref="A59:B59"/>
    <mergeCell ref="A60:B60"/>
    <mergeCell ref="A61:B61"/>
    <mergeCell ref="A58:B58"/>
    <mergeCell ref="G58:H58"/>
    <mergeCell ref="A65:B65"/>
    <mergeCell ref="G65:H65"/>
    <mergeCell ref="A72:B72"/>
    <mergeCell ref="A73:B73"/>
    <mergeCell ref="D73:E73"/>
    <mergeCell ref="A66:B66"/>
    <mergeCell ref="A67:B67"/>
    <mergeCell ref="A63:B63"/>
    <mergeCell ref="A64:B64"/>
    <mergeCell ref="G64:H64"/>
    <mergeCell ref="G63:H63"/>
    <mergeCell ref="G66:H66"/>
    <mergeCell ref="G67:H67"/>
    <mergeCell ref="G68:H68"/>
    <mergeCell ref="A68:B68"/>
    <mergeCell ref="F84:H84"/>
    <mergeCell ref="F85:H85"/>
    <mergeCell ref="F86:H86"/>
    <mergeCell ref="F87:H87"/>
    <mergeCell ref="A62:B62"/>
    <mergeCell ref="G62:H62"/>
    <mergeCell ref="E75:E76"/>
    <mergeCell ref="F78:H78"/>
    <mergeCell ref="F79:H79"/>
    <mergeCell ref="A80:A81"/>
    <mergeCell ref="B80:B81"/>
    <mergeCell ref="F80:H81"/>
    <mergeCell ref="F82:H82"/>
    <mergeCell ref="F83:H83"/>
    <mergeCell ref="F77:H77"/>
    <mergeCell ref="F75:H76"/>
    <mergeCell ref="F73:H74"/>
    <mergeCell ref="C84:D84"/>
    <mergeCell ref="C85:D85"/>
    <mergeCell ref="A69:B69"/>
    <mergeCell ref="G69:H69"/>
    <mergeCell ref="A70:B70"/>
    <mergeCell ref="G70:H70"/>
    <mergeCell ref="A71:B71"/>
  </mergeCells>
  <pageMargins left="0.511811024" right="0.511811024" top="0.78740157499999996" bottom="0.78740157499999996" header="0.31496062000000002" footer="0.31496062000000002"/>
  <pageSetup paperSize="9" scale="34" orientation="portrait" r:id="rId1"/>
  <rowBreaks count="1" manualBreakCount="1">
    <brk id="50" max="7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111"/>
  <sheetViews>
    <sheetView showGridLines="0" showWhiteSpace="0" view="pageBreakPreview" topLeftCell="A70" zoomScaleNormal="100" zoomScaleSheetLayoutView="100" workbookViewId="0">
      <selection activeCell="A84" sqref="A84:H84"/>
    </sheetView>
  </sheetViews>
  <sheetFormatPr defaultRowHeight="14.25"/>
  <cols>
    <col min="1" max="1" width="24" style="33" customWidth="1"/>
    <col min="2" max="3" width="15" style="33" customWidth="1"/>
    <col min="4" max="4" width="16" style="33" customWidth="1"/>
    <col min="5" max="5" width="16.42578125" style="33" customWidth="1"/>
    <col min="6" max="6" width="13.5703125" style="33" customWidth="1"/>
    <col min="7" max="7" width="26.140625" style="33" customWidth="1"/>
    <col min="8" max="11" width="9.140625" style="33" hidden="1" customWidth="1"/>
    <col min="12" max="16384" width="9.140625" style="33"/>
  </cols>
  <sheetData>
    <row r="1" spans="1:11" ht="42" customHeight="1">
      <c r="A1" s="530" t="s">
        <v>26</v>
      </c>
      <c r="B1" s="531"/>
      <c r="C1" s="531"/>
      <c r="D1" s="531"/>
      <c r="E1" s="531"/>
      <c r="F1" s="531"/>
      <c r="G1" s="532"/>
    </row>
    <row r="2" spans="1:11" ht="15.75" customHeight="1">
      <c r="A2" s="533" t="s">
        <v>64</v>
      </c>
      <c r="B2" s="534"/>
      <c r="C2" s="534"/>
      <c r="D2" s="534"/>
      <c r="E2" s="534"/>
      <c r="F2" s="534"/>
      <c r="G2" s="535"/>
    </row>
    <row r="3" spans="1:11" ht="15.75" customHeight="1">
      <c r="A3" s="68"/>
      <c r="B3" s="69"/>
      <c r="C3" s="74"/>
      <c r="D3" s="74"/>
      <c r="E3" s="69"/>
      <c r="F3" s="69"/>
      <c r="G3" s="70"/>
    </row>
    <row r="4" spans="1:11" ht="15" customHeight="1">
      <c r="A4" s="71" t="s">
        <v>34</v>
      </c>
      <c r="B4" s="536" t="s">
        <v>81</v>
      </c>
      <c r="C4" s="536"/>
      <c r="D4" s="536"/>
      <c r="E4" s="536"/>
      <c r="F4" s="536"/>
      <c r="G4" s="536"/>
      <c r="H4" s="536"/>
      <c r="I4" s="536"/>
      <c r="J4" s="536"/>
      <c r="K4" s="536"/>
    </row>
    <row r="5" spans="1:11" ht="9" customHeight="1">
      <c r="A5" s="37"/>
      <c r="B5" s="34"/>
      <c r="C5" s="34"/>
      <c r="D5" s="34"/>
      <c r="E5" s="34"/>
      <c r="F5" s="34"/>
      <c r="G5" s="38"/>
    </row>
    <row r="6" spans="1:11" ht="22.5" customHeight="1">
      <c r="A6" s="71" t="s">
        <v>35</v>
      </c>
      <c r="B6" s="636" t="s">
        <v>82</v>
      </c>
      <c r="C6" s="537"/>
      <c r="D6" s="537"/>
      <c r="E6" s="537"/>
      <c r="F6" s="537"/>
      <c r="G6" s="537"/>
      <c r="H6" s="537"/>
      <c r="I6" s="537"/>
      <c r="J6" s="537"/>
      <c r="K6" s="537"/>
    </row>
    <row r="7" spans="1:11" ht="6" customHeight="1">
      <c r="A7" s="39"/>
      <c r="B7" s="35"/>
      <c r="C7" s="35"/>
      <c r="D7" s="35"/>
      <c r="E7" s="36"/>
      <c r="F7" s="34"/>
      <c r="G7" s="38"/>
    </row>
    <row r="8" spans="1:11" ht="24" customHeight="1">
      <c r="A8" s="71" t="s">
        <v>33</v>
      </c>
      <c r="B8" s="537" t="s">
        <v>57</v>
      </c>
      <c r="C8" s="537"/>
      <c r="D8" s="537"/>
      <c r="E8" s="537"/>
      <c r="F8" s="537"/>
      <c r="G8" s="537"/>
    </row>
    <row r="9" spans="1:11" ht="6.75" customHeight="1">
      <c r="A9" s="533"/>
      <c r="B9" s="534"/>
      <c r="C9" s="534"/>
      <c r="D9" s="534"/>
      <c r="E9" s="534"/>
      <c r="F9" s="534"/>
      <c r="G9" s="535"/>
    </row>
    <row r="10" spans="1:11">
      <c r="A10" s="542" t="s">
        <v>42</v>
      </c>
      <c r="B10" s="543"/>
      <c r="C10" s="543"/>
      <c r="D10" s="543"/>
      <c r="E10" s="543"/>
      <c r="F10" s="543"/>
      <c r="G10" s="544"/>
    </row>
    <row r="11" spans="1:11" ht="25.5">
      <c r="A11" s="63" t="s">
        <v>1</v>
      </c>
      <c r="B11" s="545" t="s">
        <v>48</v>
      </c>
      <c r="C11" s="547"/>
      <c r="D11" s="545" t="s">
        <v>46</v>
      </c>
      <c r="E11" s="547"/>
      <c r="F11" s="67" t="s">
        <v>47</v>
      </c>
      <c r="G11" s="63" t="s">
        <v>5</v>
      </c>
    </row>
    <row r="12" spans="1:11">
      <c r="A12" s="40" t="s">
        <v>83</v>
      </c>
      <c r="B12" s="548" t="s">
        <v>78</v>
      </c>
      <c r="C12" s="550"/>
      <c r="D12" s="548">
        <v>100</v>
      </c>
      <c r="E12" s="550"/>
      <c r="F12" s="41"/>
      <c r="G12" s="75" t="e">
        <f>F12/E12*100</f>
        <v>#DIV/0!</v>
      </c>
    </row>
    <row r="13" spans="1:11" ht="6.75" customHeight="1">
      <c r="A13" s="552"/>
      <c r="B13" s="553"/>
      <c r="C13" s="553"/>
      <c r="D13" s="553"/>
      <c r="E13" s="553"/>
      <c r="F13" s="553"/>
      <c r="G13" s="554"/>
    </row>
    <row r="14" spans="1:11">
      <c r="A14" s="542" t="s">
        <v>43</v>
      </c>
      <c r="B14" s="543"/>
      <c r="C14" s="543"/>
      <c r="D14" s="543"/>
      <c r="E14" s="543"/>
      <c r="F14" s="543"/>
      <c r="G14" s="544"/>
    </row>
    <row r="15" spans="1:11">
      <c r="A15" s="78" t="s">
        <v>58</v>
      </c>
      <c r="B15" s="64" t="s">
        <v>8</v>
      </c>
      <c r="C15" s="64" t="s">
        <v>9</v>
      </c>
      <c r="D15" s="79" t="s">
        <v>59</v>
      </c>
      <c r="E15" s="79" t="s">
        <v>60</v>
      </c>
      <c r="F15" s="64" t="s">
        <v>32</v>
      </c>
      <c r="G15" s="65" t="s">
        <v>10</v>
      </c>
    </row>
    <row r="16" spans="1:11" ht="17.25" customHeight="1">
      <c r="A16" s="96">
        <v>857322</v>
      </c>
      <c r="B16" s="42"/>
      <c r="C16" s="42"/>
      <c r="D16" s="42"/>
      <c r="E16" s="42"/>
      <c r="F16" s="42"/>
      <c r="G16" s="75" t="e">
        <f>F16/B16*100</f>
        <v>#DIV/0!</v>
      </c>
    </row>
    <row r="17" spans="1:8" ht="9.75" customHeight="1">
      <c r="A17" s="633"/>
      <c r="B17" s="634"/>
      <c r="C17" s="634"/>
      <c r="D17" s="634"/>
      <c r="E17" s="634"/>
      <c r="F17" s="634"/>
      <c r="G17" s="635"/>
    </row>
    <row r="18" spans="1:8" ht="18" customHeight="1">
      <c r="A18" s="585" t="s">
        <v>54</v>
      </c>
      <c r="B18" s="585"/>
      <c r="C18" s="585"/>
      <c r="D18" s="585"/>
      <c r="E18" s="585"/>
      <c r="F18" s="585"/>
      <c r="G18" s="585"/>
      <c r="H18" s="132"/>
    </row>
    <row r="19" spans="1:8" ht="3" customHeight="1">
      <c r="A19" s="640"/>
      <c r="B19" s="640"/>
      <c r="C19" s="640"/>
      <c r="D19" s="640"/>
      <c r="E19" s="640"/>
      <c r="F19" s="640"/>
      <c r="G19" s="640"/>
      <c r="H19" s="132"/>
    </row>
    <row r="20" spans="1:8" ht="15" customHeight="1">
      <c r="A20" s="586" t="s">
        <v>55</v>
      </c>
      <c r="B20" s="586"/>
      <c r="C20" s="586"/>
      <c r="D20" s="586"/>
      <c r="E20" s="586"/>
      <c r="F20" s="586"/>
      <c r="G20" s="586"/>
      <c r="H20" s="132"/>
    </row>
    <row r="21" spans="1:8" ht="58.5" customHeight="1">
      <c r="A21" s="640"/>
      <c r="B21" s="640"/>
      <c r="C21" s="640"/>
      <c r="D21" s="640"/>
      <c r="E21" s="640"/>
      <c r="F21" s="640"/>
      <c r="G21" s="640"/>
      <c r="H21" s="132"/>
    </row>
    <row r="22" spans="1:8" ht="15.75" customHeight="1">
      <c r="A22" s="586" t="s">
        <v>49</v>
      </c>
      <c r="B22" s="586"/>
      <c r="C22" s="586"/>
      <c r="D22" s="586"/>
      <c r="E22" s="586"/>
      <c r="F22" s="586"/>
      <c r="G22" s="586"/>
      <c r="H22" s="132"/>
    </row>
    <row r="23" spans="1:8" ht="45.75" customHeight="1">
      <c r="A23" s="641"/>
      <c r="B23" s="642"/>
      <c r="C23" s="642"/>
      <c r="D23" s="642"/>
      <c r="E23" s="642"/>
      <c r="F23" s="642"/>
      <c r="G23" s="643"/>
      <c r="H23" s="132"/>
    </row>
    <row r="24" spans="1:8" ht="15.75" customHeight="1">
      <c r="A24" s="586" t="s">
        <v>62</v>
      </c>
      <c r="B24" s="586"/>
      <c r="C24" s="586"/>
      <c r="D24" s="586"/>
      <c r="E24" s="586"/>
      <c r="F24" s="586"/>
      <c r="G24" s="586"/>
      <c r="H24" s="132"/>
    </row>
    <row r="25" spans="1:8" ht="55.5" customHeight="1">
      <c r="A25" s="644"/>
      <c r="B25" s="644"/>
      <c r="C25" s="644"/>
      <c r="D25" s="644"/>
      <c r="E25" s="644"/>
      <c r="F25" s="644"/>
      <c r="G25" s="644"/>
      <c r="H25" s="132"/>
    </row>
    <row r="26" spans="1:8" ht="13.5" customHeight="1">
      <c r="A26" s="645" t="s">
        <v>84</v>
      </c>
      <c r="B26" s="645"/>
      <c r="C26" s="645"/>
      <c r="D26" s="645"/>
      <c r="E26" s="645"/>
      <c r="F26" s="645"/>
      <c r="G26" s="645"/>
      <c r="H26" s="132"/>
    </row>
    <row r="27" spans="1:8" ht="35.25" customHeight="1">
      <c r="A27" s="97" t="s">
        <v>85</v>
      </c>
      <c r="B27" s="98" t="s">
        <v>86</v>
      </c>
      <c r="C27" s="98" t="s">
        <v>87</v>
      </c>
      <c r="D27" s="98" t="s">
        <v>16</v>
      </c>
      <c r="E27" s="639" t="s">
        <v>52</v>
      </c>
      <c r="F27" s="639"/>
      <c r="G27" s="639"/>
      <c r="H27" s="132"/>
    </row>
    <row r="28" spans="1:8" ht="18" customHeight="1">
      <c r="A28" s="99" t="s">
        <v>88</v>
      </c>
      <c r="B28" s="100">
        <v>29434.92</v>
      </c>
      <c r="C28" s="101"/>
      <c r="D28" s="102">
        <f>C28/B28*100</f>
        <v>0</v>
      </c>
      <c r="E28" s="637"/>
      <c r="F28" s="637"/>
      <c r="G28" s="637"/>
      <c r="H28" s="132"/>
    </row>
    <row r="29" spans="1:8" ht="15.75" customHeight="1">
      <c r="A29" s="103" t="s">
        <v>89</v>
      </c>
      <c r="B29" s="104">
        <v>84000</v>
      </c>
      <c r="C29" s="105"/>
      <c r="D29" s="106">
        <f>C29/B29*100</f>
        <v>0</v>
      </c>
      <c r="E29" s="638"/>
      <c r="F29" s="638"/>
      <c r="G29" s="638"/>
      <c r="H29" s="132"/>
    </row>
    <row r="30" spans="1:8" ht="18" customHeight="1">
      <c r="A30" s="103" t="s">
        <v>90</v>
      </c>
      <c r="B30" s="104">
        <v>78000</v>
      </c>
      <c r="C30" s="105"/>
      <c r="D30" s="106">
        <f>C30/B30*100</f>
        <v>0</v>
      </c>
      <c r="E30" s="501"/>
      <c r="F30" s="501"/>
      <c r="G30" s="501"/>
      <c r="H30" s="132"/>
    </row>
    <row r="31" spans="1:8" ht="21.75" customHeight="1">
      <c r="A31" s="103" t="s">
        <v>91</v>
      </c>
      <c r="B31" s="104">
        <v>24000</v>
      </c>
      <c r="C31" s="105"/>
      <c r="D31" s="106">
        <f>C31/B31*100</f>
        <v>0</v>
      </c>
      <c r="E31" s="501"/>
      <c r="F31" s="501"/>
      <c r="G31" s="501"/>
      <c r="H31" s="132"/>
    </row>
    <row r="32" spans="1:8" ht="21.75" customHeight="1">
      <c r="A32" s="103" t="s">
        <v>92</v>
      </c>
      <c r="B32" s="104">
        <v>5673.84</v>
      </c>
      <c r="C32" s="105"/>
      <c r="D32" s="106">
        <v>0</v>
      </c>
      <c r="E32" s="501"/>
      <c r="F32" s="501"/>
      <c r="G32" s="501"/>
      <c r="H32" s="132"/>
    </row>
    <row r="33" spans="1:8" ht="21.75" customHeight="1">
      <c r="A33" s="103" t="s">
        <v>93</v>
      </c>
      <c r="B33" s="104">
        <v>240000</v>
      </c>
      <c r="C33" s="105"/>
      <c r="D33" s="106">
        <f>C33/B33*100</f>
        <v>0</v>
      </c>
      <c r="E33" s="501"/>
      <c r="F33" s="501"/>
      <c r="G33" s="501"/>
      <c r="H33" s="132"/>
    </row>
    <row r="34" spans="1:8" ht="21.75" customHeight="1">
      <c r="A34" s="103" t="s">
        <v>94</v>
      </c>
      <c r="B34" s="104">
        <v>103843.8</v>
      </c>
      <c r="C34" s="105"/>
      <c r="D34" s="106">
        <f>C34/B34*100</f>
        <v>0</v>
      </c>
      <c r="E34" s="501"/>
      <c r="F34" s="501"/>
      <c r="G34" s="501"/>
      <c r="H34" s="132"/>
    </row>
    <row r="35" spans="1:8" ht="18.75" customHeight="1">
      <c r="A35" s="103" t="s">
        <v>95</v>
      </c>
      <c r="B35" s="107">
        <v>5030.76</v>
      </c>
      <c r="C35" s="105"/>
      <c r="D35" s="106">
        <f>C35/B35*100</f>
        <v>0</v>
      </c>
      <c r="E35" s="638"/>
      <c r="F35" s="638"/>
      <c r="G35" s="638"/>
      <c r="H35" s="132"/>
    </row>
    <row r="36" spans="1:8" ht="21.75" customHeight="1">
      <c r="A36" s="103" t="s">
        <v>96</v>
      </c>
      <c r="B36" s="108">
        <v>5400</v>
      </c>
      <c r="C36" s="105"/>
      <c r="D36" s="109">
        <v>2.0153702999999998</v>
      </c>
      <c r="E36" s="501"/>
      <c r="F36" s="501"/>
      <c r="G36" s="501"/>
      <c r="H36" s="132"/>
    </row>
    <row r="37" spans="1:8" ht="25.5" customHeight="1">
      <c r="A37" s="103" t="s">
        <v>97</v>
      </c>
      <c r="B37" s="107">
        <v>5176.05</v>
      </c>
      <c r="C37" s="105"/>
      <c r="D37" s="106">
        <f>C37/B37*100</f>
        <v>0</v>
      </c>
      <c r="E37" s="501"/>
      <c r="F37" s="501"/>
      <c r="G37" s="501"/>
      <c r="H37" s="132"/>
    </row>
    <row r="38" spans="1:8" s="43" customFormat="1" ht="18" customHeight="1">
      <c r="A38" s="103" t="s">
        <v>98</v>
      </c>
      <c r="B38" s="104">
        <v>24000</v>
      </c>
      <c r="C38" s="105"/>
      <c r="D38" s="106">
        <f>C38/B38*100</f>
        <v>0</v>
      </c>
      <c r="E38" s="501"/>
      <c r="F38" s="501"/>
      <c r="G38" s="501"/>
      <c r="H38" s="133"/>
    </row>
    <row r="39" spans="1:8" s="44" customFormat="1" ht="18" customHeight="1">
      <c r="A39" s="103" t="s">
        <v>99</v>
      </c>
      <c r="B39" s="104">
        <v>4350</v>
      </c>
      <c r="C39" s="105"/>
      <c r="D39" s="106">
        <f>C39/B39*100</f>
        <v>0</v>
      </c>
      <c r="E39" s="501"/>
      <c r="F39" s="501"/>
      <c r="G39" s="501"/>
      <c r="H39" s="134"/>
    </row>
    <row r="40" spans="1:8" s="44" customFormat="1" ht="25.5" customHeight="1">
      <c r="A40" s="103" t="s">
        <v>100</v>
      </c>
      <c r="B40" s="110">
        <v>0</v>
      </c>
      <c r="C40" s="111"/>
      <c r="D40" s="112">
        <v>0</v>
      </c>
      <c r="E40" s="501"/>
      <c r="F40" s="501"/>
      <c r="G40" s="501"/>
      <c r="H40" s="134"/>
    </row>
    <row r="41" spans="1:8" s="44" customFormat="1" ht="27.75" customHeight="1">
      <c r="A41" s="103" t="s">
        <v>101</v>
      </c>
      <c r="B41" s="110">
        <v>42000</v>
      </c>
      <c r="C41" s="111"/>
      <c r="D41" s="112">
        <v>0</v>
      </c>
      <c r="E41" s="501"/>
      <c r="F41" s="501"/>
      <c r="G41" s="501"/>
      <c r="H41" s="134"/>
    </row>
    <row r="42" spans="1:8" ht="24.75" customHeight="1">
      <c r="A42" s="113" t="s">
        <v>102</v>
      </c>
      <c r="B42" s="114">
        <f>SUM(B28:B41)</f>
        <v>650909.37000000011</v>
      </c>
      <c r="C42" s="114">
        <f>SUM(C28:C41)</f>
        <v>0</v>
      </c>
      <c r="D42" s="115">
        <f>C42/B42*100</f>
        <v>0</v>
      </c>
      <c r="E42" s="646"/>
      <c r="F42" s="646"/>
      <c r="G42" s="646"/>
      <c r="H42" s="132"/>
    </row>
    <row r="43" spans="1:8" ht="34.5" customHeight="1">
      <c r="A43" s="649" t="s">
        <v>122</v>
      </c>
      <c r="B43" s="650"/>
      <c r="C43" s="650"/>
      <c r="D43" s="650"/>
      <c r="E43" s="650"/>
      <c r="F43" s="650"/>
      <c r="G43" s="650"/>
      <c r="H43" s="132"/>
    </row>
    <row r="44" spans="1:8">
      <c r="A44" s="651" t="s">
        <v>103</v>
      </c>
      <c r="B44" s="563"/>
      <c r="C44" s="563"/>
      <c r="D44" s="563"/>
      <c r="E44" s="563"/>
      <c r="F44" s="563"/>
      <c r="G44" s="563"/>
      <c r="H44" s="132"/>
    </row>
    <row r="45" spans="1:8" ht="25.5">
      <c r="A45" s="555" t="s">
        <v>85</v>
      </c>
      <c r="B45" s="555"/>
      <c r="C45" s="98" t="s">
        <v>104</v>
      </c>
      <c r="D45" s="98" t="s">
        <v>105</v>
      </c>
      <c r="E45" s="116" t="s">
        <v>16</v>
      </c>
      <c r="F45" s="556" t="s">
        <v>52</v>
      </c>
      <c r="G45" s="557"/>
      <c r="H45" s="132"/>
    </row>
    <row r="46" spans="1:8">
      <c r="A46" s="500" t="s">
        <v>106</v>
      </c>
      <c r="B46" s="500"/>
      <c r="C46" s="105">
        <v>3000</v>
      </c>
      <c r="D46" s="105"/>
      <c r="E46" s="117">
        <f t="shared" ref="E46:E60" si="0">D46/C46*100</f>
        <v>0</v>
      </c>
      <c r="F46" s="647"/>
      <c r="G46" s="648"/>
      <c r="H46" s="132"/>
    </row>
    <row r="47" spans="1:8">
      <c r="A47" s="500" t="s">
        <v>107</v>
      </c>
      <c r="B47" s="500"/>
      <c r="C47" s="105">
        <v>1500</v>
      </c>
      <c r="D47" s="105"/>
      <c r="E47" s="117">
        <f t="shared" si="0"/>
        <v>0</v>
      </c>
      <c r="F47" s="647"/>
      <c r="G47" s="648"/>
      <c r="H47" s="132"/>
    </row>
    <row r="48" spans="1:8">
      <c r="A48" s="500" t="s">
        <v>108</v>
      </c>
      <c r="B48" s="500"/>
      <c r="C48" s="105">
        <v>1200</v>
      </c>
      <c r="D48" s="105"/>
      <c r="E48" s="117">
        <f t="shared" si="0"/>
        <v>0</v>
      </c>
      <c r="F48" s="647"/>
      <c r="G48" s="648"/>
      <c r="H48" s="132"/>
    </row>
    <row r="49" spans="1:8">
      <c r="A49" s="500" t="s">
        <v>109</v>
      </c>
      <c r="B49" s="500"/>
      <c r="C49" s="105">
        <v>78000</v>
      </c>
      <c r="D49" s="105"/>
      <c r="E49" s="117">
        <f t="shared" si="0"/>
        <v>0</v>
      </c>
      <c r="F49" s="647"/>
      <c r="G49" s="648"/>
      <c r="H49" s="132"/>
    </row>
    <row r="50" spans="1:8">
      <c r="A50" s="500" t="s">
        <v>110</v>
      </c>
      <c r="B50" s="500"/>
      <c r="C50" s="105">
        <v>7691.38</v>
      </c>
      <c r="D50" s="105"/>
      <c r="E50" s="117">
        <f t="shared" si="0"/>
        <v>0</v>
      </c>
      <c r="F50" s="647"/>
      <c r="G50" s="648"/>
      <c r="H50" s="132"/>
    </row>
    <row r="51" spans="1:8">
      <c r="A51" s="500" t="s">
        <v>111</v>
      </c>
      <c r="B51" s="500"/>
      <c r="C51" s="105">
        <v>1108.6199999999999</v>
      </c>
      <c r="D51" s="105"/>
      <c r="E51" s="117">
        <f t="shared" si="0"/>
        <v>0</v>
      </c>
      <c r="F51" s="647"/>
      <c r="G51" s="648"/>
      <c r="H51" s="132"/>
    </row>
    <row r="52" spans="1:8">
      <c r="A52" s="500" t="s">
        <v>112</v>
      </c>
      <c r="B52" s="500"/>
      <c r="C52" s="105">
        <v>10000</v>
      </c>
      <c r="D52" s="105"/>
      <c r="E52" s="117">
        <f t="shared" si="0"/>
        <v>0</v>
      </c>
      <c r="F52" s="647"/>
      <c r="G52" s="648"/>
      <c r="H52" s="132"/>
    </row>
    <row r="53" spans="1:8" ht="21" customHeight="1">
      <c r="A53" s="500" t="s">
        <v>113</v>
      </c>
      <c r="B53" s="500"/>
      <c r="C53" s="105">
        <v>4000</v>
      </c>
      <c r="D53" s="105"/>
      <c r="E53" s="117">
        <f t="shared" si="0"/>
        <v>0</v>
      </c>
      <c r="F53" s="647"/>
      <c r="G53" s="648"/>
      <c r="H53" s="132"/>
    </row>
    <row r="54" spans="1:8" ht="22.5" customHeight="1">
      <c r="A54" s="500" t="s">
        <v>114</v>
      </c>
      <c r="B54" s="500"/>
      <c r="C54" s="105">
        <v>15000</v>
      </c>
      <c r="D54" s="105"/>
      <c r="E54" s="117">
        <f t="shared" si="0"/>
        <v>0</v>
      </c>
      <c r="F54" s="647"/>
      <c r="G54" s="648"/>
      <c r="H54" s="132"/>
    </row>
    <row r="55" spans="1:8" ht="22.5" customHeight="1">
      <c r="A55" s="500" t="s">
        <v>115</v>
      </c>
      <c r="B55" s="500"/>
      <c r="C55" s="105">
        <v>200000</v>
      </c>
      <c r="D55" s="105"/>
      <c r="E55" s="117">
        <f t="shared" si="0"/>
        <v>0</v>
      </c>
      <c r="F55" s="647"/>
      <c r="G55" s="648"/>
      <c r="H55" s="132"/>
    </row>
    <row r="56" spans="1:8" ht="25.5" customHeight="1">
      <c r="A56" s="500" t="s">
        <v>116</v>
      </c>
      <c r="B56" s="500"/>
      <c r="C56" s="105">
        <v>241377.2</v>
      </c>
      <c r="D56" s="105"/>
      <c r="E56" s="117">
        <f t="shared" si="0"/>
        <v>0</v>
      </c>
      <c r="F56" s="647"/>
      <c r="G56" s="648"/>
      <c r="H56" s="132"/>
    </row>
    <row r="57" spans="1:8" ht="18" customHeight="1">
      <c r="A57" s="500" t="s">
        <v>117</v>
      </c>
      <c r="B57" s="500"/>
      <c r="C57" s="105">
        <v>47100</v>
      </c>
      <c r="D57" s="105"/>
      <c r="E57" s="117">
        <f t="shared" si="0"/>
        <v>0</v>
      </c>
      <c r="F57" s="647"/>
      <c r="G57" s="648"/>
      <c r="H57" s="132"/>
    </row>
    <row r="58" spans="1:8">
      <c r="A58" s="500" t="s">
        <v>118</v>
      </c>
      <c r="B58" s="500"/>
      <c r="C58" s="105">
        <v>20700</v>
      </c>
      <c r="D58" s="105"/>
      <c r="E58" s="117">
        <f t="shared" si="0"/>
        <v>0</v>
      </c>
      <c r="F58" s="647"/>
      <c r="G58" s="648"/>
      <c r="H58" s="132"/>
    </row>
    <row r="59" spans="1:8">
      <c r="A59" s="500" t="s">
        <v>119</v>
      </c>
      <c r="B59" s="500"/>
      <c r="C59" s="105">
        <v>0</v>
      </c>
      <c r="D59" s="105"/>
      <c r="E59" s="117">
        <v>0</v>
      </c>
      <c r="F59" s="647"/>
      <c r="G59" s="648"/>
      <c r="H59" s="132"/>
    </row>
    <row r="60" spans="1:8" ht="24.75" customHeight="1">
      <c r="A60" s="520" t="s">
        <v>120</v>
      </c>
      <c r="B60" s="520"/>
      <c r="C60" s="135">
        <f>C46+C47+C48+C49+C50+C51+C52+C53+C54+C55+C56+C57+C58+C59</f>
        <v>630677.19999999995</v>
      </c>
      <c r="D60" s="135"/>
      <c r="E60" s="136">
        <f t="shared" si="0"/>
        <v>0</v>
      </c>
      <c r="F60" s="652"/>
      <c r="G60" s="653"/>
      <c r="H60" s="132"/>
    </row>
    <row r="61" spans="1:8" ht="27.75" customHeight="1">
      <c r="A61" s="521" t="s">
        <v>121</v>
      </c>
      <c r="B61" s="522"/>
      <c r="C61" s="137">
        <f>C60+B42</f>
        <v>1281586.57</v>
      </c>
      <c r="D61" s="137"/>
      <c r="E61" s="138">
        <f>D61/C61*100</f>
        <v>0</v>
      </c>
      <c r="F61" s="654"/>
      <c r="G61" s="655"/>
      <c r="H61" s="132"/>
    </row>
    <row r="62" spans="1:8" ht="24" customHeight="1">
      <c r="A62" s="523" t="s">
        <v>123</v>
      </c>
      <c r="B62" s="524"/>
      <c r="C62" s="525" t="s">
        <v>124</v>
      </c>
      <c r="D62" s="525"/>
      <c r="E62" s="508" t="s">
        <v>125</v>
      </c>
      <c r="F62" s="509"/>
      <c r="G62" s="509"/>
      <c r="H62" s="661"/>
    </row>
    <row r="63" spans="1:8" ht="38.25">
      <c r="A63" s="139" t="s">
        <v>126</v>
      </c>
      <c r="B63" s="140" t="s">
        <v>127</v>
      </c>
      <c r="C63" s="139" t="s">
        <v>128</v>
      </c>
      <c r="D63" s="141" t="s">
        <v>129</v>
      </c>
      <c r="E63" s="510"/>
      <c r="F63" s="511"/>
      <c r="G63" s="511"/>
      <c r="H63" s="662"/>
    </row>
    <row r="64" spans="1:8">
      <c r="A64" s="656"/>
      <c r="B64" s="118"/>
      <c r="C64" s="119"/>
      <c r="D64" s="120"/>
      <c r="E64" s="658"/>
      <c r="F64" s="658"/>
      <c r="G64" s="658"/>
      <c r="H64" s="658"/>
    </row>
    <row r="65" spans="1:8" ht="23.25" customHeight="1">
      <c r="A65" s="657"/>
      <c r="B65" s="121"/>
      <c r="C65" s="119"/>
      <c r="D65" s="120"/>
      <c r="E65" s="658"/>
      <c r="F65" s="658"/>
      <c r="G65" s="658"/>
      <c r="H65" s="658"/>
    </row>
    <row r="66" spans="1:8">
      <c r="A66" s="656"/>
      <c r="B66" s="118"/>
      <c r="C66" s="119"/>
      <c r="D66" s="120"/>
      <c r="E66" s="658"/>
      <c r="F66" s="658"/>
      <c r="G66" s="658"/>
      <c r="H66" s="658"/>
    </row>
    <row r="67" spans="1:8">
      <c r="A67" s="657"/>
      <c r="B67" s="121"/>
      <c r="C67" s="119"/>
      <c r="D67" s="120"/>
      <c r="E67" s="659"/>
      <c r="F67" s="659"/>
      <c r="G67" s="659"/>
      <c r="H67" s="659"/>
    </row>
    <row r="68" spans="1:8">
      <c r="A68" s="122"/>
      <c r="B68" s="123"/>
      <c r="C68" s="119"/>
      <c r="D68" s="120"/>
      <c r="E68" s="658"/>
      <c r="F68" s="658"/>
      <c r="G68" s="658"/>
      <c r="H68" s="658"/>
    </row>
    <row r="69" spans="1:8">
      <c r="A69" s="656"/>
      <c r="B69" s="118"/>
      <c r="C69" s="119"/>
      <c r="D69" s="120"/>
      <c r="E69" s="658"/>
      <c r="F69" s="658"/>
      <c r="G69" s="658"/>
      <c r="H69" s="658"/>
    </row>
    <row r="70" spans="1:8">
      <c r="A70" s="657"/>
      <c r="B70" s="121"/>
      <c r="C70" s="119"/>
      <c r="D70" s="120"/>
      <c r="E70" s="660"/>
      <c r="F70" s="660"/>
      <c r="G70" s="660"/>
      <c r="H70" s="660"/>
    </row>
    <row r="71" spans="1:8">
      <c r="A71" s="122"/>
      <c r="B71" s="123"/>
      <c r="C71" s="119"/>
      <c r="D71" s="120"/>
      <c r="E71" s="660"/>
      <c r="F71" s="660"/>
      <c r="G71" s="660"/>
      <c r="H71" s="660"/>
    </row>
    <row r="72" spans="1:8">
      <c r="A72" s="122"/>
      <c r="B72" s="120"/>
      <c r="C72" s="119"/>
      <c r="D72" s="120"/>
      <c r="E72" s="658"/>
      <c r="F72" s="658"/>
      <c r="G72" s="658"/>
      <c r="H72" s="658"/>
    </row>
    <row r="73" spans="1:8">
      <c r="A73" s="122"/>
      <c r="B73" s="120"/>
      <c r="C73" s="119"/>
      <c r="D73" s="120"/>
      <c r="E73" s="658"/>
      <c r="F73" s="658"/>
      <c r="G73" s="658"/>
      <c r="H73" s="658"/>
    </row>
    <row r="74" spans="1:8">
      <c r="A74" s="122"/>
      <c r="B74" s="120"/>
      <c r="C74" s="663"/>
      <c r="D74" s="666"/>
      <c r="E74" s="658"/>
      <c r="F74" s="658"/>
      <c r="G74" s="658"/>
      <c r="H74" s="658"/>
    </row>
    <row r="75" spans="1:8">
      <c r="A75" s="122"/>
      <c r="B75" s="120"/>
      <c r="C75" s="664"/>
      <c r="D75" s="667"/>
      <c r="E75" s="660"/>
      <c r="F75" s="660"/>
      <c r="G75" s="660"/>
      <c r="H75" s="660"/>
    </row>
    <row r="76" spans="1:8">
      <c r="A76" s="122"/>
      <c r="B76" s="120"/>
      <c r="C76" s="665"/>
      <c r="D76" s="667"/>
      <c r="E76" s="660"/>
      <c r="F76" s="660"/>
      <c r="G76" s="660"/>
      <c r="H76" s="660"/>
    </row>
    <row r="77" spans="1:8">
      <c r="A77" s="122"/>
      <c r="B77" s="120"/>
      <c r="C77" s="119"/>
      <c r="D77" s="120"/>
      <c r="E77" s="658"/>
      <c r="F77" s="658"/>
      <c r="G77" s="658"/>
      <c r="H77" s="658"/>
    </row>
    <row r="78" spans="1:8">
      <c r="A78" s="122"/>
      <c r="B78" s="120"/>
      <c r="C78" s="119"/>
      <c r="D78" s="120"/>
      <c r="E78" s="658"/>
      <c r="F78" s="658"/>
      <c r="G78" s="658"/>
      <c r="H78" s="658"/>
    </row>
    <row r="79" spans="1:8">
      <c r="A79" s="124"/>
      <c r="B79" s="120"/>
      <c r="C79" s="119"/>
      <c r="D79" s="120"/>
      <c r="E79" s="658"/>
      <c r="F79" s="658"/>
      <c r="G79" s="658"/>
      <c r="H79" s="658"/>
    </row>
    <row r="80" spans="1:8">
      <c r="A80" s="125" t="s">
        <v>102</v>
      </c>
      <c r="B80" s="126">
        <f>SUM(B64:B79)</f>
        <v>0</v>
      </c>
      <c r="C80" s="125" t="s">
        <v>102</v>
      </c>
      <c r="D80" s="126">
        <f>SUM(D64:D79)</f>
        <v>0</v>
      </c>
      <c r="E80" s="646"/>
      <c r="F80" s="646"/>
      <c r="G80" s="646"/>
      <c r="H80" s="646"/>
    </row>
    <row r="81" spans="1:9">
      <c r="A81" s="127"/>
      <c r="B81" s="128"/>
      <c r="C81" s="122"/>
      <c r="D81" s="120"/>
      <c r="E81" s="658"/>
      <c r="F81" s="658"/>
      <c r="G81" s="658"/>
      <c r="H81" s="658"/>
    </row>
    <row r="82" spans="1:9">
      <c r="A82" s="124"/>
      <c r="B82" s="129"/>
      <c r="C82" s="119"/>
      <c r="D82" s="120"/>
      <c r="E82" s="658"/>
      <c r="F82" s="658"/>
      <c r="G82" s="658"/>
      <c r="H82" s="658"/>
    </row>
    <row r="83" spans="1:9">
      <c r="A83" s="125" t="s">
        <v>130</v>
      </c>
      <c r="B83" s="130">
        <f>SUM(B80+B82)</f>
        <v>0</v>
      </c>
      <c r="C83" s="125" t="s">
        <v>130</v>
      </c>
      <c r="D83" s="126">
        <f>D80+D81+D82</f>
        <v>0</v>
      </c>
      <c r="E83" s="646"/>
      <c r="F83" s="646"/>
      <c r="G83" s="646"/>
      <c r="H83" s="646"/>
    </row>
    <row r="84" spans="1:9" ht="83.25" customHeight="1">
      <c r="A84" s="649" t="s">
        <v>131</v>
      </c>
      <c r="B84" s="674"/>
      <c r="C84" s="674"/>
      <c r="D84" s="674"/>
      <c r="E84" s="674"/>
      <c r="F84" s="674"/>
      <c r="G84" s="674"/>
      <c r="H84" s="675"/>
    </row>
    <row r="85" spans="1:9">
      <c r="A85" s="676" t="s">
        <v>63</v>
      </c>
      <c r="B85" s="676"/>
      <c r="C85" s="676"/>
      <c r="D85" s="676"/>
      <c r="E85" s="676"/>
      <c r="F85" s="676"/>
      <c r="G85" s="676"/>
      <c r="H85" s="676"/>
      <c r="I85" s="676"/>
    </row>
    <row r="86" spans="1:9">
      <c r="A86" s="677"/>
      <c r="B86" s="678"/>
      <c r="C86" s="678"/>
      <c r="D86" s="678"/>
      <c r="E86" s="678"/>
      <c r="F86" s="678"/>
      <c r="G86" s="678"/>
      <c r="H86" s="678"/>
      <c r="I86" s="679"/>
    </row>
    <row r="87" spans="1:9">
      <c r="A87" s="680"/>
      <c r="B87" s="681"/>
      <c r="C87" s="681"/>
      <c r="D87" s="681"/>
      <c r="E87" s="681"/>
      <c r="F87" s="681"/>
      <c r="G87" s="681"/>
      <c r="H87" s="681"/>
      <c r="I87" s="682"/>
    </row>
    <row r="88" spans="1:9">
      <c r="A88" s="683"/>
      <c r="B88" s="684"/>
      <c r="C88" s="684"/>
      <c r="D88" s="684"/>
      <c r="E88" s="684"/>
      <c r="F88" s="684"/>
      <c r="G88" s="684"/>
      <c r="H88" s="684"/>
      <c r="I88" s="685"/>
    </row>
    <row r="90" spans="1:9">
      <c r="A90" s="142" t="s">
        <v>23</v>
      </c>
      <c r="B90" s="142"/>
      <c r="C90" s="621" t="s">
        <v>22</v>
      </c>
      <c r="D90" s="621"/>
      <c r="E90" s="621"/>
      <c r="F90" s="618" t="s">
        <v>44</v>
      </c>
      <c r="G90" s="620"/>
      <c r="H90" s="85" t="s">
        <v>44</v>
      </c>
      <c r="I90" s="86"/>
    </row>
    <row r="91" spans="1:9">
      <c r="A91" s="668"/>
      <c r="B91" s="669"/>
      <c r="C91" s="668"/>
      <c r="D91" s="672"/>
      <c r="E91" s="669"/>
      <c r="F91" s="668"/>
      <c r="G91" s="669"/>
      <c r="H91" s="81"/>
      <c r="I91" s="82"/>
    </row>
    <row r="92" spans="1:9">
      <c r="A92" s="670"/>
      <c r="B92" s="671"/>
      <c r="C92" s="670"/>
      <c r="D92" s="673"/>
      <c r="E92" s="671"/>
      <c r="F92" s="670"/>
      <c r="G92" s="671"/>
      <c r="H92" s="81"/>
      <c r="I92" s="82"/>
    </row>
    <row r="93" spans="1:9">
      <c r="A93" s="622"/>
      <c r="B93" s="624"/>
      <c r="C93" s="622"/>
      <c r="D93" s="623"/>
      <c r="E93" s="624"/>
      <c r="F93" s="622"/>
      <c r="G93" s="624"/>
      <c r="H93" s="83"/>
      <c r="I93" s="84"/>
    </row>
    <row r="94" spans="1:9">
      <c r="A94" s="132"/>
      <c r="B94" s="132"/>
      <c r="C94" s="132"/>
      <c r="D94" s="132"/>
      <c r="E94" s="132"/>
      <c r="F94" s="132"/>
      <c r="G94" s="132"/>
      <c r="H94" s="132"/>
    </row>
    <row r="95" spans="1:9">
      <c r="A95" s="132"/>
      <c r="B95" s="132"/>
      <c r="C95" s="132"/>
      <c r="D95" s="132"/>
      <c r="E95" s="132"/>
      <c r="F95" s="132"/>
      <c r="G95" s="132"/>
      <c r="H95" s="132"/>
    </row>
    <row r="96" spans="1:9">
      <c r="A96" s="132"/>
      <c r="B96" s="132"/>
      <c r="C96" s="132"/>
      <c r="D96" s="132"/>
      <c r="E96" s="132"/>
      <c r="F96" s="132"/>
      <c r="G96" s="132"/>
      <c r="H96" s="132"/>
    </row>
    <row r="97" spans="1:8">
      <c r="A97" s="132"/>
      <c r="B97" s="132"/>
      <c r="C97" s="132"/>
      <c r="D97" s="132"/>
      <c r="E97" s="132"/>
      <c r="F97" s="132"/>
      <c r="G97" s="132"/>
      <c r="H97" s="132"/>
    </row>
    <row r="98" spans="1:8">
      <c r="A98" s="132"/>
      <c r="B98" s="132"/>
      <c r="C98" s="132"/>
      <c r="D98" s="132"/>
      <c r="E98" s="132"/>
      <c r="F98" s="132"/>
      <c r="G98" s="132"/>
      <c r="H98" s="132"/>
    </row>
    <row r="99" spans="1:8">
      <c r="A99" s="132"/>
      <c r="B99" s="132"/>
      <c r="C99" s="132"/>
      <c r="D99" s="132"/>
      <c r="E99" s="132"/>
      <c r="F99" s="132"/>
      <c r="G99" s="132"/>
      <c r="H99" s="132"/>
    </row>
    <row r="100" spans="1:8">
      <c r="A100" s="132"/>
      <c r="B100" s="132"/>
      <c r="C100" s="132"/>
      <c r="D100" s="132"/>
      <c r="E100" s="132"/>
      <c r="F100" s="132"/>
      <c r="G100" s="132"/>
      <c r="H100" s="132"/>
    </row>
    <row r="101" spans="1:8">
      <c r="A101" s="132"/>
      <c r="B101" s="132"/>
      <c r="C101" s="132"/>
      <c r="D101" s="132"/>
      <c r="E101" s="132"/>
      <c r="F101" s="132"/>
      <c r="G101" s="132"/>
      <c r="H101" s="132"/>
    </row>
    <row r="102" spans="1:8">
      <c r="A102" s="131"/>
      <c r="B102" s="131"/>
      <c r="C102" s="131"/>
      <c r="D102" s="131"/>
      <c r="E102" s="131"/>
      <c r="F102" s="131"/>
      <c r="G102" s="131"/>
      <c r="H102" s="131"/>
    </row>
    <row r="103" spans="1:8">
      <c r="A103" s="131"/>
      <c r="B103" s="131"/>
      <c r="C103" s="131"/>
      <c r="D103" s="131"/>
      <c r="E103" s="131"/>
      <c r="F103" s="131"/>
      <c r="G103" s="131"/>
      <c r="H103" s="131"/>
    </row>
    <row r="104" spans="1:8">
      <c r="A104" s="131"/>
      <c r="B104" s="131"/>
      <c r="C104" s="131"/>
      <c r="D104" s="131"/>
      <c r="E104" s="131"/>
      <c r="F104" s="131"/>
      <c r="G104" s="131"/>
      <c r="H104" s="131"/>
    </row>
    <row r="105" spans="1:8">
      <c r="A105" s="131"/>
      <c r="B105" s="131"/>
      <c r="C105" s="131"/>
      <c r="D105" s="131"/>
      <c r="E105" s="131"/>
      <c r="F105" s="131"/>
      <c r="G105" s="131"/>
      <c r="H105" s="131"/>
    </row>
    <row r="106" spans="1:8">
      <c r="A106" s="131"/>
      <c r="B106" s="131"/>
      <c r="C106" s="131"/>
      <c r="D106" s="131"/>
      <c r="E106" s="131"/>
      <c r="F106" s="131"/>
      <c r="G106" s="131"/>
      <c r="H106" s="131"/>
    </row>
    <row r="107" spans="1:8">
      <c r="A107" s="131"/>
      <c r="B107" s="131"/>
      <c r="C107" s="131"/>
      <c r="D107" s="131"/>
      <c r="E107" s="131"/>
      <c r="F107" s="131"/>
      <c r="G107" s="131"/>
      <c r="H107" s="131"/>
    </row>
    <row r="108" spans="1:8">
      <c r="A108" s="131"/>
      <c r="B108" s="131"/>
      <c r="C108" s="131"/>
      <c r="D108" s="131"/>
      <c r="E108" s="131"/>
      <c r="F108" s="131"/>
      <c r="G108" s="131"/>
      <c r="H108" s="131"/>
    </row>
    <row r="109" spans="1:8">
      <c r="A109" s="131"/>
      <c r="B109" s="131"/>
      <c r="C109" s="131"/>
      <c r="D109" s="131"/>
      <c r="E109" s="131"/>
      <c r="F109" s="131"/>
      <c r="G109" s="131"/>
      <c r="H109" s="131"/>
    </row>
    <row r="110" spans="1:8">
      <c r="A110" s="131"/>
      <c r="B110" s="131"/>
      <c r="C110" s="131"/>
      <c r="D110" s="131"/>
      <c r="E110" s="131"/>
      <c r="F110" s="131"/>
      <c r="G110" s="131"/>
      <c r="H110" s="131"/>
    </row>
    <row r="111" spans="1:8">
      <c r="A111" s="131"/>
      <c r="B111" s="131"/>
      <c r="C111" s="131"/>
      <c r="D111" s="131"/>
      <c r="E111" s="131"/>
      <c r="F111" s="131"/>
      <c r="G111" s="131"/>
      <c r="H111" s="131"/>
    </row>
  </sheetData>
  <mergeCells count="111">
    <mergeCell ref="A91:B93"/>
    <mergeCell ref="C91:E93"/>
    <mergeCell ref="F91:G93"/>
    <mergeCell ref="F90:G90"/>
    <mergeCell ref="C90:E90"/>
    <mergeCell ref="E82:H82"/>
    <mergeCell ref="E83:H83"/>
    <mergeCell ref="A84:H84"/>
    <mergeCell ref="A85:I85"/>
    <mergeCell ref="A86:I88"/>
    <mergeCell ref="E77:H77"/>
    <mergeCell ref="E78:H78"/>
    <mergeCell ref="E79:H79"/>
    <mergeCell ref="E80:H80"/>
    <mergeCell ref="E81:H81"/>
    <mergeCell ref="E71:H71"/>
    <mergeCell ref="E72:H72"/>
    <mergeCell ref="E73:H73"/>
    <mergeCell ref="C74:C76"/>
    <mergeCell ref="D74:D76"/>
    <mergeCell ref="E74:H74"/>
    <mergeCell ref="E75:H75"/>
    <mergeCell ref="E76:H76"/>
    <mergeCell ref="A66:A67"/>
    <mergeCell ref="E66:H66"/>
    <mergeCell ref="E67:H67"/>
    <mergeCell ref="E68:H68"/>
    <mergeCell ref="A69:A70"/>
    <mergeCell ref="E69:H69"/>
    <mergeCell ref="E70:H70"/>
    <mergeCell ref="A62:B62"/>
    <mergeCell ref="C62:D62"/>
    <mergeCell ref="E62:H63"/>
    <mergeCell ref="A64:A65"/>
    <mergeCell ref="E64:H64"/>
    <mergeCell ref="E65:H65"/>
    <mergeCell ref="A59:B59"/>
    <mergeCell ref="F59:G59"/>
    <mergeCell ref="A60:B60"/>
    <mergeCell ref="F60:G60"/>
    <mergeCell ref="A61:B61"/>
    <mergeCell ref="F61:G61"/>
    <mergeCell ref="A56:B56"/>
    <mergeCell ref="F56:G56"/>
    <mergeCell ref="A57:B57"/>
    <mergeCell ref="F57:G57"/>
    <mergeCell ref="A58:B58"/>
    <mergeCell ref="F58:G58"/>
    <mergeCell ref="A53:B53"/>
    <mergeCell ref="F53:G53"/>
    <mergeCell ref="A54:B54"/>
    <mergeCell ref="F54:G54"/>
    <mergeCell ref="A55:B55"/>
    <mergeCell ref="F55:G55"/>
    <mergeCell ref="A50:B50"/>
    <mergeCell ref="F50:G50"/>
    <mergeCell ref="A51:B51"/>
    <mergeCell ref="F51:G51"/>
    <mergeCell ref="A52:B52"/>
    <mergeCell ref="F52:G52"/>
    <mergeCell ref="A47:B47"/>
    <mergeCell ref="F47:G47"/>
    <mergeCell ref="A48:B48"/>
    <mergeCell ref="F48:G48"/>
    <mergeCell ref="A49:B49"/>
    <mergeCell ref="F49:G49"/>
    <mergeCell ref="A43:G43"/>
    <mergeCell ref="A44:G44"/>
    <mergeCell ref="A45:B45"/>
    <mergeCell ref="F45:G45"/>
    <mergeCell ref="A46:B46"/>
    <mergeCell ref="F46:G46"/>
    <mergeCell ref="E38:G38"/>
    <mergeCell ref="E39:G39"/>
    <mergeCell ref="E40:G40"/>
    <mergeCell ref="E41:G41"/>
    <mergeCell ref="E42:G42"/>
    <mergeCell ref="E33:G33"/>
    <mergeCell ref="E34:G34"/>
    <mergeCell ref="E35:G35"/>
    <mergeCell ref="E36:G36"/>
    <mergeCell ref="E37:G37"/>
    <mergeCell ref="E28:G28"/>
    <mergeCell ref="E29:G29"/>
    <mergeCell ref="E30:G30"/>
    <mergeCell ref="E31:G31"/>
    <mergeCell ref="E32:G32"/>
    <mergeCell ref="E27:G27"/>
    <mergeCell ref="A21:G21"/>
    <mergeCell ref="A19:G19"/>
    <mergeCell ref="A18:G18"/>
    <mergeCell ref="A20:G20"/>
    <mergeCell ref="A22:G22"/>
    <mergeCell ref="A23:G23"/>
    <mergeCell ref="A24:G24"/>
    <mergeCell ref="A25:G25"/>
    <mergeCell ref="A26:G26"/>
    <mergeCell ref="A17:G17"/>
    <mergeCell ref="B11:C11"/>
    <mergeCell ref="B12:C12"/>
    <mergeCell ref="D11:E11"/>
    <mergeCell ref="D12:E12"/>
    <mergeCell ref="A1:G1"/>
    <mergeCell ref="A2:G2"/>
    <mergeCell ref="B8:G8"/>
    <mergeCell ref="B4:K4"/>
    <mergeCell ref="B6:K6"/>
    <mergeCell ref="A9:G9"/>
    <mergeCell ref="A10:G10"/>
    <mergeCell ref="A13:G13"/>
    <mergeCell ref="A14:G14"/>
  </mergeCells>
  <printOptions horizontalCentered="1"/>
  <pageMargins left="0" right="0" top="1.7716535433070868" bottom="0" header="0.39370078740157483" footer="0.31496062992125984"/>
  <pageSetup paperSize="9" scale="40" orientation="portrait" useFirstPageNumber="1" horizontalDpi="300" verticalDpi="300" r:id="rId1"/>
  <headerFooter>
    <oddHeader xml:space="preserve">&amp;C&amp;G
&amp;8PREEITURA MUNICIPAL DE PALMAS
 SECRETARIA MUNICIPAL DE FINANÇAS
  Superintendência de Planejamento Orçamentário e Modernização Administrativa
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137"/>
  <sheetViews>
    <sheetView view="pageBreakPreview" topLeftCell="A121" zoomScale="85" zoomScaleNormal="100" zoomScaleSheetLayoutView="85" workbookViewId="0">
      <selection activeCell="A28" sqref="A28:E28"/>
    </sheetView>
  </sheetViews>
  <sheetFormatPr defaultRowHeight="14.25"/>
  <cols>
    <col min="1" max="1" width="10.85546875" style="44" customWidth="1"/>
    <col min="2" max="2" width="14.140625" style="44" customWidth="1"/>
    <col min="3" max="3" width="36" style="44" customWidth="1"/>
    <col min="4" max="4" width="21.28515625" style="44" customWidth="1"/>
    <col min="5" max="5" width="13.85546875" style="44" customWidth="1"/>
    <col min="6" max="6" width="16.140625" style="44" customWidth="1"/>
    <col min="7" max="7" width="16.85546875" style="44" customWidth="1"/>
    <col min="8" max="8" width="15" style="44" customWidth="1"/>
    <col min="9" max="9" width="14.5703125" style="44" customWidth="1"/>
    <col min="10" max="10" width="14" style="44" customWidth="1"/>
    <col min="11" max="11" width="10.140625" style="44" bestFit="1" customWidth="1"/>
    <col min="12" max="12" width="11.5703125" style="44" customWidth="1"/>
    <col min="13" max="13" width="12.5703125" style="44" customWidth="1"/>
    <col min="14" max="14" width="10.5703125" style="44" bestFit="1" customWidth="1"/>
    <col min="15" max="16384" width="9.140625" style="44"/>
  </cols>
  <sheetData>
    <row r="1" spans="1:19" ht="24.75" customHeight="1">
      <c r="A1" s="734" t="s">
        <v>291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6"/>
    </row>
    <row r="2" spans="1:19" ht="27.75" customHeight="1">
      <c r="A2" s="533" t="s">
        <v>292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5"/>
    </row>
    <row r="3" spans="1:19" ht="15">
      <c r="A3" s="737" t="s">
        <v>34</v>
      </c>
      <c r="B3" s="737"/>
      <c r="C3" s="536" t="s">
        <v>296</v>
      </c>
      <c r="D3" s="536"/>
      <c r="E3" s="536"/>
      <c r="F3" s="536"/>
      <c r="G3" s="536"/>
      <c r="H3" s="536"/>
      <c r="I3" s="536"/>
      <c r="J3" s="536"/>
      <c r="K3" s="536"/>
      <c r="L3" s="536"/>
      <c r="M3" s="536"/>
    </row>
    <row r="4" spans="1:19" ht="5.25" customHeight="1">
      <c r="A4" s="45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9" ht="15">
      <c r="A5" s="737" t="s">
        <v>35</v>
      </c>
      <c r="B5" s="737"/>
      <c r="C5" s="537" t="s">
        <v>295</v>
      </c>
      <c r="D5" s="537"/>
      <c r="E5" s="537"/>
      <c r="F5" s="537"/>
      <c r="G5" s="537"/>
      <c r="H5" s="537"/>
      <c r="I5" s="537"/>
      <c r="J5" s="537"/>
      <c r="K5" s="537"/>
      <c r="L5" s="537"/>
      <c r="M5" s="537"/>
    </row>
    <row r="6" spans="1:19" ht="5.25" customHeight="1">
      <c r="A6" s="45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9" ht="44.25" customHeight="1">
      <c r="A7" s="737" t="s">
        <v>36</v>
      </c>
      <c r="B7" s="737"/>
      <c r="C7" s="739" t="s">
        <v>294</v>
      </c>
      <c r="D7" s="739"/>
      <c r="E7" s="740"/>
      <c r="F7" s="740"/>
      <c r="G7" s="740"/>
      <c r="H7" s="740"/>
      <c r="I7" s="740"/>
      <c r="J7" s="740"/>
      <c r="K7" s="740"/>
      <c r="L7" s="740"/>
      <c r="M7" s="740"/>
    </row>
    <row r="8" spans="1:19" ht="4.5" customHeight="1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9"/>
    </row>
    <row r="9" spans="1:19" s="50" customFormat="1">
      <c r="A9" s="741" t="s">
        <v>37</v>
      </c>
      <c r="B9" s="742"/>
      <c r="C9" s="742"/>
      <c r="D9" s="743" t="s">
        <v>53</v>
      </c>
      <c r="E9" s="744"/>
      <c r="F9" s="744"/>
      <c r="G9" s="744"/>
      <c r="H9" s="744"/>
      <c r="I9" s="744"/>
      <c r="J9" s="745"/>
      <c r="K9" s="742" t="s">
        <v>38</v>
      </c>
      <c r="L9" s="742"/>
      <c r="M9" s="746"/>
    </row>
    <row r="10" spans="1:19">
      <c r="A10" s="51" t="s">
        <v>14</v>
      </c>
      <c r="B10" s="747" t="s">
        <v>15</v>
      </c>
      <c r="C10" s="747"/>
      <c r="D10" s="250" t="s">
        <v>58</v>
      </c>
      <c r="E10" s="52" t="s">
        <v>8</v>
      </c>
      <c r="F10" s="250" t="s">
        <v>9</v>
      </c>
      <c r="G10" s="250" t="s">
        <v>59</v>
      </c>
      <c r="H10" s="250" t="s">
        <v>60</v>
      </c>
      <c r="I10" s="250" t="s">
        <v>32</v>
      </c>
      <c r="J10" s="250" t="s">
        <v>16</v>
      </c>
      <c r="K10" s="250" t="s">
        <v>17</v>
      </c>
      <c r="L10" s="53" t="s">
        <v>18</v>
      </c>
      <c r="M10" s="54" t="s">
        <v>16</v>
      </c>
      <c r="N10" s="55"/>
    </row>
    <row r="11" spans="1:19" ht="25.5" customHeight="1">
      <c r="A11" s="91"/>
      <c r="B11" s="738"/>
      <c r="C11" s="738"/>
      <c r="D11" s="93"/>
      <c r="E11" s="56"/>
      <c r="F11" s="56"/>
      <c r="G11" s="56"/>
      <c r="H11" s="56"/>
      <c r="I11" s="56"/>
      <c r="J11" s="57"/>
      <c r="K11" s="93"/>
      <c r="L11" s="76"/>
      <c r="M11" s="223" t="e">
        <f t="shared" ref="M11:M16" si="0">L11/K11*100</f>
        <v>#DIV/0!</v>
      </c>
    </row>
    <row r="12" spans="1:19" ht="22.5" customHeight="1">
      <c r="A12" s="91"/>
      <c r="B12" s="738"/>
      <c r="C12" s="738"/>
      <c r="D12" s="93"/>
      <c r="E12" s="56"/>
      <c r="F12" s="56"/>
      <c r="G12" s="56"/>
      <c r="H12" s="56"/>
      <c r="I12" s="56"/>
      <c r="J12" s="57"/>
      <c r="K12" s="93"/>
      <c r="L12" s="76"/>
      <c r="M12" s="58" t="e">
        <f t="shared" si="0"/>
        <v>#DIV/0!</v>
      </c>
    </row>
    <row r="13" spans="1:19" ht="27" customHeight="1">
      <c r="A13" s="92"/>
      <c r="B13" s="738"/>
      <c r="C13" s="738"/>
      <c r="D13" s="93"/>
      <c r="E13" s="56"/>
      <c r="F13" s="56"/>
      <c r="G13" s="56"/>
      <c r="H13" s="56"/>
      <c r="I13" s="56"/>
      <c r="J13" s="57"/>
      <c r="K13" s="93"/>
      <c r="L13" s="76"/>
      <c r="M13" s="58" t="e">
        <f t="shared" si="0"/>
        <v>#DIV/0!</v>
      </c>
    </row>
    <row r="14" spans="1:19" ht="27" customHeight="1">
      <c r="A14" s="92"/>
      <c r="B14" s="738"/>
      <c r="C14" s="738"/>
      <c r="D14" s="93"/>
      <c r="E14" s="56"/>
      <c r="F14" s="56"/>
      <c r="G14" s="56"/>
      <c r="H14" s="56"/>
      <c r="I14" s="287"/>
      <c r="J14" s="288"/>
      <c r="K14" s="93"/>
      <c r="L14" s="76"/>
      <c r="M14" s="58" t="e">
        <f t="shared" si="0"/>
        <v>#DIV/0!</v>
      </c>
      <c r="N14" s="772"/>
      <c r="O14" s="772"/>
      <c r="P14" s="772"/>
      <c r="Q14" s="772"/>
      <c r="R14" s="772"/>
      <c r="S14" s="772"/>
    </row>
    <row r="15" spans="1:19" ht="26.25" customHeight="1">
      <c r="A15" s="91"/>
      <c r="B15" s="738"/>
      <c r="C15" s="738"/>
      <c r="D15" s="93"/>
      <c r="E15" s="56"/>
      <c r="F15" s="56"/>
      <c r="G15" s="56"/>
      <c r="H15" s="56"/>
      <c r="I15" s="287"/>
      <c r="J15" s="288"/>
      <c r="K15" s="93"/>
      <c r="L15" s="76"/>
      <c r="M15" s="58" t="e">
        <f t="shared" si="0"/>
        <v>#DIV/0!</v>
      </c>
      <c r="N15" s="772"/>
      <c r="O15" s="772"/>
      <c r="P15" s="772"/>
      <c r="Q15" s="772"/>
      <c r="R15" s="772"/>
      <c r="S15" s="772"/>
    </row>
    <row r="16" spans="1:19" ht="31.5" customHeight="1">
      <c r="A16" s="91"/>
      <c r="B16" s="738"/>
      <c r="C16" s="738"/>
      <c r="D16" s="93"/>
      <c r="E16" s="56"/>
      <c r="F16" s="56"/>
      <c r="G16" s="56"/>
      <c r="H16" s="56"/>
      <c r="I16" s="287"/>
      <c r="J16" s="288"/>
      <c r="K16" s="93"/>
      <c r="L16" s="76"/>
      <c r="M16" s="223" t="e">
        <f t="shared" si="0"/>
        <v>#DIV/0!</v>
      </c>
      <c r="N16" s="772"/>
      <c r="O16" s="772"/>
      <c r="P16" s="772"/>
      <c r="Q16" s="772"/>
      <c r="R16" s="772"/>
      <c r="S16" s="772"/>
    </row>
    <row r="17" spans="1:13">
      <c r="A17" s="748" t="s">
        <v>45</v>
      </c>
      <c r="B17" s="749"/>
      <c r="C17" s="750"/>
      <c r="D17" s="94">
        <f t="shared" ref="D17:K17" si="1">SUM(D11:D16)</f>
        <v>0</v>
      </c>
      <c r="E17" s="59">
        <f t="shared" si="1"/>
        <v>0</v>
      </c>
      <c r="F17" s="59">
        <f t="shared" si="1"/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60">
        <f t="shared" si="1"/>
        <v>0</v>
      </c>
      <c r="K17" s="94">
        <f t="shared" si="1"/>
        <v>0</v>
      </c>
      <c r="L17" s="77">
        <f>SUM(L12:L16)</f>
        <v>0</v>
      </c>
      <c r="M17" s="73" t="e">
        <f>SUM(M11:M16)</f>
        <v>#DIV/0!</v>
      </c>
    </row>
    <row r="18" spans="1:13" ht="3" customHeight="1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9"/>
    </row>
    <row r="19" spans="1:13" ht="15">
      <c r="A19" s="737" t="s">
        <v>74</v>
      </c>
      <c r="B19" s="737"/>
      <c r="C19" s="737"/>
      <c r="D19" s="737"/>
      <c r="E19" s="737"/>
      <c r="F19" s="737"/>
      <c r="G19" s="737"/>
      <c r="H19" s="737"/>
      <c r="I19" s="737"/>
      <c r="J19" s="737"/>
      <c r="K19" s="737"/>
      <c r="L19" s="737"/>
      <c r="M19" s="737"/>
    </row>
    <row r="20" spans="1:13" s="50" customFormat="1" ht="25.5">
      <c r="A20" s="751" t="s">
        <v>300</v>
      </c>
      <c r="B20" s="751"/>
      <c r="C20" s="751"/>
      <c r="D20" s="751"/>
      <c r="E20" s="751"/>
      <c r="F20" s="752" t="s">
        <v>20</v>
      </c>
      <c r="G20" s="753"/>
      <c r="H20" s="752" t="s">
        <v>19</v>
      </c>
      <c r="I20" s="753"/>
      <c r="J20" s="66" t="s">
        <v>11</v>
      </c>
      <c r="K20" s="67" t="s">
        <v>12</v>
      </c>
      <c r="L20" s="67" t="s">
        <v>13</v>
      </c>
      <c r="M20" s="67" t="s">
        <v>31</v>
      </c>
    </row>
    <row r="21" spans="1:13">
      <c r="A21" s="754" t="s">
        <v>297</v>
      </c>
      <c r="B21" s="754"/>
      <c r="C21" s="754"/>
      <c r="D21" s="754"/>
      <c r="E21" s="754"/>
      <c r="F21" s="641" t="s">
        <v>66</v>
      </c>
      <c r="G21" s="643"/>
      <c r="H21" s="641" t="s">
        <v>75</v>
      </c>
      <c r="I21" s="643"/>
      <c r="J21" s="61" t="s">
        <v>76</v>
      </c>
      <c r="K21" s="61"/>
      <c r="L21" s="61"/>
      <c r="M21" s="289"/>
    </row>
    <row r="22" spans="1:13" s="290" customFormat="1" ht="14.25" customHeight="1">
      <c r="A22" s="755" t="s">
        <v>299</v>
      </c>
      <c r="B22" s="755"/>
      <c r="C22" s="755"/>
      <c r="D22" s="755"/>
      <c r="E22" s="755"/>
      <c r="F22" s="756" t="s">
        <v>303</v>
      </c>
      <c r="G22" s="756"/>
      <c r="H22" s="756"/>
      <c r="I22" s="756"/>
      <c r="J22" s="756"/>
      <c r="K22" s="756"/>
      <c r="L22" s="756"/>
      <c r="M22" s="756"/>
    </row>
    <row r="23" spans="1:13" s="290" customFormat="1">
      <c r="A23" s="755"/>
      <c r="B23" s="755"/>
      <c r="C23" s="755"/>
      <c r="D23" s="755"/>
      <c r="E23" s="755"/>
      <c r="F23" s="756"/>
      <c r="G23" s="756"/>
      <c r="H23" s="756"/>
      <c r="I23" s="756"/>
      <c r="J23" s="756"/>
      <c r="K23" s="756"/>
      <c r="L23" s="756"/>
      <c r="M23" s="756"/>
    </row>
    <row r="24" spans="1:13" s="50" customFormat="1" ht="25.5">
      <c r="A24" s="751" t="s">
        <v>300</v>
      </c>
      <c r="B24" s="751"/>
      <c r="C24" s="751"/>
      <c r="D24" s="751"/>
      <c r="E24" s="751"/>
      <c r="F24" s="752" t="s">
        <v>20</v>
      </c>
      <c r="G24" s="753"/>
      <c r="H24" s="752" t="s">
        <v>19</v>
      </c>
      <c r="I24" s="753"/>
      <c r="J24" s="66" t="s">
        <v>11</v>
      </c>
      <c r="K24" s="67" t="s">
        <v>12</v>
      </c>
      <c r="L24" s="67" t="s">
        <v>13</v>
      </c>
      <c r="M24" s="67" t="s">
        <v>31</v>
      </c>
    </row>
    <row r="25" spans="1:13" ht="30.75" customHeight="1">
      <c r="A25" s="754" t="s">
        <v>297</v>
      </c>
      <c r="B25" s="754"/>
      <c r="C25" s="754"/>
      <c r="D25" s="754"/>
      <c r="E25" s="754"/>
      <c r="F25" s="641" t="s">
        <v>66</v>
      </c>
      <c r="G25" s="643"/>
      <c r="H25" s="641" t="s">
        <v>75</v>
      </c>
      <c r="I25" s="643"/>
      <c r="J25" s="61" t="s">
        <v>78</v>
      </c>
      <c r="K25" s="61"/>
      <c r="L25" s="61"/>
      <c r="M25" s="62"/>
    </row>
    <row r="26" spans="1:13" ht="14.25" customHeight="1">
      <c r="A26" s="757" t="s">
        <v>298</v>
      </c>
      <c r="B26" s="757"/>
      <c r="C26" s="757"/>
      <c r="D26" s="757"/>
      <c r="E26" s="757"/>
      <c r="F26" s="757" t="s">
        <v>302</v>
      </c>
      <c r="G26" s="757"/>
      <c r="H26" s="757"/>
      <c r="I26" s="757"/>
      <c r="J26" s="757"/>
      <c r="K26" s="757"/>
      <c r="L26" s="757"/>
      <c r="M26" s="757"/>
    </row>
    <row r="27" spans="1:13">
      <c r="A27" s="757"/>
      <c r="B27" s="757"/>
      <c r="C27" s="757"/>
      <c r="D27" s="757"/>
      <c r="E27" s="757"/>
      <c r="F27" s="757"/>
      <c r="G27" s="757"/>
      <c r="H27" s="757"/>
      <c r="I27" s="757"/>
      <c r="J27" s="757"/>
      <c r="K27" s="757"/>
      <c r="L27" s="757"/>
      <c r="M27" s="757"/>
    </row>
    <row r="28" spans="1:13" s="50" customFormat="1" ht="25.5">
      <c r="A28" s="751" t="s">
        <v>300</v>
      </c>
      <c r="B28" s="751"/>
      <c r="C28" s="751"/>
      <c r="D28" s="751"/>
      <c r="E28" s="751"/>
      <c r="F28" s="752" t="s">
        <v>20</v>
      </c>
      <c r="G28" s="753"/>
      <c r="H28" s="752" t="s">
        <v>19</v>
      </c>
      <c r="I28" s="753"/>
      <c r="J28" s="66" t="s">
        <v>11</v>
      </c>
      <c r="K28" s="67" t="s">
        <v>12</v>
      </c>
      <c r="L28" s="67" t="s">
        <v>13</v>
      </c>
      <c r="M28" s="67" t="s">
        <v>31</v>
      </c>
    </row>
    <row r="29" spans="1:13" ht="29.25" customHeight="1">
      <c r="A29" s="519" t="s">
        <v>297</v>
      </c>
      <c r="B29" s="519"/>
      <c r="C29" s="519"/>
      <c r="D29" s="519"/>
      <c r="E29" s="519"/>
      <c r="F29" s="777" t="s">
        <v>66</v>
      </c>
      <c r="G29" s="778"/>
      <c r="H29" s="777" t="s">
        <v>75</v>
      </c>
      <c r="I29" s="778"/>
      <c r="J29" s="145" t="s">
        <v>65</v>
      </c>
      <c r="K29" s="145"/>
      <c r="L29" s="145"/>
      <c r="M29" s="291"/>
    </row>
    <row r="30" spans="1:13" ht="29.25" customHeight="1">
      <c r="A30" s="758" t="s">
        <v>301</v>
      </c>
      <c r="B30" s="758"/>
      <c r="C30" s="758"/>
      <c r="D30" s="758"/>
      <c r="E30" s="758"/>
      <c r="F30" s="756" t="s">
        <v>302</v>
      </c>
      <c r="G30" s="756"/>
      <c r="H30" s="756"/>
      <c r="I30" s="756"/>
      <c r="J30" s="756"/>
      <c r="K30" s="756"/>
      <c r="L30" s="756"/>
      <c r="M30" s="756"/>
    </row>
    <row r="31" spans="1:13" ht="3" customHeight="1">
      <c r="A31" s="759"/>
      <c r="B31" s="760"/>
      <c r="C31" s="760"/>
      <c r="D31" s="760"/>
      <c r="E31" s="760"/>
      <c r="F31" s="760"/>
      <c r="G31" s="760"/>
      <c r="H31" s="760"/>
      <c r="I31" s="760"/>
      <c r="J31" s="760"/>
      <c r="K31" s="760"/>
      <c r="L31" s="760"/>
      <c r="M31" s="761"/>
    </row>
    <row r="32" spans="1:13">
      <c r="A32" s="776" t="s">
        <v>39</v>
      </c>
      <c r="B32" s="776"/>
      <c r="C32" s="776"/>
      <c r="D32" s="776"/>
      <c r="E32" s="776"/>
      <c r="F32" s="776"/>
      <c r="G32" s="776"/>
      <c r="H32" s="776"/>
      <c r="I32" s="776"/>
      <c r="J32" s="776"/>
      <c r="K32" s="776"/>
      <c r="L32" s="776"/>
      <c r="M32" s="776"/>
    </row>
    <row r="33" spans="1:20" ht="4.5" customHeight="1">
      <c r="A33" s="765"/>
      <c r="B33" s="765"/>
      <c r="C33" s="765"/>
      <c r="D33" s="765"/>
      <c r="E33" s="765"/>
      <c r="F33" s="765"/>
      <c r="G33" s="765"/>
      <c r="H33" s="765"/>
      <c r="I33" s="765"/>
      <c r="J33" s="765"/>
      <c r="K33" s="765"/>
      <c r="L33" s="765"/>
      <c r="M33" s="765"/>
    </row>
    <row r="34" spans="1:20">
      <c r="A34" s="766" t="s">
        <v>40</v>
      </c>
      <c r="B34" s="767"/>
      <c r="C34" s="767"/>
      <c r="D34" s="767"/>
      <c r="E34" s="767"/>
      <c r="F34" s="767"/>
      <c r="G34" s="767"/>
      <c r="H34" s="767"/>
      <c r="I34" s="767"/>
      <c r="J34" s="767"/>
      <c r="K34" s="767"/>
      <c r="L34" s="767"/>
      <c r="M34" s="767"/>
    </row>
    <row r="35" spans="1:20" ht="127.5" customHeight="1">
      <c r="A35" s="768"/>
      <c r="B35" s="769"/>
      <c r="C35" s="769"/>
      <c r="D35" s="769"/>
      <c r="E35" s="769"/>
      <c r="F35" s="769"/>
      <c r="G35" s="769"/>
      <c r="H35" s="769"/>
      <c r="I35" s="769"/>
      <c r="J35" s="769"/>
      <c r="K35" s="769"/>
      <c r="L35" s="769"/>
      <c r="M35" s="770"/>
    </row>
    <row r="36" spans="1:20" ht="213" customHeight="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9"/>
    </row>
    <row r="37" spans="1:20" ht="12.75" customHeight="1">
      <c r="A37" s="762"/>
      <c r="B37" s="763"/>
      <c r="C37" s="763"/>
      <c r="D37" s="763"/>
      <c r="E37" s="763"/>
      <c r="F37" s="763"/>
      <c r="G37" s="763"/>
      <c r="H37" s="763"/>
      <c r="I37" s="763"/>
      <c r="J37" s="763"/>
      <c r="K37" s="763"/>
      <c r="L37" s="763"/>
      <c r="M37" s="764"/>
      <c r="O37" s="87" t="s">
        <v>67</v>
      </c>
      <c r="P37" s="88" t="s">
        <v>70</v>
      </c>
      <c r="Q37" s="88" t="s">
        <v>68</v>
      </c>
      <c r="R37" s="88" t="s">
        <v>71</v>
      </c>
      <c r="S37" s="88" t="s">
        <v>69</v>
      </c>
      <c r="T37" s="88" t="s">
        <v>72</v>
      </c>
    </row>
    <row r="38" spans="1:20" ht="21.75" customHeight="1">
      <c r="A38" s="700" t="s">
        <v>41</v>
      </c>
      <c r="B38" s="700"/>
      <c r="C38" s="700"/>
      <c r="D38" s="700"/>
      <c r="E38" s="700"/>
      <c r="F38" s="700"/>
      <c r="G38" s="700"/>
      <c r="H38" s="700"/>
      <c r="I38" s="700"/>
      <c r="J38" s="700"/>
      <c r="K38" s="700"/>
      <c r="L38" s="700"/>
      <c r="M38" s="700"/>
      <c r="O38" s="89" t="s">
        <v>73</v>
      </c>
      <c r="P38" s="90">
        <v>0</v>
      </c>
      <c r="Q38" s="90">
        <v>0</v>
      </c>
      <c r="R38" s="90">
        <v>0</v>
      </c>
      <c r="S38" s="90">
        <v>999.94</v>
      </c>
      <c r="T38" s="289">
        <v>2152.3739999999998</v>
      </c>
    </row>
    <row r="39" spans="1:20" ht="199.5" customHeight="1">
      <c r="A39" s="686"/>
      <c r="B39" s="687"/>
      <c r="C39" s="687"/>
      <c r="D39" s="687"/>
      <c r="E39" s="687"/>
      <c r="F39" s="687"/>
      <c r="G39" s="687"/>
      <c r="H39" s="687"/>
      <c r="I39" s="687"/>
      <c r="J39" s="687"/>
      <c r="K39" s="687"/>
      <c r="L39" s="687"/>
      <c r="M39" s="688"/>
      <c r="O39" s="95" t="s">
        <v>77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</row>
    <row r="40" spans="1:20" ht="6" customHeight="1">
      <c r="A40" s="700"/>
      <c r="B40" s="700"/>
      <c r="C40" s="700"/>
      <c r="D40" s="700"/>
      <c r="E40" s="700"/>
      <c r="F40" s="700"/>
      <c r="G40" s="700"/>
      <c r="H40" s="700"/>
      <c r="I40" s="700"/>
      <c r="J40" s="700"/>
      <c r="K40" s="700"/>
      <c r="L40" s="700"/>
      <c r="M40" s="700"/>
      <c r="O40" s="95" t="s">
        <v>79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</row>
    <row r="41" spans="1:20" ht="34.5" customHeight="1">
      <c r="A41" s="773" t="s">
        <v>50</v>
      </c>
      <c r="B41" s="774"/>
      <c r="C41" s="774"/>
      <c r="D41" s="774"/>
      <c r="E41" s="775"/>
      <c r="F41" s="72" t="s">
        <v>11</v>
      </c>
      <c r="G41" s="72" t="s">
        <v>80</v>
      </c>
      <c r="H41" s="72" t="s">
        <v>51</v>
      </c>
      <c r="I41" s="72" t="s">
        <v>16</v>
      </c>
      <c r="J41" s="773" t="s">
        <v>52</v>
      </c>
      <c r="K41" s="774"/>
      <c r="L41" s="774"/>
      <c r="M41" s="775"/>
    </row>
    <row r="42" spans="1:20" ht="20.25" customHeight="1">
      <c r="A42" s="686"/>
      <c r="B42" s="687"/>
      <c r="C42" s="687"/>
      <c r="D42" s="687"/>
      <c r="E42" s="688"/>
      <c r="F42" s="224"/>
      <c r="G42" s="225"/>
      <c r="H42" s="225"/>
      <c r="I42" s="80"/>
      <c r="J42" s="686"/>
      <c r="K42" s="687"/>
      <c r="L42" s="687"/>
      <c r="M42" s="688"/>
    </row>
    <row r="43" spans="1:20">
      <c r="A43" s="686"/>
      <c r="B43" s="687"/>
      <c r="C43" s="687"/>
      <c r="D43" s="687"/>
      <c r="E43" s="688"/>
      <c r="F43" s="224"/>
      <c r="G43" s="225"/>
      <c r="H43" s="292"/>
      <c r="I43" s="293"/>
      <c r="J43" s="712"/>
      <c r="K43" s="713"/>
      <c r="L43" s="713"/>
      <c r="M43" s="714"/>
    </row>
    <row r="44" spans="1:20">
      <c r="A44" s="686"/>
      <c r="B44" s="687"/>
      <c r="C44" s="687"/>
      <c r="D44" s="687"/>
      <c r="E44" s="688"/>
      <c r="F44" s="224"/>
      <c r="G44" s="225"/>
      <c r="H44" s="225"/>
      <c r="I44" s="80"/>
      <c r="J44" s="712"/>
      <c r="K44" s="713"/>
      <c r="L44" s="713"/>
      <c r="M44" s="714"/>
    </row>
    <row r="45" spans="1:20">
      <c r="A45" s="686"/>
      <c r="B45" s="687"/>
      <c r="C45" s="687"/>
      <c r="D45" s="687"/>
      <c r="E45" s="688"/>
      <c r="F45" s="224"/>
      <c r="G45" s="225"/>
      <c r="H45" s="225"/>
      <c r="I45" s="80"/>
      <c r="J45" s="686"/>
      <c r="K45" s="687"/>
      <c r="L45" s="687"/>
      <c r="M45" s="688"/>
    </row>
    <row r="46" spans="1:20" ht="24" customHeight="1">
      <c r="A46" s="689" t="s">
        <v>56</v>
      </c>
      <c r="B46" s="690"/>
      <c r="C46" s="690"/>
      <c r="D46" s="690"/>
      <c r="E46" s="690"/>
      <c r="F46" s="690"/>
      <c r="G46" s="690"/>
      <c r="H46" s="690"/>
      <c r="I46" s="690"/>
      <c r="J46" s="690"/>
      <c r="K46" s="690"/>
      <c r="L46" s="690"/>
      <c r="M46" s="691"/>
    </row>
    <row r="47" spans="1:20" s="295" customFormat="1">
      <c r="A47" s="692"/>
      <c r="B47" s="693"/>
      <c r="C47" s="693"/>
      <c r="D47" s="693"/>
      <c r="E47" s="693"/>
      <c r="F47" s="693"/>
      <c r="G47" s="693"/>
      <c r="H47" s="693"/>
      <c r="I47" s="693"/>
      <c r="J47" s="693"/>
      <c r="K47" s="693"/>
      <c r="L47" s="693"/>
      <c r="M47" s="693"/>
      <c r="N47" s="294"/>
    </row>
    <row r="48" spans="1:20" s="295" customFormat="1" ht="15">
      <c r="A48" s="686"/>
      <c r="B48" s="771"/>
      <c r="C48" s="771"/>
      <c r="D48" s="771"/>
      <c r="E48" s="771"/>
      <c r="F48" s="771"/>
      <c r="G48" s="771"/>
      <c r="H48" s="771"/>
      <c r="I48" s="771"/>
      <c r="J48" s="771"/>
      <c r="K48" s="771"/>
      <c r="L48" s="771"/>
      <c r="M48" s="771"/>
      <c r="N48" s="294"/>
    </row>
    <row r="49" spans="1:13" s="33" customFormat="1" ht="4.5" customHeight="1">
      <c r="A49" s="698"/>
      <c r="B49" s="699"/>
      <c r="C49" s="699"/>
      <c r="D49" s="699"/>
      <c r="E49" s="699"/>
      <c r="F49" s="699"/>
      <c r="G49" s="699"/>
      <c r="H49" s="699"/>
      <c r="I49" s="699"/>
      <c r="J49" s="699"/>
      <c r="K49" s="699"/>
      <c r="L49" s="699"/>
      <c r="M49" s="699"/>
    </row>
    <row r="50" spans="1:13" ht="15" customHeight="1">
      <c r="A50" s="700" t="s">
        <v>61</v>
      </c>
      <c r="B50" s="700"/>
      <c r="C50" s="700"/>
      <c r="D50" s="700"/>
      <c r="E50" s="700"/>
      <c r="F50" s="700"/>
      <c r="G50" s="700"/>
      <c r="H50" s="700"/>
      <c r="I50" s="700"/>
      <c r="J50" s="700"/>
      <c r="K50" s="700"/>
      <c r="L50" s="700"/>
      <c r="M50" s="700"/>
    </row>
    <row r="51" spans="1:13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3"/>
    </row>
    <row r="52" spans="1:13" s="43" customFormat="1">
      <c r="A52" s="705" t="s">
        <v>24</v>
      </c>
      <c r="B52" s="705"/>
      <c r="C52" s="705"/>
      <c r="D52" s="706" t="s">
        <v>23</v>
      </c>
      <c r="E52" s="707"/>
      <c r="F52" s="707"/>
      <c r="G52" s="707"/>
      <c r="H52" s="708"/>
      <c r="I52" s="709" t="s">
        <v>22</v>
      </c>
      <c r="J52" s="710"/>
      <c r="K52" s="710"/>
      <c r="L52" s="710"/>
      <c r="M52" s="711"/>
    </row>
    <row r="53" spans="1:13">
      <c r="A53" s="668"/>
      <c r="B53" s="672"/>
      <c r="C53" s="669"/>
      <c r="D53" s="704"/>
      <c r="E53" s="704"/>
      <c r="F53" s="704"/>
      <c r="G53" s="704"/>
      <c r="H53" s="704"/>
      <c r="I53" s="704"/>
      <c r="J53" s="704"/>
      <c r="K53" s="704"/>
      <c r="L53" s="704"/>
      <c r="M53" s="704"/>
    </row>
    <row r="54" spans="1:13">
      <c r="A54" s="670"/>
      <c r="B54" s="673"/>
      <c r="C54" s="671"/>
      <c r="D54" s="704"/>
      <c r="E54" s="704"/>
      <c r="F54" s="704"/>
      <c r="G54" s="704"/>
      <c r="H54" s="704"/>
      <c r="I54" s="704"/>
      <c r="J54" s="704"/>
      <c r="K54" s="704"/>
      <c r="L54" s="704"/>
      <c r="M54" s="704"/>
    </row>
    <row r="55" spans="1:13" ht="55.5" customHeight="1">
      <c r="A55" s="622"/>
      <c r="B55" s="623"/>
      <c r="C55" s="624"/>
      <c r="D55" s="704"/>
      <c r="E55" s="704"/>
      <c r="F55" s="704"/>
      <c r="G55" s="704"/>
      <c r="H55" s="704"/>
      <c r="I55" s="704"/>
      <c r="J55" s="704"/>
      <c r="K55" s="704"/>
      <c r="L55" s="704"/>
      <c r="M55" s="704"/>
    </row>
    <row r="58" spans="1:13" ht="15.75" thickBot="1">
      <c r="A58" s="720" t="s">
        <v>203</v>
      </c>
      <c r="B58" s="721"/>
      <c r="C58" s="721"/>
      <c r="D58" s="721"/>
      <c r="E58" s="721"/>
      <c r="F58" s="721"/>
    </row>
    <row r="59" spans="1:13" ht="15" customHeight="1">
      <c r="A59" s="296" t="s">
        <v>144</v>
      </c>
      <c r="B59" s="722"/>
      <c r="C59" s="723"/>
      <c r="D59" s="723"/>
      <c r="E59" s="724"/>
      <c r="F59" s="296"/>
    </row>
    <row r="60" spans="1:13" s="286" customFormat="1">
      <c r="A60" s="297"/>
      <c r="B60" s="254" t="s">
        <v>145</v>
      </c>
      <c r="C60" s="254" t="s">
        <v>146</v>
      </c>
      <c r="D60" s="254" t="s">
        <v>147</v>
      </c>
      <c r="E60" s="254" t="s">
        <v>148</v>
      </c>
      <c r="F60" s="297" t="s">
        <v>280</v>
      </c>
    </row>
    <row r="61" spans="1:13" ht="26.25" thickBot="1">
      <c r="A61" s="256" t="s">
        <v>150</v>
      </c>
      <c r="B61" s="172">
        <v>8</v>
      </c>
      <c r="C61" s="172">
        <v>4</v>
      </c>
      <c r="D61" s="172">
        <v>8</v>
      </c>
      <c r="E61" s="173">
        <v>5</v>
      </c>
      <c r="F61" s="173">
        <v>25</v>
      </c>
    </row>
    <row r="62" spans="1:13" ht="51">
      <c r="A62" s="174" t="s">
        <v>230</v>
      </c>
      <c r="B62" s="195">
        <v>11</v>
      </c>
      <c r="C62" s="196">
        <v>24</v>
      </c>
      <c r="D62" s="196">
        <v>12</v>
      </c>
      <c r="E62" s="197">
        <v>5</v>
      </c>
      <c r="F62" s="198">
        <v>52</v>
      </c>
    </row>
    <row r="63" spans="1:13" s="286" customFormat="1" ht="14.25" customHeight="1">
      <c r="A63" s="254" t="s">
        <v>204</v>
      </c>
      <c r="B63" s="253">
        <v>6</v>
      </c>
      <c r="C63" s="253">
        <v>11</v>
      </c>
      <c r="D63" s="253">
        <v>6</v>
      </c>
      <c r="E63" s="253">
        <v>7</v>
      </c>
      <c r="F63" s="253">
        <v>30</v>
      </c>
    </row>
    <row r="64" spans="1:13" s="286" customFormat="1" ht="25.5">
      <c r="A64" s="297" t="s">
        <v>151</v>
      </c>
      <c r="B64" s="253">
        <v>14</v>
      </c>
      <c r="C64" s="253">
        <v>10</v>
      </c>
      <c r="D64" s="253">
        <v>10</v>
      </c>
      <c r="E64" s="253">
        <v>7</v>
      </c>
      <c r="F64" s="253">
        <v>41</v>
      </c>
    </row>
    <row r="65" spans="1:7" ht="15" thickBot="1">
      <c r="A65" s="256" t="s">
        <v>154</v>
      </c>
      <c r="B65" s="172">
        <v>11</v>
      </c>
      <c r="C65" s="172">
        <v>4</v>
      </c>
      <c r="D65" s="172">
        <v>10</v>
      </c>
      <c r="E65" s="173">
        <v>3</v>
      </c>
      <c r="F65" s="173">
        <v>28</v>
      </c>
    </row>
    <row r="66" spans="1:7" ht="39" thickBot="1">
      <c r="A66" s="256" t="s">
        <v>205</v>
      </c>
      <c r="B66" s="172">
        <v>9</v>
      </c>
      <c r="C66" s="172">
        <v>21</v>
      </c>
      <c r="D66" s="172">
        <v>7</v>
      </c>
      <c r="E66" s="173">
        <v>4</v>
      </c>
      <c r="F66" s="173">
        <v>41</v>
      </c>
    </row>
    <row r="67" spans="1:7" ht="51.75" thickBot="1">
      <c r="A67" s="256" t="s">
        <v>262</v>
      </c>
      <c r="B67" s="172">
        <v>3</v>
      </c>
      <c r="C67" s="172">
        <v>5</v>
      </c>
      <c r="D67" s="172">
        <v>2</v>
      </c>
      <c r="E67" s="173">
        <v>3</v>
      </c>
      <c r="F67" s="173">
        <v>13</v>
      </c>
    </row>
    <row r="68" spans="1:7" ht="51.75" thickBot="1">
      <c r="A68" s="256" t="s">
        <v>206</v>
      </c>
      <c r="B68" s="172">
        <v>2</v>
      </c>
      <c r="C68" s="172">
        <v>0</v>
      </c>
      <c r="D68" s="172">
        <v>2</v>
      </c>
      <c r="E68" s="173">
        <v>0</v>
      </c>
      <c r="F68" s="173">
        <v>4</v>
      </c>
    </row>
    <row r="69" spans="1:7" ht="26.25" thickBot="1">
      <c r="A69" s="256" t="s">
        <v>207</v>
      </c>
      <c r="B69" s="172">
        <v>9</v>
      </c>
      <c r="C69" s="172">
        <v>7</v>
      </c>
      <c r="D69" s="172">
        <v>10</v>
      </c>
      <c r="E69" s="173">
        <v>3</v>
      </c>
      <c r="F69" s="173">
        <v>29</v>
      </c>
    </row>
    <row r="70" spans="1:7" ht="26.25" thickBot="1">
      <c r="A70" s="256" t="s">
        <v>208</v>
      </c>
      <c r="B70" s="172">
        <v>12</v>
      </c>
      <c r="C70" s="172">
        <v>29</v>
      </c>
      <c r="D70" s="172">
        <v>12</v>
      </c>
      <c r="E70" s="173">
        <v>8</v>
      </c>
      <c r="F70" s="173">
        <v>61</v>
      </c>
    </row>
    <row r="71" spans="1:7" ht="51.75" thickBot="1">
      <c r="A71" s="256" t="s">
        <v>209</v>
      </c>
      <c r="B71" s="172">
        <v>3</v>
      </c>
      <c r="C71" s="172">
        <v>0</v>
      </c>
      <c r="D71" s="172">
        <v>2</v>
      </c>
      <c r="E71" s="173">
        <v>0</v>
      </c>
      <c r="F71" s="173">
        <v>5</v>
      </c>
      <c r="G71" s="165"/>
    </row>
    <row r="72" spans="1:7" ht="15.75" thickBot="1">
      <c r="A72" s="296"/>
      <c r="B72" s="694" t="s">
        <v>210</v>
      </c>
      <c r="C72" s="695"/>
      <c r="D72" s="695"/>
      <c r="E72" s="696"/>
      <c r="F72" s="193"/>
      <c r="G72" s="165"/>
    </row>
    <row r="73" spans="1:7" ht="15.75" customHeight="1" thickBot="1">
      <c r="A73" s="313"/>
      <c r="B73" s="171" t="s">
        <v>211</v>
      </c>
      <c r="C73" s="171" t="s">
        <v>212</v>
      </c>
      <c r="D73" s="192" t="s">
        <v>138</v>
      </c>
      <c r="E73" s="697" t="s">
        <v>139</v>
      </c>
      <c r="F73" s="697"/>
      <c r="G73" s="176" t="s">
        <v>133</v>
      </c>
    </row>
    <row r="74" spans="1:7" ht="38.25">
      <c r="A74" s="255" t="s">
        <v>213</v>
      </c>
      <c r="B74" s="257">
        <v>261</v>
      </c>
      <c r="C74" s="258">
        <v>304</v>
      </c>
      <c r="D74" s="259">
        <v>267</v>
      </c>
      <c r="E74" s="725">
        <v>153</v>
      </c>
      <c r="F74" s="726"/>
      <c r="G74" s="252">
        <v>985</v>
      </c>
    </row>
    <row r="75" spans="1:7" ht="14.25" customHeight="1" thickBot="1">
      <c r="A75" s="256" t="s">
        <v>214</v>
      </c>
      <c r="B75" s="172">
        <v>108</v>
      </c>
      <c r="C75" s="175">
        <v>174</v>
      </c>
      <c r="D75" s="182">
        <v>164</v>
      </c>
      <c r="E75" s="715">
        <v>93</v>
      </c>
      <c r="F75" s="715"/>
      <c r="G75" s="252">
        <v>539</v>
      </c>
    </row>
    <row r="76" spans="1:7" ht="15" customHeight="1" thickBot="1">
      <c r="A76" s="256" t="s">
        <v>150</v>
      </c>
      <c r="B76" s="172">
        <v>6</v>
      </c>
      <c r="C76" s="175">
        <v>5</v>
      </c>
      <c r="D76" s="182">
        <v>10</v>
      </c>
      <c r="E76" s="716">
        <v>2</v>
      </c>
      <c r="F76" s="717"/>
      <c r="G76" s="252">
        <v>23</v>
      </c>
    </row>
    <row r="77" spans="1:7" ht="77.25" thickBot="1">
      <c r="A77" s="256" t="s">
        <v>215</v>
      </c>
      <c r="B77" s="172">
        <v>56</v>
      </c>
      <c r="C77" s="175">
        <v>86</v>
      </c>
      <c r="D77" s="182">
        <v>103</v>
      </c>
      <c r="E77" s="716">
        <v>54</v>
      </c>
      <c r="F77" s="717"/>
      <c r="G77" s="252">
        <v>299</v>
      </c>
    </row>
    <row r="78" spans="1:7" ht="26.25" thickBot="1">
      <c r="A78" s="256" t="s">
        <v>216</v>
      </c>
      <c r="B78" s="172">
        <v>41</v>
      </c>
      <c r="C78" s="175">
        <v>45</v>
      </c>
      <c r="D78" s="182">
        <v>15</v>
      </c>
      <c r="E78" s="716">
        <v>12</v>
      </c>
      <c r="F78" s="717"/>
      <c r="G78" s="252">
        <v>113</v>
      </c>
    </row>
    <row r="79" spans="1:7" ht="51.75" thickBot="1">
      <c r="A79" s="256" t="s">
        <v>217</v>
      </c>
      <c r="B79" s="172">
        <v>25</v>
      </c>
      <c r="C79" s="175">
        <v>27</v>
      </c>
      <c r="D79" s="182">
        <v>19</v>
      </c>
      <c r="E79" s="716">
        <v>35</v>
      </c>
      <c r="F79" s="717"/>
      <c r="G79" s="252">
        <v>106</v>
      </c>
    </row>
    <row r="80" spans="1:7" ht="15.75" thickBot="1">
      <c r="A80" s="256" t="s">
        <v>218</v>
      </c>
      <c r="B80" s="172">
        <v>18</v>
      </c>
      <c r="C80" s="175">
        <v>27</v>
      </c>
      <c r="D80" s="182">
        <v>17</v>
      </c>
      <c r="E80" s="716">
        <v>22</v>
      </c>
      <c r="F80" s="717"/>
      <c r="G80" s="252">
        <v>84</v>
      </c>
    </row>
    <row r="81" spans="1:7" ht="51.75" thickBot="1">
      <c r="A81" s="256" t="s">
        <v>219</v>
      </c>
      <c r="B81" s="172">
        <v>3</v>
      </c>
      <c r="C81" s="172">
        <v>5</v>
      </c>
      <c r="D81" s="182">
        <v>18</v>
      </c>
      <c r="E81" s="733">
        <v>14</v>
      </c>
      <c r="F81" s="733"/>
      <c r="G81" s="252">
        <v>40</v>
      </c>
    </row>
    <row r="82" spans="1:7" ht="15">
      <c r="A82" s="165"/>
      <c r="B82" s="165"/>
      <c r="C82" s="165"/>
      <c r="D82" s="165"/>
      <c r="E82" s="165"/>
      <c r="F82" s="183"/>
      <c r="G82" s="165"/>
    </row>
    <row r="83" spans="1:7" ht="15.75">
      <c r="A83" s="718" t="s">
        <v>220</v>
      </c>
      <c r="B83" s="718"/>
      <c r="C83" s="718"/>
      <c r="D83" s="718"/>
      <c r="E83" s="719"/>
      <c r="F83" s="177"/>
      <c r="G83" s="165"/>
    </row>
    <row r="84" spans="1:7" ht="31.5">
      <c r="A84" s="168" t="s">
        <v>134</v>
      </c>
      <c r="B84" s="168" t="s">
        <v>135</v>
      </c>
      <c r="C84" s="168" t="s">
        <v>135</v>
      </c>
      <c r="D84" s="168" t="s">
        <v>135</v>
      </c>
      <c r="E84" s="179" t="s">
        <v>135</v>
      </c>
      <c r="F84" s="177" t="s">
        <v>133</v>
      </c>
      <c r="G84" s="165"/>
    </row>
    <row r="85" spans="1:7" ht="16.5" thickBot="1">
      <c r="A85" s="169"/>
      <c r="B85" s="170" t="s">
        <v>136</v>
      </c>
      <c r="C85" s="170" t="s">
        <v>137</v>
      </c>
      <c r="D85" s="170" t="s">
        <v>138</v>
      </c>
      <c r="E85" s="180" t="s">
        <v>139</v>
      </c>
      <c r="F85" s="177"/>
      <c r="G85" s="165"/>
    </row>
    <row r="86" spans="1:7" ht="16.5" thickBot="1">
      <c r="A86" s="166"/>
      <c r="B86" s="167"/>
      <c r="C86" s="167"/>
      <c r="D86" s="167"/>
      <c r="E86" s="181"/>
      <c r="F86" s="177"/>
      <c r="G86" s="165"/>
    </row>
    <row r="87" spans="1:7" ht="16.5" thickBot="1">
      <c r="A87" s="166"/>
      <c r="B87" s="167"/>
      <c r="C87" s="167"/>
      <c r="D87" s="167"/>
      <c r="E87" s="181"/>
      <c r="F87" s="177"/>
      <c r="G87" s="165"/>
    </row>
    <row r="88" spans="1:7" ht="16.5" thickBot="1">
      <c r="A88" s="166"/>
      <c r="B88" s="167"/>
      <c r="C88" s="167"/>
      <c r="D88" s="167"/>
      <c r="E88" s="181"/>
      <c r="F88" s="177"/>
      <c r="G88" s="165"/>
    </row>
    <row r="89" spans="1:7" ht="15">
      <c r="A89" s="165"/>
      <c r="B89" s="165"/>
      <c r="C89" s="165"/>
      <c r="D89" s="165"/>
      <c r="E89" s="165"/>
      <c r="F89" s="177"/>
      <c r="G89" s="165"/>
    </row>
    <row r="90" spans="1:7" ht="15.75">
      <c r="A90" s="727" t="s">
        <v>221</v>
      </c>
      <c r="B90" s="727"/>
      <c r="C90" s="727"/>
      <c r="D90" s="727"/>
      <c r="E90" s="728"/>
      <c r="F90" s="177"/>
      <c r="G90" s="165"/>
    </row>
    <row r="91" spans="1:7" ht="48" thickBot="1">
      <c r="A91" s="169" t="s">
        <v>222</v>
      </c>
      <c r="B91" s="170" t="s">
        <v>136</v>
      </c>
      <c r="C91" s="170" t="s">
        <v>137</v>
      </c>
      <c r="D91" s="170" t="s">
        <v>138</v>
      </c>
      <c r="E91" s="180" t="s">
        <v>139</v>
      </c>
      <c r="F91" s="177" t="s">
        <v>133</v>
      </c>
      <c r="G91" s="165"/>
    </row>
    <row r="92" spans="1:7" ht="16.5" thickBot="1">
      <c r="A92" s="166"/>
      <c r="B92" s="167">
        <v>15</v>
      </c>
      <c r="C92" s="167">
        <v>14</v>
      </c>
      <c r="D92" s="167">
        <v>13</v>
      </c>
      <c r="E92" s="181">
        <v>6</v>
      </c>
      <c r="F92" s="194">
        <v>48</v>
      </c>
      <c r="G92" s="165"/>
    </row>
    <row r="93" spans="1:7" ht="16.5" thickBot="1">
      <c r="A93" s="166"/>
      <c r="B93" s="167"/>
      <c r="C93" s="167"/>
      <c r="D93" s="167"/>
      <c r="E93" s="181"/>
      <c r="F93" s="177"/>
      <c r="G93" s="165"/>
    </row>
    <row r="94" spans="1:7" ht="16.5" thickBot="1">
      <c r="A94" s="166"/>
      <c r="B94" s="167"/>
      <c r="C94" s="167"/>
      <c r="D94" s="167"/>
      <c r="E94" s="181"/>
      <c r="F94" s="177"/>
      <c r="G94" s="165"/>
    </row>
    <row r="95" spans="1:7" ht="15">
      <c r="A95" s="165"/>
      <c r="B95" s="165"/>
      <c r="C95" s="165"/>
      <c r="D95" s="165"/>
      <c r="E95" s="165"/>
      <c r="F95" s="177"/>
      <c r="G95" s="165"/>
    </row>
    <row r="96" spans="1:7" ht="15.75">
      <c r="A96" s="729" t="s">
        <v>223</v>
      </c>
      <c r="B96" s="730"/>
      <c r="C96" s="730"/>
      <c r="D96" s="730"/>
      <c r="E96" s="730"/>
      <c r="F96" s="730"/>
      <c r="G96" s="730"/>
    </row>
    <row r="97" spans="1:7" ht="60">
      <c r="A97" s="168" t="s">
        <v>134</v>
      </c>
      <c r="B97" s="190" t="s">
        <v>224</v>
      </c>
      <c r="C97" s="190" t="s">
        <v>225</v>
      </c>
      <c r="D97" s="190" t="s">
        <v>226</v>
      </c>
      <c r="E97" s="191" t="s">
        <v>227</v>
      </c>
      <c r="F97" s="185" t="s">
        <v>228</v>
      </c>
      <c r="G97" s="185" t="s">
        <v>231</v>
      </c>
    </row>
    <row r="98" spans="1:7" ht="15.75">
      <c r="A98" s="188" t="s">
        <v>136</v>
      </c>
      <c r="B98" s="189">
        <v>568</v>
      </c>
      <c r="C98" s="189">
        <v>131</v>
      </c>
      <c r="D98" s="189">
        <v>64</v>
      </c>
      <c r="E98" s="189">
        <v>265</v>
      </c>
      <c r="F98" s="184">
        <v>111</v>
      </c>
      <c r="G98" s="184">
        <v>21</v>
      </c>
    </row>
    <row r="99" spans="1:7" ht="15.75">
      <c r="A99" s="188" t="s">
        <v>137</v>
      </c>
      <c r="B99" s="189">
        <v>632</v>
      </c>
      <c r="C99" s="189">
        <v>113</v>
      </c>
      <c r="D99" s="189">
        <v>60</v>
      </c>
      <c r="E99" s="189">
        <v>157</v>
      </c>
      <c r="F99" s="184">
        <v>160</v>
      </c>
      <c r="G99" s="184">
        <v>18</v>
      </c>
    </row>
    <row r="100" spans="1:7" ht="15.75">
      <c r="A100" s="186" t="s">
        <v>138</v>
      </c>
      <c r="B100" s="187">
        <v>560</v>
      </c>
      <c r="C100" s="187">
        <v>103</v>
      </c>
      <c r="D100" s="187">
        <v>69</v>
      </c>
      <c r="E100" s="178">
        <v>245</v>
      </c>
      <c r="F100" s="184">
        <v>138</v>
      </c>
      <c r="G100" s="184">
        <v>14</v>
      </c>
    </row>
    <row r="101" spans="1:7" ht="15.75">
      <c r="A101" s="188" t="s">
        <v>139</v>
      </c>
      <c r="B101" s="189">
        <v>412</v>
      </c>
      <c r="C101" s="189">
        <v>82</v>
      </c>
      <c r="D101" s="189">
        <v>20</v>
      </c>
      <c r="E101" s="189">
        <v>54</v>
      </c>
      <c r="F101" s="184">
        <v>95</v>
      </c>
      <c r="G101" s="184">
        <v>13</v>
      </c>
    </row>
    <row r="102" spans="1:7" ht="15.75">
      <c r="A102" s="188" t="s">
        <v>133</v>
      </c>
      <c r="B102" s="189">
        <v>2172</v>
      </c>
      <c r="C102" s="189">
        <v>429</v>
      </c>
      <c r="D102" s="189">
        <v>213</v>
      </c>
      <c r="E102" s="189">
        <v>721</v>
      </c>
      <c r="F102" s="184">
        <v>504</v>
      </c>
      <c r="G102" s="184">
        <v>66</v>
      </c>
    </row>
    <row r="103" spans="1:7" ht="15.75">
      <c r="A103" s="188"/>
      <c r="B103" s="189"/>
      <c r="C103" s="189"/>
      <c r="D103" s="189"/>
      <c r="E103" s="189"/>
      <c r="F103" s="177"/>
      <c r="G103" s="177"/>
    </row>
    <row r="104" spans="1:7" ht="15.75">
      <c r="A104" s="188"/>
      <c r="B104" s="727" t="s">
        <v>229</v>
      </c>
      <c r="C104" s="727"/>
      <c r="D104" s="727"/>
      <c r="E104" s="727"/>
      <c r="F104" s="728"/>
      <c r="G104" s="177"/>
    </row>
    <row r="105" spans="1:7" ht="45">
      <c r="A105" s="314" t="s">
        <v>144</v>
      </c>
      <c r="B105" s="314" t="s">
        <v>145</v>
      </c>
      <c r="C105" s="314" t="s">
        <v>146</v>
      </c>
      <c r="D105" s="314" t="s">
        <v>147</v>
      </c>
      <c r="E105" s="314" t="s">
        <v>148</v>
      </c>
      <c r="F105" s="314" t="s">
        <v>149</v>
      </c>
      <c r="G105" s="251"/>
    </row>
    <row r="106" spans="1:7" ht="30">
      <c r="A106" s="315" t="s">
        <v>150</v>
      </c>
      <c r="B106" s="316">
        <v>65</v>
      </c>
      <c r="C106" s="316">
        <v>92</v>
      </c>
      <c r="D106" s="316">
        <v>157</v>
      </c>
      <c r="E106" s="316">
        <v>73</v>
      </c>
      <c r="F106" s="316">
        <f>SUM(B106:E106)</f>
        <v>387</v>
      </c>
      <c r="G106" s="165"/>
    </row>
    <row r="107" spans="1:7" ht="30.75" thickBot="1">
      <c r="A107" s="317" t="s">
        <v>151</v>
      </c>
      <c r="B107" s="318">
        <v>9</v>
      </c>
      <c r="C107" s="319">
        <v>13</v>
      </c>
      <c r="D107" s="319">
        <v>7</v>
      </c>
      <c r="E107" s="320">
        <v>6</v>
      </c>
      <c r="F107" s="321">
        <f t="shared" ref="F107:F116" si="2">SUM(B107:E107)</f>
        <v>35</v>
      </c>
      <c r="G107" s="165"/>
    </row>
    <row r="108" spans="1:7" ht="30">
      <c r="A108" s="322" t="s">
        <v>152</v>
      </c>
      <c r="B108" s="323">
        <v>37</v>
      </c>
      <c r="C108" s="324">
        <v>45</v>
      </c>
      <c r="D108" s="324">
        <v>54</v>
      </c>
      <c r="E108" s="325">
        <v>40</v>
      </c>
      <c r="F108" s="326">
        <f t="shared" si="2"/>
        <v>176</v>
      </c>
      <c r="G108" s="165"/>
    </row>
    <row r="109" spans="1:7" ht="15" customHeight="1" thickBot="1">
      <c r="A109" s="327" t="s">
        <v>153</v>
      </c>
      <c r="B109" s="328">
        <v>25</v>
      </c>
      <c r="C109" s="328">
        <v>43</v>
      </c>
      <c r="D109" s="328">
        <v>25</v>
      </c>
      <c r="E109" s="329">
        <v>13</v>
      </c>
      <c r="F109" s="329">
        <f t="shared" si="2"/>
        <v>106</v>
      </c>
      <c r="G109" s="165"/>
    </row>
    <row r="110" spans="1:7" ht="15.75" thickBot="1">
      <c r="A110" s="327" t="s">
        <v>154</v>
      </c>
      <c r="B110" s="328">
        <v>7</v>
      </c>
      <c r="C110" s="328">
        <v>8</v>
      </c>
      <c r="D110" s="328">
        <v>6</v>
      </c>
      <c r="E110" s="329">
        <v>3</v>
      </c>
      <c r="F110" s="329">
        <f t="shared" si="2"/>
        <v>24</v>
      </c>
      <c r="G110" s="165"/>
    </row>
    <row r="111" spans="1:7" ht="15" customHeight="1" thickBot="1">
      <c r="A111" s="327" t="s">
        <v>155</v>
      </c>
      <c r="B111" s="328">
        <v>47</v>
      </c>
      <c r="C111" s="328">
        <v>98</v>
      </c>
      <c r="D111" s="328">
        <v>48</v>
      </c>
      <c r="E111" s="329">
        <v>36</v>
      </c>
      <c r="F111" s="329">
        <f t="shared" si="2"/>
        <v>229</v>
      </c>
      <c r="G111" s="165"/>
    </row>
    <row r="112" spans="1:7" ht="75.75" thickBot="1">
      <c r="A112" s="327" t="s">
        <v>156</v>
      </c>
      <c r="B112" s="328">
        <v>16</v>
      </c>
      <c r="C112" s="328">
        <v>16</v>
      </c>
      <c r="D112" s="328">
        <v>4</v>
      </c>
      <c r="E112" s="329">
        <v>11</v>
      </c>
      <c r="F112" s="329">
        <f t="shared" si="2"/>
        <v>47</v>
      </c>
      <c r="G112" s="165"/>
    </row>
    <row r="113" spans="1:7" ht="90.75" thickBot="1">
      <c r="A113" s="327" t="s">
        <v>157</v>
      </c>
      <c r="B113" s="328">
        <v>2</v>
      </c>
      <c r="C113" s="328">
        <v>4</v>
      </c>
      <c r="D113" s="328">
        <v>4</v>
      </c>
      <c r="E113" s="329">
        <v>6</v>
      </c>
      <c r="F113" s="329">
        <f t="shared" si="2"/>
        <v>16</v>
      </c>
      <c r="G113" s="165"/>
    </row>
    <row r="114" spans="1:7" ht="45.75" thickBot="1">
      <c r="A114" s="327" t="s">
        <v>158</v>
      </c>
      <c r="B114" s="328">
        <v>420</v>
      </c>
      <c r="C114" s="328">
        <v>544</v>
      </c>
      <c r="D114" s="328">
        <v>246</v>
      </c>
      <c r="E114" s="329">
        <v>348</v>
      </c>
      <c r="F114" s="329">
        <f t="shared" si="2"/>
        <v>1558</v>
      </c>
      <c r="G114" s="165"/>
    </row>
    <row r="115" spans="1:7" ht="30.75" thickBot="1">
      <c r="A115" s="327" t="s">
        <v>159</v>
      </c>
      <c r="B115" s="328">
        <v>270</v>
      </c>
      <c r="C115" s="328">
        <v>310</v>
      </c>
      <c r="D115" s="328">
        <v>267</v>
      </c>
      <c r="E115" s="329">
        <v>143</v>
      </c>
      <c r="F115" s="329">
        <f t="shared" si="2"/>
        <v>990</v>
      </c>
    </row>
    <row r="116" spans="1:7" ht="30.75" thickBot="1">
      <c r="A116" s="327" t="s">
        <v>160</v>
      </c>
      <c r="B116" s="328">
        <v>345</v>
      </c>
      <c r="C116" s="328">
        <v>283</v>
      </c>
      <c r="D116" s="328">
        <v>238</v>
      </c>
      <c r="E116" s="329">
        <v>451</v>
      </c>
      <c r="F116" s="329">
        <f t="shared" si="2"/>
        <v>1317</v>
      </c>
    </row>
    <row r="117" spans="1:7" ht="15">
      <c r="A117" s="165"/>
      <c r="B117" s="165"/>
      <c r="C117" s="165"/>
      <c r="D117" s="165"/>
      <c r="E117" s="165"/>
      <c r="F117" s="177"/>
    </row>
    <row r="118" spans="1:7" ht="15.75">
      <c r="A118" s="731"/>
      <c r="B118" s="731"/>
      <c r="C118" s="731"/>
      <c r="D118" s="731"/>
      <c r="E118" s="732"/>
      <c r="F118" s="177"/>
    </row>
    <row r="119" spans="1:7" ht="15.75">
      <c r="A119" s="168"/>
      <c r="B119" s="168"/>
      <c r="C119" s="168"/>
      <c r="D119" s="168"/>
      <c r="E119" s="179"/>
      <c r="F119" s="177"/>
    </row>
    <row r="120" spans="1:7" ht="16.5" thickBot="1">
      <c r="A120" s="169"/>
      <c r="B120" s="170"/>
      <c r="C120" s="170"/>
      <c r="D120" s="170"/>
      <c r="E120" s="180"/>
      <c r="F120" s="177"/>
    </row>
    <row r="121" spans="1:7" ht="16.5" thickBot="1">
      <c r="A121" s="166"/>
      <c r="B121" s="167"/>
      <c r="C121" s="167"/>
      <c r="D121" s="167"/>
      <c r="E121" s="181"/>
      <c r="F121" s="177"/>
    </row>
    <row r="122" spans="1:7" ht="16.5" thickBot="1">
      <c r="A122" s="166"/>
      <c r="B122" s="167"/>
      <c r="C122" s="167"/>
      <c r="D122" s="167"/>
      <c r="E122" s="181"/>
      <c r="F122" s="177"/>
    </row>
    <row r="123" spans="1:7" ht="16.5" thickBot="1">
      <c r="A123" s="166"/>
      <c r="B123" s="167"/>
      <c r="C123" s="167"/>
      <c r="D123" s="167"/>
      <c r="E123" s="181"/>
      <c r="F123" s="177"/>
    </row>
    <row r="126" spans="1:7" ht="15">
      <c r="B126" s="177"/>
      <c r="C126" s="298" t="s">
        <v>281</v>
      </c>
      <c r="D126" s="177"/>
      <c r="E126" s="299"/>
      <c r="F126" s="299"/>
      <c r="G126" s="299"/>
    </row>
    <row r="127" spans="1:7" ht="15">
      <c r="B127" s="165"/>
      <c r="C127" s="300" t="s">
        <v>16</v>
      </c>
      <c r="D127" s="300" t="s">
        <v>282</v>
      </c>
      <c r="E127" s="299"/>
      <c r="F127" s="299"/>
      <c r="G127" s="299"/>
    </row>
    <row r="128" spans="1:7">
      <c r="B128" s="301" t="s">
        <v>283</v>
      </c>
      <c r="C128" s="302">
        <v>0.21035284994183792</v>
      </c>
      <c r="D128" s="303">
        <v>325500</v>
      </c>
      <c r="E128" s="299"/>
      <c r="F128" s="299"/>
      <c r="G128" s="299"/>
    </row>
    <row r="129" spans="2:7">
      <c r="B129" s="301" t="s">
        <v>284</v>
      </c>
      <c r="C129" s="302">
        <v>0.4129507561070182</v>
      </c>
      <c r="D129" s="303">
        <v>639000</v>
      </c>
      <c r="E129" s="299"/>
      <c r="F129" s="299"/>
      <c r="G129" s="299"/>
    </row>
    <row r="130" spans="2:7">
      <c r="B130" s="301" t="s">
        <v>285</v>
      </c>
      <c r="C130" s="302">
        <v>0.37669639395114385</v>
      </c>
      <c r="D130" s="304">
        <v>582900</v>
      </c>
      <c r="E130" s="299"/>
      <c r="F130" s="299"/>
      <c r="G130" s="305">
        <f>D131+D137</f>
        <v>3830411.46</v>
      </c>
    </row>
    <row r="131" spans="2:7">
      <c r="B131" s="301" t="s">
        <v>132</v>
      </c>
      <c r="C131" s="306">
        <v>1</v>
      </c>
      <c r="D131" s="307">
        <v>1547400</v>
      </c>
      <c r="E131" s="299"/>
      <c r="F131" s="299"/>
      <c r="G131" s="299"/>
    </row>
    <row r="132" spans="2:7" ht="15">
      <c r="B132" s="286"/>
      <c r="C132" s="298" t="s">
        <v>286</v>
      </c>
      <c r="D132" s="177"/>
      <c r="E132" s="299"/>
      <c r="F132" s="299"/>
      <c r="G132" s="299"/>
    </row>
    <row r="133" spans="2:7">
      <c r="B133" s="308" t="s">
        <v>287</v>
      </c>
      <c r="C133" s="309">
        <v>6.6739025479968461E-2</v>
      </c>
      <c r="D133" s="303">
        <v>152365.96</v>
      </c>
    </row>
    <row r="134" spans="2:7">
      <c r="B134" s="308" t="s">
        <v>288</v>
      </c>
      <c r="C134" s="309">
        <v>4.530748172416095E-2</v>
      </c>
      <c r="D134" s="303">
        <v>103437.5</v>
      </c>
    </row>
    <row r="135" spans="2:7">
      <c r="B135" s="308" t="s">
        <v>289</v>
      </c>
      <c r="C135" s="309">
        <v>0.62733281242486627</v>
      </c>
      <c r="D135" s="303">
        <v>1432208</v>
      </c>
    </row>
    <row r="136" spans="2:7">
      <c r="B136" s="308" t="s">
        <v>290</v>
      </c>
      <c r="C136" s="309">
        <v>0.26062068037100439</v>
      </c>
      <c r="D136" s="303">
        <v>595000</v>
      </c>
    </row>
    <row r="137" spans="2:7">
      <c r="B137" s="310" t="s">
        <v>132</v>
      </c>
      <c r="C137" s="311">
        <v>1</v>
      </c>
      <c r="D137" s="312">
        <v>2283011.46</v>
      </c>
    </row>
  </sheetData>
  <mergeCells count="95">
    <mergeCell ref="A48:M48"/>
    <mergeCell ref="A45:E45"/>
    <mergeCell ref="J45:M45"/>
    <mergeCell ref="N14:S14"/>
    <mergeCell ref="N15:S15"/>
    <mergeCell ref="N16:S16"/>
    <mergeCell ref="A43:E43"/>
    <mergeCell ref="J43:M43"/>
    <mergeCell ref="A41:E41"/>
    <mergeCell ref="J41:M41"/>
    <mergeCell ref="A42:E42"/>
    <mergeCell ref="A40:M40"/>
    <mergeCell ref="A32:M32"/>
    <mergeCell ref="A29:E29"/>
    <mergeCell ref="F29:G29"/>
    <mergeCell ref="H29:I29"/>
    <mergeCell ref="A39:M39"/>
    <mergeCell ref="A30:E30"/>
    <mergeCell ref="F30:M30"/>
    <mergeCell ref="A31:M31"/>
    <mergeCell ref="A37:M37"/>
    <mergeCell ref="A38:M38"/>
    <mergeCell ref="A33:M33"/>
    <mergeCell ref="A34:M34"/>
    <mergeCell ref="A35:M35"/>
    <mergeCell ref="A28:E28"/>
    <mergeCell ref="F28:G28"/>
    <mergeCell ref="H28:I28"/>
    <mergeCell ref="A21:E21"/>
    <mergeCell ref="F21:G21"/>
    <mergeCell ref="H21:I21"/>
    <mergeCell ref="A22:E23"/>
    <mergeCell ref="F22:M23"/>
    <mergeCell ref="A24:E24"/>
    <mergeCell ref="F24:G24"/>
    <mergeCell ref="H24:I24"/>
    <mergeCell ref="A25:E25"/>
    <mergeCell ref="F25:G25"/>
    <mergeCell ref="H25:I25"/>
    <mergeCell ref="A26:E27"/>
    <mergeCell ref="F26:M27"/>
    <mergeCell ref="A17:C17"/>
    <mergeCell ref="A19:M19"/>
    <mergeCell ref="A20:E20"/>
    <mergeCell ref="F20:G20"/>
    <mergeCell ref="H20:I20"/>
    <mergeCell ref="B16:C16"/>
    <mergeCell ref="A7:B7"/>
    <mergeCell ref="C7:M7"/>
    <mergeCell ref="A9:C9"/>
    <mergeCell ref="D9:J9"/>
    <mergeCell ref="K9:M9"/>
    <mergeCell ref="B10:C10"/>
    <mergeCell ref="B11:C11"/>
    <mergeCell ref="B12:C12"/>
    <mergeCell ref="B13:C13"/>
    <mergeCell ref="B14:C14"/>
    <mergeCell ref="B15:C15"/>
    <mergeCell ref="A1:M1"/>
    <mergeCell ref="A2:M2"/>
    <mergeCell ref="A3:B3"/>
    <mergeCell ref="C3:M3"/>
    <mergeCell ref="A5:B5"/>
    <mergeCell ref="C5:M5"/>
    <mergeCell ref="A90:E90"/>
    <mergeCell ref="A96:G96"/>
    <mergeCell ref="B104:F104"/>
    <mergeCell ref="A118:E118"/>
    <mergeCell ref="E78:F78"/>
    <mergeCell ref="E79:F79"/>
    <mergeCell ref="E80:F80"/>
    <mergeCell ref="E81:F81"/>
    <mergeCell ref="E75:F75"/>
    <mergeCell ref="E76:F76"/>
    <mergeCell ref="A83:E83"/>
    <mergeCell ref="A58:F58"/>
    <mergeCell ref="B59:E59"/>
    <mergeCell ref="E77:F77"/>
    <mergeCell ref="E74:F74"/>
    <mergeCell ref="J42:M42"/>
    <mergeCell ref="A46:M46"/>
    <mergeCell ref="A47:M47"/>
    <mergeCell ref="B72:E72"/>
    <mergeCell ref="E73:F73"/>
    <mergeCell ref="A49:M49"/>
    <mergeCell ref="A50:M50"/>
    <mergeCell ref="A51:M51"/>
    <mergeCell ref="A53:C55"/>
    <mergeCell ref="D53:H55"/>
    <mergeCell ref="I53:M55"/>
    <mergeCell ref="A52:C52"/>
    <mergeCell ref="D52:H52"/>
    <mergeCell ref="I52:M52"/>
    <mergeCell ref="A44:E44"/>
    <mergeCell ref="J44:M44"/>
  </mergeCells>
  <pageMargins left="0.511811024" right="0.511811024" top="0.78740157499999996" bottom="0.78740157499999996" header="0.31496062000000002" footer="0.31496062000000002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28</vt:i4>
      </vt:variant>
      <vt:variant>
        <vt:lpstr>Intervalos nomeados</vt:lpstr>
      </vt:variant>
      <vt:variant>
        <vt:i4>27</vt:i4>
      </vt:variant>
    </vt:vector>
  </HeadingPairs>
  <TitlesOfParts>
    <vt:vector size="55" baseType="lpstr">
      <vt:lpstr>Ação</vt:lpstr>
      <vt:lpstr>2000</vt:lpstr>
      <vt:lpstr>2008</vt:lpstr>
      <vt:lpstr>2112</vt:lpstr>
      <vt:lpstr>2113</vt:lpstr>
      <vt:lpstr>2118</vt:lpstr>
      <vt:lpstr>2122</vt:lpstr>
      <vt:lpstr>1027</vt:lpstr>
      <vt:lpstr>1028</vt:lpstr>
      <vt:lpstr>1029</vt:lpstr>
      <vt:lpstr>1030</vt:lpstr>
      <vt:lpstr>2108</vt:lpstr>
      <vt:lpstr>2109</vt:lpstr>
      <vt:lpstr>2110</vt:lpstr>
      <vt:lpstr>2111</vt:lpstr>
      <vt:lpstr>2114</vt:lpstr>
      <vt:lpstr>2115</vt:lpstr>
      <vt:lpstr>2116</vt:lpstr>
      <vt:lpstr>2117</vt:lpstr>
      <vt:lpstr>2123</vt:lpstr>
      <vt:lpstr>2120</vt:lpstr>
      <vt:lpstr>2121</vt:lpstr>
      <vt:lpstr>2119</vt:lpstr>
      <vt:lpstr>2124</vt:lpstr>
      <vt:lpstr>Relat. Sintético das Ações</vt:lpstr>
      <vt:lpstr>4002 Diogenes</vt:lpstr>
      <vt:lpstr>Ação - 4002 DIOGENES</vt:lpstr>
      <vt:lpstr>objetivo temático- EVERCINO</vt:lpstr>
      <vt:lpstr>'1027'!Area_de_impressao</vt:lpstr>
      <vt:lpstr>'1028'!Area_de_impressao</vt:lpstr>
      <vt:lpstr>'1029'!Area_de_impressao</vt:lpstr>
      <vt:lpstr>'1030'!Area_de_impressao</vt:lpstr>
      <vt:lpstr>'2000'!Area_de_impressao</vt:lpstr>
      <vt:lpstr>'2008'!Area_de_impressao</vt:lpstr>
      <vt:lpstr>'2108'!Area_de_impressao</vt:lpstr>
      <vt:lpstr>'2109'!Area_de_impressao</vt:lpstr>
      <vt:lpstr>'2110'!Area_de_impressao</vt:lpstr>
      <vt:lpstr>'2111'!Area_de_impressao</vt:lpstr>
      <vt:lpstr>'2112'!Area_de_impressao</vt:lpstr>
      <vt:lpstr>'2113'!Area_de_impressao</vt:lpstr>
      <vt:lpstr>'2114'!Area_de_impressao</vt:lpstr>
      <vt:lpstr>'2115'!Area_de_impressao</vt:lpstr>
      <vt:lpstr>'2116'!Area_de_impressao</vt:lpstr>
      <vt:lpstr>'2117'!Area_de_impressao</vt:lpstr>
      <vt:lpstr>'2118'!Area_de_impressao</vt:lpstr>
      <vt:lpstr>'2119'!Area_de_impressao</vt:lpstr>
      <vt:lpstr>'2120'!Area_de_impressao</vt:lpstr>
      <vt:lpstr>'2121'!Area_de_impressao</vt:lpstr>
      <vt:lpstr>'2122'!Area_de_impressao</vt:lpstr>
      <vt:lpstr>'2123'!Area_de_impressao</vt:lpstr>
      <vt:lpstr>'2124'!Area_de_impressao</vt:lpstr>
      <vt:lpstr>'4002 Diogenes'!Area_de_impressao</vt:lpstr>
      <vt:lpstr>'Ação - 4002 DIOGENES'!Area_de_impressao</vt:lpstr>
      <vt:lpstr>'objetivo temático- EVERCINO'!Area_de_impressao</vt:lpstr>
      <vt:lpstr>'Relat. Sintético das Ações'!Area_de_impressao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RISTINA SILVA LEITA</dc:creator>
  <cp:lastModifiedBy>MARIELLA DE PINA SANTOS</cp:lastModifiedBy>
  <cp:lastPrinted>2019-06-17T12:14:30Z</cp:lastPrinted>
  <dcterms:created xsi:type="dcterms:W3CDTF">2014-04-16T13:33:00Z</dcterms:created>
  <dcterms:modified xsi:type="dcterms:W3CDTF">2020-12-08T15:37:56Z</dcterms:modified>
</cp:coreProperties>
</file>