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755" tabRatio="706" firstSheet="15" activeTab="29"/>
  </bookViews>
  <sheets>
    <sheet name="Ação" sheetId="3" state="hidden" r:id="rId1"/>
    <sheet name="2000" sheetId="103" r:id="rId2"/>
    <sheet name="2008" sheetId="98" r:id="rId3"/>
    <sheet name="1017" sheetId="97" r:id="rId4"/>
    <sheet name="1018" sheetId="96" r:id="rId5"/>
    <sheet name="1019" sheetId="136" r:id="rId6"/>
    <sheet name="1020" sheetId="137" r:id="rId7"/>
    <sheet name="1021" sheetId="138" r:id="rId8"/>
    <sheet name="1022" sheetId="140" r:id="rId9"/>
    <sheet name="1023" sheetId="139" r:id="rId10"/>
    <sheet name="1024" sheetId="95" r:id="rId11"/>
    <sheet name="2095" sheetId="53" r:id="rId12"/>
    <sheet name="2097" sheetId="99" r:id="rId13"/>
    <sheet name="2098" sheetId="104" r:id="rId14"/>
    <sheet name="2099" sheetId="105" r:id="rId15"/>
    <sheet name="2100" sheetId="142" r:id="rId16"/>
    <sheet name="2222" sheetId="141" r:id="rId17"/>
    <sheet name="1032" sheetId="143" r:id="rId18"/>
    <sheet name="1033" sheetId="106" r:id="rId19"/>
    <sheet name="1034" sheetId="107" r:id="rId20"/>
    <sheet name="1035" sheetId="108" r:id="rId21"/>
    <sheet name="1037" sheetId="110" r:id="rId22"/>
    <sheet name="1038" sheetId="144" r:id="rId23"/>
    <sheet name="1039" sheetId="145" r:id="rId24"/>
    <sheet name="2126" sheetId="146" r:id="rId25"/>
    <sheet name="2127" sheetId="111" r:id="rId26"/>
    <sheet name="2128" sheetId="112" r:id="rId27"/>
    <sheet name="1031" sheetId="113" r:id="rId28"/>
    <sheet name="2125" sheetId="114" r:id="rId29"/>
    <sheet name="Relat. Sintético das Ações" sheetId="125" r:id="rId30"/>
    <sheet name="4002 Diogenes" sheetId="27" state="hidden" r:id="rId31"/>
    <sheet name="Ação - 4002 DIOGENES" sheetId="11" state="hidden" r:id="rId32"/>
    <sheet name="objetivo temático- EVERCINO" sheetId="13" state="hidden" r:id="rId33"/>
  </sheets>
  <externalReferences>
    <externalReference r:id="rId34"/>
    <externalReference r:id="rId35"/>
    <externalReference r:id="rId36"/>
    <externalReference r:id="rId37"/>
    <externalReference r:id="rId38"/>
  </externalReferences>
  <definedNames>
    <definedName name="_xlnm.Print_Area" localSheetId="3">'1017'!$A$1:$G$15</definedName>
    <definedName name="_xlnm.Print_Area" localSheetId="4">'1018'!$A$1:$G$15</definedName>
    <definedName name="_xlnm.Print_Area" localSheetId="5">'1019'!$A$1:$G$15</definedName>
    <definedName name="_xlnm.Print_Area" localSheetId="6">'1020'!$A$1:$G$15</definedName>
    <definedName name="_xlnm.Print_Area" localSheetId="7">'1021'!$A$1:$G$15</definedName>
    <definedName name="_xlnm.Print_Area" localSheetId="8">'1022'!$A$1:$G$15</definedName>
    <definedName name="_xlnm.Print_Area" localSheetId="9">'1023'!$A$1:$G$15</definedName>
    <definedName name="_xlnm.Print_Area" localSheetId="10">'1024'!$A$1:$G$15</definedName>
    <definedName name="_xlnm.Print_Area" localSheetId="27">'1031'!$A$1:$G$15</definedName>
    <definedName name="_xlnm.Print_Area" localSheetId="17">'1032'!$A$1:$G$15</definedName>
    <definedName name="_xlnm.Print_Area" localSheetId="18">'1033'!$A$1:$G$15</definedName>
    <definedName name="_xlnm.Print_Area" localSheetId="19">'1034'!$A$1:$G$15</definedName>
    <definedName name="_xlnm.Print_Area" localSheetId="20">'1035'!$A$1:$G$15</definedName>
    <definedName name="_xlnm.Print_Area" localSheetId="21">'1037'!$A$1:$G$15</definedName>
    <definedName name="_xlnm.Print_Area" localSheetId="22">'1038'!$A$1:$G$15</definedName>
    <definedName name="_xlnm.Print_Area" localSheetId="23">'1039'!$A$1:$G$15</definedName>
    <definedName name="_xlnm.Print_Area" localSheetId="1">'2000'!$A$1:$G$15</definedName>
    <definedName name="_xlnm.Print_Area" localSheetId="2">'2008'!$A$1:$G$15</definedName>
    <definedName name="_xlnm.Print_Area" localSheetId="11">'2095'!$A$1:$G$15</definedName>
    <definedName name="_xlnm.Print_Area" localSheetId="12">'2097'!$A$1:$G$15</definedName>
    <definedName name="_xlnm.Print_Area" localSheetId="13">'2098'!$A$1:$G$15</definedName>
    <definedName name="_xlnm.Print_Area" localSheetId="14">'2099'!$A$1:$G$15</definedName>
    <definedName name="_xlnm.Print_Area" localSheetId="15">'2100'!$A$1:$G$15</definedName>
    <definedName name="_xlnm.Print_Area" localSheetId="28">'2125'!$A$1:$G$15</definedName>
    <definedName name="_xlnm.Print_Area" localSheetId="24">'2126'!$A$1:$G$15</definedName>
    <definedName name="_xlnm.Print_Area" localSheetId="25">'2127'!$A$1:$G$15</definedName>
    <definedName name="_xlnm.Print_Area" localSheetId="26">'2128'!$A$1:$G$15</definedName>
    <definedName name="_xlnm.Print_Area" localSheetId="16">'2222'!$A$1:$G$15</definedName>
    <definedName name="_xlnm.Print_Area" localSheetId="30">'4002 Diogenes'!$A$1:$H$100</definedName>
    <definedName name="_xlnm.Print_Area" localSheetId="31">'Ação - 4002 DIOGENES'!$A$1:$G$93</definedName>
    <definedName name="_xlnm.Print_Area" localSheetId="32">'objetivo temático- EVERCINO'!$A$1:$M$55</definedName>
    <definedName name="_xlnm.Print_Area" localSheetId="29">'Relat. Sintético das Ações'!$A$1:$N$115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9" i="125" l="1"/>
  <c r="H28" i="125"/>
  <c r="G35" i="125" l="1"/>
  <c r="H51" i="125" l="1"/>
  <c r="H34" i="125"/>
  <c r="H27" i="125"/>
  <c r="H26" i="125"/>
  <c r="H16" i="125"/>
  <c r="D56" i="125" l="1"/>
  <c r="E56" i="125"/>
  <c r="F56" i="125"/>
  <c r="G56" i="125"/>
  <c r="H56" i="125"/>
  <c r="I56" i="125"/>
  <c r="L56" i="125"/>
  <c r="L58" i="125"/>
  <c r="E58" i="125"/>
  <c r="F58" i="125"/>
  <c r="G58" i="125"/>
  <c r="H58" i="125"/>
  <c r="I58" i="125"/>
  <c r="D58" i="125"/>
  <c r="L55" i="125"/>
  <c r="E55" i="125"/>
  <c r="F55" i="125"/>
  <c r="G55" i="125"/>
  <c r="H55" i="125"/>
  <c r="I55" i="125"/>
  <c r="D55" i="125"/>
  <c r="L54" i="125"/>
  <c r="E54" i="125"/>
  <c r="F54" i="125"/>
  <c r="G54" i="125"/>
  <c r="H54" i="125"/>
  <c r="I54" i="125"/>
  <c r="D54" i="125"/>
  <c r="L49" i="125"/>
  <c r="E49" i="125"/>
  <c r="F49" i="125"/>
  <c r="G49" i="125"/>
  <c r="H49" i="125"/>
  <c r="I49" i="125"/>
  <c r="D49" i="125"/>
  <c r="L39" i="125"/>
  <c r="E39" i="125"/>
  <c r="F39" i="125"/>
  <c r="G39" i="125"/>
  <c r="H39" i="125"/>
  <c r="I39" i="125"/>
  <c r="D39" i="125"/>
  <c r="J56" i="125" l="1"/>
  <c r="K56" i="125"/>
  <c r="M56" i="125" s="1"/>
  <c r="N56" i="125" s="1"/>
  <c r="L38" i="125"/>
  <c r="E38" i="125"/>
  <c r="F38" i="125"/>
  <c r="G38" i="125"/>
  <c r="H38" i="125"/>
  <c r="I38" i="125"/>
  <c r="D38" i="125"/>
  <c r="L32" i="125"/>
  <c r="E32" i="125"/>
  <c r="F32" i="125"/>
  <c r="G32" i="125"/>
  <c r="H32" i="125"/>
  <c r="I32" i="125"/>
  <c r="D32" i="125"/>
  <c r="L31" i="125"/>
  <c r="E31" i="125"/>
  <c r="F31" i="125"/>
  <c r="G31" i="125"/>
  <c r="H31" i="125"/>
  <c r="I31" i="125"/>
  <c r="D31" i="125"/>
  <c r="L30" i="125"/>
  <c r="E30" i="125"/>
  <c r="F30" i="125"/>
  <c r="G30" i="125"/>
  <c r="H30" i="125"/>
  <c r="I30" i="125"/>
  <c r="D30" i="125"/>
  <c r="L29" i="125"/>
  <c r="E29" i="125"/>
  <c r="F29" i="125"/>
  <c r="G29" i="125"/>
  <c r="I29" i="125"/>
  <c r="D29" i="125"/>
  <c r="L28" i="125"/>
  <c r="E28" i="125"/>
  <c r="F28" i="125"/>
  <c r="G28" i="125"/>
  <c r="I28" i="125"/>
  <c r="D28" i="125"/>
  <c r="A12" i="146" l="1"/>
  <c r="A12" i="145"/>
  <c r="C12" i="144"/>
  <c r="A12" i="144"/>
  <c r="C12" i="143"/>
  <c r="A12" i="143"/>
  <c r="C12" i="98"/>
  <c r="A12" i="98"/>
  <c r="C12" i="103"/>
  <c r="A12" i="103"/>
  <c r="C12" i="114"/>
  <c r="A12" i="114"/>
  <c r="C12" i="113"/>
  <c r="A12" i="113"/>
  <c r="A12" i="141"/>
  <c r="A12" i="142"/>
  <c r="C12" i="142"/>
  <c r="A12" i="140"/>
  <c r="A12" i="138"/>
  <c r="C12" i="137"/>
  <c r="A12" i="137"/>
  <c r="A12" i="136"/>
  <c r="E16" i="146"/>
  <c r="F12" i="146" s="1"/>
  <c r="G12" i="146" s="1"/>
  <c r="D16" i="146"/>
  <c r="C16" i="146"/>
  <c r="G15" i="146"/>
  <c r="C12" i="146"/>
  <c r="E16" i="145"/>
  <c r="F12" i="145" s="1"/>
  <c r="G12" i="145" s="1"/>
  <c r="D16" i="145"/>
  <c r="C16" i="145"/>
  <c r="G15" i="145"/>
  <c r="C12" i="145"/>
  <c r="E16" i="144"/>
  <c r="F12" i="144" s="1"/>
  <c r="G12" i="144" s="1"/>
  <c r="D16" i="144"/>
  <c r="C16" i="144"/>
  <c r="G15" i="144"/>
  <c r="E16" i="143"/>
  <c r="F12" i="143" s="1"/>
  <c r="G12" i="143" s="1"/>
  <c r="D16" i="143"/>
  <c r="C16" i="143"/>
  <c r="G15" i="143"/>
  <c r="E16" i="142"/>
  <c r="F12" i="142" s="1"/>
  <c r="G12" i="142" s="1"/>
  <c r="D16" i="142"/>
  <c r="C16" i="142"/>
  <c r="G15" i="142"/>
  <c r="E16" i="141"/>
  <c r="F12" i="141" s="1"/>
  <c r="G12" i="141" s="1"/>
  <c r="D16" i="141"/>
  <c r="C16" i="141"/>
  <c r="G15" i="141"/>
  <c r="C12" i="141"/>
  <c r="E16" i="140"/>
  <c r="F12" i="140" s="1"/>
  <c r="G12" i="140" s="1"/>
  <c r="D16" i="140"/>
  <c r="C16" i="140"/>
  <c r="G15" i="140"/>
  <c r="C12" i="140"/>
  <c r="E16" i="139"/>
  <c r="D16" i="139"/>
  <c r="C16" i="139"/>
  <c r="G15" i="139"/>
  <c r="F12" i="139"/>
  <c r="G12" i="139" s="1"/>
  <c r="C12" i="139"/>
  <c r="A12" i="139"/>
  <c r="E16" i="138"/>
  <c r="F12" i="138" s="1"/>
  <c r="G12" i="138" s="1"/>
  <c r="D16" i="138"/>
  <c r="C16" i="138"/>
  <c r="G15" i="138"/>
  <c r="C12" i="138"/>
  <c r="E16" i="137"/>
  <c r="F12" i="137" s="1"/>
  <c r="G12" i="137" s="1"/>
  <c r="D16" i="137"/>
  <c r="C16" i="137"/>
  <c r="G15" i="137"/>
  <c r="E16" i="136"/>
  <c r="F12" i="136" s="1"/>
  <c r="G12" i="136" s="1"/>
  <c r="D16" i="136"/>
  <c r="C16" i="136"/>
  <c r="G15" i="136"/>
  <c r="C12" i="136"/>
  <c r="C12" i="112"/>
  <c r="A12" i="112"/>
  <c r="C12" i="111"/>
  <c r="A12" i="111"/>
  <c r="C12" i="110"/>
  <c r="A12" i="110"/>
  <c r="C12" i="108"/>
  <c r="A12" i="108"/>
  <c r="C12" i="107"/>
  <c r="A12" i="107"/>
  <c r="C12" i="106"/>
  <c r="A12" i="106"/>
  <c r="C12" i="105"/>
  <c r="A12" i="105"/>
  <c r="C12" i="104" l="1"/>
  <c r="A12" i="104"/>
  <c r="C12" i="99"/>
  <c r="A12" i="99"/>
  <c r="C12" i="53"/>
  <c r="A12" i="53"/>
  <c r="A12" i="95"/>
  <c r="C12" i="95"/>
  <c r="C12" i="96"/>
  <c r="A12" i="96"/>
  <c r="F15" i="125" l="1"/>
  <c r="G15" i="125"/>
  <c r="H15" i="125"/>
  <c r="I15" i="125"/>
  <c r="E15" i="125"/>
  <c r="D15" i="125"/>
  <c r="J15" i="125" l="1"/>
  <c r="L78" i="125"/>
  <c r="E78" i="125"/>
  <c r="F78" i="125"/>
  <c r="G78" i="125"/>
  <c r="H78" i="125"/>
  <c r="I78" i="125"/>
  <c r="D78" i="125"/>
  <c r="L77" i="125"/>
  <c r="E77" i="125"/>
  <c r="F77" i="125"/>
  <c r="G77" i="125"/>
  <c r="H77" i="125"/>
  <c r="I77" i="125"/>
  <c r="D77" i="125"/>
  <c r="L57" i="125"/>
  <c r="E57" i="125"/>
  <c r="F57" i="125"/>
  <c r="G57" i="125"/>
  <c r="H57" i="125"/>
  <c r="I57" i="125"/>
  <c r="D57" i="125"/>
  <c r="L53" i="125"/>
  <c r="E53" i="125"/>
  <c r="F53" i="125"/>
  <c r="G53" i="125"/>
  <c r="H53" i="125"/>
  <c r="I53" i="125"/>
  <c r="D53" i="125"/>
  <c r="L52" i="125"/>
  <c r="E52" i="125"/>
  <c r="F52" i="125"/>
  <c r="G52" i="125"/>
  <c r="H52" i="125"/>
  <c r="I52" i="125"/>
  <c r="D52" i="125"/>
  <c r="L51" i="125"/>
  <c r="E51" i="125"/>
  <c r="F51" i="125"/>
  <c r="G51" i="125"/>
  <c r="I51" i="125"/>
  <c r="D51" i="125"/>
  <c r="L50" i="125"/>
  <c r="E50" i="125"/>
  <c r="F50" i="125"/>
  <c r="G50" i="125"/>
  <c r="H50" i="125"/>
  <c r="I50" i="125"/>
  <c r="D50" i="125"/>
  <c r="L37" i="125"/>
  <c r="F37" i="125"/>
  <c r="G37" i="125"/>
  <c r="H37" i="125"/>
  <c r="I37" i="125"/>
  <c r="E37" i="125"/>
  <c r="D37" i="125"/>
  <c r="L36" i="125"/>
  <c r="L26" i="125"/>
  <c r="I26" i="125"/>
  <c r="G26" i="125"/>
  <c r="F26" i="125"/>
  <c r="E26" i="125"/>
  <c r="D26" i="125"/>
  <c r="E36" i="125"/>
  <c r="F36" i="125"/>
  <c r="G36" i="125"/>
  <c r="H36" i="125"/>
  <c r="I36" i="125"/>
  <c r="D36" i="125"/>
  <c r="L35" i="125"/>
  <c r="I35" i="125"/>
  <c r="F35" i="125"/>
  <c r="E35" i="125"/>
  <c r="D35" i="125"/>
  <c r="L34" i="125"/>
  <c r="I34" i="125"/>
  <c r="G34" i="125"/>
  <c r="F34" i="125"/>
  <c r="E34" i="125"/>
  <c r="D34" i="125"/>
  <c r="L33" i="125"/>
  <c r="I33" i="125"/>
  <c r="H33" i="125"/>
  <c r="G33" i="125"/>
  <c r="F33" i="125"/>
  <c r="E33" i="125"/>
  <c r="D33" i="125"/>
  <c r="L27" i="125"/>
  <c r="I27" i="125"/>
  <c r="G27" i="125"/>
  <c r="F27" i="125"/>
  <c r="E27" i="125"/>
  <c r="D27" i="125"/>
  <c r="I16" i="125"/>
  <c r="I17" i="125" s="1"/>
  <c r="H17" i="125"/>
  <c r="G16" i="125"/>
  <c r="G17" i="125" s="1"/>
  <c r="F16" i="125"/>
  <c r="F17" i="125" s="1"/>
  <c r="E16" i="125"/>
  <c r="E17" i="125" s="1"/>
  <c r="D16" i="125"/>
  <c r="D17" i="125" s="1"/>
  <c r="L16" i="125"/>
  <c r="L15" i="125"/>
  <c r="F79" i="125" l="1"/>
  <c r="F88" i="125" s="1"/>
  <c r="D79" i="125"/>
  <c r="D88" i="125" s="1"/>
  <c r="H59" i="125"/>
  <c r="E40" i="125"/>
  <c r="I40" i="125"/>
  <c r="F40" i="125"/>
  <c r="G59" i="125"/>
  <c r="I79" i="125"/>
  <c r="I88" i="125" s="1"/>
  <c r="G40" i="125"/>
  <c r="D59" i="125"/>
  <c r="F59" i="125"/>
  <c r="D40" i="125"/>
  <c r="H40" i="125"/>
  <c r="I59" i="125"/>
  <c r="E59" i="125"/>
  <c r="G79" i="125"/>
  <c r="J16" i="125"/>
  <c r="J17" i="125" s="1"/>
  <c r="K51" i="125"/>
  <c r="M51" i="125" s="1"/>
  <c r="J50" i="125"/>
  <c r="J31" i="125"/>
  <c r="J53" i="125"/>
  <c r="K31" i="125"/>
  <c r="M31" i="125" s="1"/>
  <c r="E79" i="125"/>
  <c r="E88" i="125" s="1"/>
  <c r="J38" i="125"/>
  <c r="K54" i="125"/>
  <c r="M54" i="125" s="1"/>
  <c r="J55" i="125"/>
  <c r="K32" i="125"/>
  <c r="M32" i="125" s="1"/>
  <c r="K49" i="125"/>
  <c r="M49" i="125" s="1"/>
  <c r="J49" i="125"/>
  <c r="J32" i="125"/>
  <c r="J39" i="125"/>
  <c r="J54" i="125"/>
  <c r="J58" i="125"/>
  <c r="H79" i="125"/>
  <c r="H88" i="125" s="1"/>
  <c r="K38" i="125"/>
  <c r="M38" i="125" s="1"/>
  <c r="K39" i="125"/>
  <c r="M39" i="125" s="1"/>
  <c r="K55" i="125"/>
  <c r="M55" i="125" s="1"/>
  <c r="K58" i="125"/>
  <c r="M58" i="125" s="1"/>
  <c r="J52" i="125"/>
  <c r="K52" i="125"/>
  <c r="M52" i="125" s="1"/>
  <c r="J57" i="125"/>
  <c r="K35" i="125"/>
  <c r="M35" i="125" s="1"/>
  <c r="K57" i="125"/>
  <c r="M57" i="125" s="1"/>
  <c r="J36" i="125"/>
  <c r="J34" i="125"/>
  <c r="J33" i="125"/>
  <c r="K33" i="125"/>
  <c r="M33" i="125" s="1"/>
  <c r="K34" i="125"/>
  <c r="M34" i="125" s="1"/>
  <c r="J78" i="125"/>
  <c r="K78" i="125"/>
  <c r="M78" i="125" s="1"/>
  <c r="J51" i="125"/>
  <c r="J37" i="125"/>
  <c r="K50" i="125"/>
  <c r="M50" i="125" s="1"/>
  <c r="K36" i="125"/>
  <c r="M36" i="125" s="1"/>
  <c r="J35" i="125"/>
  <c r="K37" i="125"/>
  <c r="M37" i="125" s="1"/>
  <c r="K53" i="125"/>
  <c r="M53" i="125" s="1"/>
  <c r="J26" i="125"/>
  <c r="K77" i="125"/>
  <c r="M77" i="125" s="1"/>
  <c r="K27" i="125"/>
  <c r="M27" i="125" s="1"/>
  <c r="K26" i="125"/>
  <c r="M26" i="125" s="1"/>
  <c r="J27" i="125"/>
  <c r="J77" i="125"/>
  <c r="K16" i="125"/>
  <c r="M16" i="125" s="1"/>
  <c r="K15" i="125"/>
  <c r="M15" i="125" s="1"/>
  <c r="J30" i="125"/>
  <c r="J29" i="125"/>
  <c r="K88" i="125" l="1"/>
  <c r="G88" i="125"/>
  <c r="G90" i="125" s="1"/>
  <c r="H90" i="125"/>
  <c r="F90" i="125"/>
  <c r="G68" i="125"/>
  <c r="F68" i="125"/>
  <c r="F99" i="125" s="1"/>
  <c r="H68" i="125"/>
  <c r="I68" i="125"/>
  <c r="I99" i="125" s="1"/>
  <c r="D68" i="125"/>
  <c r="D99" i="125" s="1"/>
  <c r="E68" i="125"/>
  <c r="J79" i="125"/>
  <c r="J88" i="125" s="1"/>
  <c r="J59" i="125"/>
  <c r="G81" i="125"/>
  <c r="H81" i="125"/>
  <c r="F81" i="125"/>
  <c r="F42" i="125"/>
  <c r="H42" i="125"/>
  <c r="G42" i="125"/>
  <c r="G99" i="125" l="1"/>
  <c r="G70" i="125"/>
  <c r="H70" i="125"/>
  <c r="E99" i="125"/>
  <c r="K68" i="125"/>
  <c r="H99" i="125"/>
  <c r="F70" i="125"/>
  <c r="K28" i="125"/>
  <c r="M28" i="125" s="1"/>
  <c r="E16" i="114"/>
  <c r="F12" i="114" s="1"/>
  <c r="D16" i="114"/>
  <c r="C16" i="114"/>
  <c r="G15" i="114"/>
  <c r="E16" i="113"/>
  <c r="F12" i="113" s="1"/>
  <c r="D16" i="113"/>
  <c r="C16" i="113"/>
  <c r="G15" i="113"/>
  <c r="E16" i="112"/>
  <c r="F12" i="112" s="1"/>
  <c r="D16" i="112"/>
  <c r="C16" i="112"/>
  <c r="G15" i="112"/>
  <c r="E16" i="111"/>
  <c r="F12" i="111" s="1"/>
  <c r="D16" i="111"/>
  <c r="C16" i="111"/>
  <c r="G15" i="111"/>
  <c r="E16" i="110"/>
  <c r="F12" i="110" s="1"/>
  <c r="D16" i="110"/>
  <c r="C16" i="110"/>
  <c r="G15" i="110"/>
  <c r="E16" i="108"/>
  <c r="F12" i="108" s="1"/>
  <c r="D16" i="108"/>
  <c r="C16" i="108"/>
  <c r="G15" i="108"/>
  <c r="E16" i="107"/>
  <c r="F12" i="107" s="1"/>
  <c r="D16" i="107"/>
  <c r="C16" i="107"/>
  <c r="G15" i="107"/>
  <c r="E16" i="106"/>
  <c r="F12" i="106" s="1"/>
  <c r="D16" i="106"/>
  <c r="C16" i="106"/>
  <c r="G15" i="106"/>
  <c r="E16" i="105"/>
  <c r="F12" i="105" s="1"/>
  <c r="D16" i="105"/>
  <c r="C16" i="105"/>
  <c r="G15" i="105"/>
  <c r="E16" i="104"/>
  <c r="F12" i="104" s="1"/>
  <c r="D16" i="104"/>
  <c r="C16" i="104"/>
  <c r="G15" i="104"/>
  <c r="E16" i="99"/>
  <c r="F12" i="99" s="1"/>
  <c r="D16" i="99"/>
  <c r="C16" i="99"/>
  <c r="G15" i="99"/>
  <c r="E16" i="53"/>
  <c r="F12" i="53" s="1"/>
  <c r="D16" i="53"/>
  <c r="C16" i="53"/>
  <c r="G15" i="53"/>
  <c r="E16" i="95"/>
  <c r="F12" i="95" s="1"/>
  <c r="D16" i="95"/>
  <c r="C16" i="95"/>
  <c r="G15" i="95"/>
  <c r="E16" i="96"/>
  <c r="F12" i="96" s="1"/>
  <c r="D16" i="96"/>
  <c r="C16" i="96"/>
  <c r="G15" i="96"/>
  <c r="E16" i="97"/>
  <c r="F12" i="97" s="1"/>
  <c r="D16" i="97"/>
  <c r="C16" i="97"/>
  <c r="G15" i="97"/>
  <c r="E16" i="98"/>
  <c r="F12" i="98" s="1"/>
  <c r="D16" i="98"/>
  <c r="C16" i="98"/>
  <c r="G15" i="98"/>
  <c r="E16" i="103"/>
  <c r="F12" i="103" s="1"/>
  <c r="D16" i="103"/>
  <c r="C16" i="103"/>
  <c r="G15" i="103"/>
  <c r="G12" i="98" l="1"/>
  <c r="G12" i="96"/>
  <c r="G12" i="53"/>
  <c r="G12" i="106"/>
  <c r="G12" i="108"/>
  <c r="G12" i="110"/>
  <c r="G12" i="112"/>
  <c r="G12" i="114"/>
  <c r="G12" i="103"/>
  <c r="G12" i="97"/>
  <c r="G12" i="95"/>
  <c r="G12" i="99"/>
  <c r="G12" i="105"/>
  <c r="G12" i="107"/>
  <c r="G12" i="111"/>
  <c r="G12" i="113"/>
  <c r="G12" i="104"/>
  <c r="K30" i="125"/>
  <c r="K29" i="125"/>
  <c r="M29" i="125" s="1"/>
  <c r="J28" i="125"/>
  <c r="J40" i="125" s="1"/>
  <c r="J68" i="125" l="1"/>
  <c r="J99" i="125" s="1"/>
  <c r="M30" i="125"/>
  <c r="F116" i="13" l="1"/>
  <c r="F115" i="13"/>
  <c r="F114" i="13"/>
  <c r="F113" i="13"/>
  <c r="F112" i="13"/>
  <c r="F111" i="13"/>
  <c r="F110" i="13"/>
  <c r="F109" i="13"/>
  <c r="F108" i="13"/>
  <c r="F107" i="13"/>
  <c r="F106" i="13"/>
  <c r="G130" i="13" l="1"/>
  <c r="L17" i="13"/>
  <c r="K17" i="13"/>
  <c r="I17" i="13"/>
  <c r="H17" i="13"/>
  <c r="G17" i="13"/>
  <c r="F17" i="13"/>
  <c r="E17" i="13"/>
  <c r="D17" i="13"/>
  <c r="M16" i="13"/>
  <c r="M15" i="13"/>
  <c r="M14" i="13"/>
  <c r="M13" i="13"/>
  <c r="M12" i="13"/>
  <c r="M11" i="13"/>
  <c r="M17" i="13" s="1"/>
  <c r="J17" i="13" l="1"/>
  <c r="N57" i="125" l="1"/>
  <c r="N58" i="125"/>
  <c r="N55" i="125"/>
  <c r="N39" i="125"/>
  <c r="N38" i="125"/>
  <c r="N54" i="125"/>
  <c r="N31" i="125"/>
  <c r="N32" i="125"/>
  <c r="N49" i="125"/>
  <c r="N35" i="125"/>
  <c r="N37" i="125"/>
  <c r="N51" i="125"/>
  <c r="N52" i="125"/>
  <c r="N50" i="125"/>
  <c r="N34" i="125"/>
  <c r="N36" i="125"/>
  <c r="N77" i="125"/>
  <c r="N27" i="125"/>
  <c r="N26" i="125"/>
  <c r="N53" i="125"/>
  <c r="N33" i="125"/>
  <c r="N78" i="125"/>
  <c r="N15" i="125"/>
  <c r="N16" i="125"/>
  <c r="N30" i="125"/>
  <c r="N29" i="125"/>
  <c r="N28" i="125"/>
  <c r="E95" i="27"/>
  <c r="B95" i="27"/>
  <c r="V71" i="27"/>
  <c r="E71" i="27"/>
  <c r="D71" i="27"/>
  <c r="C71" i="27"/>
  <c r="F66" i="27"/>
  <c r="F65" i="27"/>
  <c r="F64" i="27"/>
  <c r="F63" i="27"/>
  <c r="F62" i="27"/>
  <c r="F61" i="27"/>
  <c r="F60" i="27"/>
  <c r="F59" i="27"/>
  <c r="F58" i="27"/>
  <c r="F57" i="27"/>
  <c r="F56" i="27"/>
  <c r="F54" i="27"/>
  <c r="F50" i="27"/>
  <c r="D50" i="27"/>
  <c r="C50" i="27"/>
  <c r="B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Q30" i="27"/>
  <c r="P30" i="27"/>
  <c r="O30" i="27"/>
  <c r="N30" i="27"/>
  <c r="H16" i="27"/>
  <c r="H12" i="27"/>
  <c r="C72" i="27" l="1"/>
  <c r="D72" i="27"/>
  <c r="E50" i="27"/>
  <c r="F71" i="27"/>
  <c r="E72" i="27"/>
  <c r="F72" i="27" l="1"/>
  <c r="D80" i="11"/>
  <c r="D83" i="11" s="1"/>
  <c r="B80" i="11"/>
  <c r="B83" i="11" s="1"/>
  <c r="C60" i="11"/>
  <c r="E60" i="11" s="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C42" i="11"/>
  <c r="B42" i="11"/>
  <c r="D39" i="11"/>
  <c r="D38" i="11"/>
  <c r="D37" i="11"/>
  <c r="D35" i="11"/>
  <c r="D34" i="11"/>
  <c r="D33" i="11"/>
  <c r="D31" i="11"/>
  <c r="D30" i="11"/>
  <c r="D29" i="11"/>
  <c r="D28" i="11"/>
  <c r="G16" i="11"/>
  <c r="G12" i="11"/>
  <c r="E25" i="3"/>
  <c r="E13" i="3"/>
  <c r="D42" i="11" l="1"/>
  <c r="C61" i="11"/>
  <c r="E61" i="11" s="1"/>
  <c r="G19" i="125"/>
  <c r="F19" i="125"/>
  <c r="H19" i="125"/>
  <c r="G61" i="125"/>
  <c r="F61" i="125"/>
  <c r="H61" i="125"/>
  <c r="G101" i="125" l="1"/>
  <c r="F101" i="125"/>
  <c r="H101" i="125"/>
  <c r="K99" i="125"/>
</calcChain>
</file>

<file path=xl/sharedStrings.xml><?xml version="1.0" encoding="utf-8"?>
<sst xmlns="http://schemas.openxmlformats.org/spreadsheetml/2006/main" count="1495" uniqueCount="454">
  <si>
    <t>Nome da Ação:</t>
  </si>
  <si>
    <t>Produto</t>
  </si>
  <si>
    <t>Unid. Medida</t>
  </si>
  <si>
    <t>Meta Física Inicial</t>
  </si>
  <si>
    <t>Meta Física Executada</t>
  </si>
  <si>
    <t>% de Execução</t>
  </si>
  <si>
    <t>METAS ORÇAMENTÁRIO-FINANCEIRAS</t>
  </si>
  <si>
    <t>Orç. Inicial</t>
  </si>
  <si>
    <t>Autorizado</t>
  </si>
  <si>
    <t>Empenhado</t>
  </si>
  <si>
    <t>% Executada</t>
  </si>
  <si>
    <t>Unidade de Medida</t>
  </si>
  <si>
    <t>Índice Atual</t>
  </si>
  <si>
    <t>Índice Desejado</t>
  </si>
  <si>
    <t>Nº</t>
  </si>
  <si>
    <t>Título</t>
  </si>
  <si>
    <t>%</t>
  </si>
  <si>
    <t>Prevista</t>
  </si>
  <si>
    <t>Executada</t>
  </si>
  <si>
    <t>Polaridade</t>
  </si>
  <si>
    <t>Periodicidade</t>
  </si>
  <si>
    <t>1º QUADRISMESTRE 2014</t>
  </si>
  <si>
    <t>Assinatura do responsável do Objetivo</t>
  </si>
  <si>
    <t>Assinatura Assessor Técnico de Planejamento</t>
  </si>
  <si>
    <t>Assinatura Secretário/Presidente</t>
  </si>
  <si>
    <t>Código funcional da ação:</t>
  </si>
  <si>
    <t>MONITORAMENTO DE AÇÃO ORÇAMENTÁRIA   PPA 2014-2017</t>
  </si>
  <si>
    <t>AVALIAÇÃO DA EXECUÇÃO DAS AÇÕES:</t>
  </si>
  <si>
    <t>Assinatura do Responsável da Ação</t>
  </si>
  <si>
    <t>Objetivo</t>
  </si>
  <si>
    <t>Unidade Gestora</t>
  </si>
  <si>
    <t>Índice Apurado</t>
  </si>
  <si>
    <t>Liquidado</t>
  </si>
  <si>
    <t>3. Ação</t>
  </si>
  <si>
    <t>1. Unidade Gestora</t>
  </si>
  <si>
    <t>2. Programa</t>
  </si>
  <si>
    <t>3. Objetivo</t>
  </si>
  <si>
    <t>4. Ação</t>
  </si>
  <si>
    <t>6. Metas Físicas</t>
  </si>
  <si>
    <t>8 - Avaliação do Objetivo</t>
  </si>
  <si>
    <t>8.1 - Avaliação da variação dos indicadores em relação ao mesmo período do ano anterior e ao quadrimestre anterior</t>
  </si>
  <si>
    <t>8.2 - Avaliar a efetividade do conjunto das ações no alcance do objetivo</t>
  </si>
  <si>
    <t>4. Metas Físicas</t>
  </si>
  <si>
    <t>5. Metas Orçamentário-Financeiras</t>
  </si>
  <si>
    <t>Assinatura do responsável da Ação</t>
  </si>
  <si>
    <t>Total do Objetivo</t>
  </si>
  <si>
    <t>Meta física prevista</t>
  </si>
  <si>
    <t>Meta física  executada</t>
  </si>
  <si>
    <t>Unidade de medida</t>
  </si>
  <si>
    <t>6.2. Considerações de fatores de sucesso e fatores de insucesso da execução da ação</t>
  </si>
  <si>
    <t>Meta</t>
  </si>
  <si>
    <t>Resultado alcançado</t>
  </si>
  <si>
    <t>Considerações</t>
  </si>
  <si>
    <t>5. Metas Financeiras (R$)</t>
  </si>
  <si>
    <t>6. Avaliação da execução da ação</t>
  </si>
  <si>
    <t>6.1. Identificar as restrições da execução da ação</t>
  </si>
  <si>
    <t>8.2.2 - Analise das Metas</t>
  </si>
  <si>
    <t xml:space="preserve">4002 - Manutenção dos Serviços Administrativos Gerais </t>
  </si>
  <si>
    <t>Orç. Inicial - LOA</t>
  </si>
  <si>
    <t>Suplementação</t>
  </si>
  <si>
    <t>Redução</t>
  </si>
  <si>
    <t>8.2.3 - Avaliação da execução do objetivo  no quadrimestre</t>
  </si>
  <si>
    <t>6.3 - Avaliação da execução da ação</t>
  </si>
  <si>
    <t>6.3.2 - Avaliação da execução da ação</t>
  </si>
  <si>
    <t>2º QUADRIMESTRE 2016</t>
  </si>
  <si>
    <t>Unidade</t>
  </si>
  <si>
    <t>Anual</t>
  </si>
  <si>
    <t>Indicadores</t>
  </si>
  <si>
    <t>1º Quadrimestre 2014</t>
  </si>
  <si>
    <t>1º Quadrimestre 2015</t>
  </si>
  <si>
    <t>2º Quadrimestre 2014</t>
  </si>
  <si>
    <t>2º Quadrimestre 2015</t>
  </si>
  <si>
    <t>2º Quadrimestre 2016</t>
  </si>
  <si>
    <t>Indicador: 301 Território Controlado</t>
  </si>
  <si>
    <t xml:space="preserve">7. Apuração do Indicador </t>
  </si>
  <si>
    <t>Maior Melhor</t>
  </si>
  <si>
    <t>Quilômetro</t>
  </si>
  <si>
    <t>Indicador: 302 Nomenclatura regulamentada e implantada por quadra</t>
  </si>
  <si>
    <t xml:space="preserve">Unidade </t>
  </si>
  <si>
    <t>Indicador: 303 Leis revisadas e/ou regulamentadas</t>
  </si>
  <si>
    <t>Índice esperado para 2016</t>
  </si>
  <si>
    <t>5500 - Secretaria Municipal de Desenvolvimento Urbano e Habitação (SEDUH)</t>
  </si>
  <si>
    <t>0335 - Gestão e Manutenção de Secretaria de Desenvolvimento Urbano Sustentável</t>
  </si>
  <si>
    <t>Serviço Mantido</t>
  </si>
  <si>
    <t>6.3.1 -Despesas de Gestão Centralizada- Discricionária:</t>
  </si>
  <si>
    <t>Despesa</t>
  </si>
  <si>
    <t>Previsão anual (R$)</t>
  </si>
  <si>
    <t>Liquidado (R$)</t>
  </si>
  <si>
    <t>SSP NET</t>
  </si>
  <si>
    <t>Combustível</t>
  </si>
  <si>
    <t>Reprografia</t>
  </si>
  <si>
    <t>Serviços postais (Correios)</t>
  </si>
  <si>
    <t>Lava jato</t>
  </si>
  <si>
    <t>Locação prédio</t>
  </si>
  <si>
    <t>Locação de veículos</t>
  </si>
  <si>
    <t>Telefonia fixa 3218</t>
  </si>
  <si>
    <t>Telefone fixa 2111</t>
  </si>
  <si>
    <t xml:space="preserve">Telefone de dados móveis </t>
  </si>
  <si>
    <t>Manutenção ar (jk)</t>
  </si>
  <si>
    <t xml:space="preserve">Manutenção de elevador </t>
  </si>
  <si>
    <t xml:space="preserve">Obrigações tributárias e contributivas </t>
  </si>
  <si>
    <t xml:space="preserve">Material de consumo - limpeza e copa/expediente </t>
  </si>
  <si>
    <t xml:space="preserve">Total </t>
  </si>
  <si>
    <t>6.3.2 - Despesas de Gestão Descentralizada- SEDUH</t>
  </si>
  <si>
    <t>Previsão anual R$</t>
  </si>
  <si>
    <t>Liquidado R$</t>
  </si>
  <si>
    <t xml:space="preserve">Floricultura </t>
  </si>
  <si>
    <t xml:space="preserve">Carimbos </t>
  </si>
  <si>
    <t>Chaveiro</t>
  </si>
  <si>
    <t xml:space="preserve">Fornecimento de energia </t>
  </si>
  <si>
    <t xml:space="preserve">Agua mineral e gás </t>
  </si>
  <si>
    <t xml:space="preserve"> Gás </t>
  </si>
  <si>
    <t xml:space="preserve">Passagens </t>
  </si>
  <si>
    <t>Equipamentos de informatica e perifericos</t>
  </si>
  <si>
    <t xml:space="preserve">Manutenção de veiculos </t>
  </si>
  <si>
    <t xml:space="preserve">Serviços de tecnologia de informação </t>
  </si>
  <si>
    <t xml:space="preserve">Aquisição de equipamentos e materiais permanentes </t>
  </si>
  <si>
    <t xml:space="preserve">Outras despesas pessoa juridica </t>
  </si>
  <si>
    <t>Material de consumo</t>
  </si>
  <si>
    <t>Despesas de exercícios anteriores</t>
  </si>
  <si>
    <t>Total  das despesas de Gestão descentralizadas</t>
  </si>
  <si>
    <t xml:space="preserve">Total das despesas de Gestão Centralizadas e Descentralizadas </t>
  </si>
  <si>
    <t>Como se pode observar, as despesas de licitação e gestão centralizada........</t>
  </si>
  <si>
    <t>6.3.3 - Detalhamento das Reduções</t>
  </si>
  <si>
    <t xml:space="preserve">Detalhamento das Suplementação  </t>
  </si>
  <si>
    <t xml:space="preserve">Considerações </t>
  </si>
  <si>
    <t>Natureza de Despesa/Fonte</t>
  </si>
  <si>
    <t>Valor de Reduções R$</t>
  </si>
  <si>
    <t>Natureza de Despesa /Fonte</t>
  </si>
  <si>
    <t xml:space="preserve">Valor de Suplementações R$ </t>
  </si>
  <si>
    <t xml:space="preserve">Total Geral </t>
  </si>
  <si>
    <r>
      <rPr>
        <b/>
        <sz val="10"/>
        <color rgb="FF000000"/>
        <rFont val="Neo Sans"/>
      </rPr>
      <t>Propomos como recomendações corretivas, que a Superintendência aprecie a possibilidade da inclusão na Revisão do Plano Pluri Anual de 2017</t>
    </r>
    <r>
      <rPr>
        <sz val="10"/>
        <color rgb="FF000000"/>
        <rFont val="Neo Sans"/>
      </rPr>
      <t xml:space="preserve"> </t>
    </r>
    <r>
      <rPr>
        <sz val="10"/>
        <color rgb="FFFF0000"/>
        <rFont val="Neo Sans"/>
      </rPr>
      <t>os restos a pagar de exercício anteriores referentes aos seguintes processos: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 ; 2014055041 Indenização para reforma do prédio locado no período de 2005 a 2013 no valor de R$ 403.235,14 (Quatrocentos e três mil duzentos e trinta e cinco reais e quatorze centavos).   .</t>
    </r>
    <r>
      <rPr>
        <b/>
        <sz val="10"/>
        <color rgb="FFFF0000"/>
        <rFont val="Neo Sans"/>
      </rPr>
      <t>... e o que mais</t>
    </r>
    <r>
      <rPr>
        <sz val="10"/>
        <color rgb="FFFF0000"/>
        <rFont val="Neo Sans"/>
      </rPr>
      <t xml:space="preserve"> </t>
    </r>
  </si>
  <si>
    <t>Total</t>
  </si>
  <si>
    <t>TOTAL</t>
  </si>
  <si>
    <t>ATIVIDADES</t>
  </si>
  <si>
    <t>QUANTIDADE</t>
  </si>
  <si>
    <t>MAIO</t>
  </si>
  <si>
    <t>JUNHO</t>
  </si>
  <si>
    <t>JULHO</t>
  </si>
  <si>
    <t>AGOSTO</t>
  </si>
  <si>
    <t>Maio</t>
  </si>
  <si>
    <t>Junho</t>
  </si>
  <si>
    <t>Julho</t>
  </si>
  <si>
    <t>Agosto</t>
  </si>
  <si>
    <t>TIPO DE DOCUMENTO</t>
  </si>
  <si>
    <t>MAI</t>
  </si>
  <si>
    <t>JUN</t>
  </si>
  <si>
    <t>JUL</t>
  </si>
  <si>
    <t>AGO</t>
  </si>
  <si>
    <t>QUANTIDADE TOTAL</t>
  </si>
  <si>
    <t>DESPACHOS</t>
  </si>
  <si>
    <t>MEMORANDOS</t>
  </si>
  <si>
    <t>OUVIDORIA</t>
  </si>
  <si>
    <t>PARECERES</t>
  </si>
  <si>
    <t>OFÍCIOS</t>
  </si>
  <si>
    <t>PRORROGAÇÕES DE PRAZO</t>
  </si>
  <si>
    <t>AUTORIZAÇÕES PARA EVENTOS</t>
  </si>
  <si>
    <t>AUTORIZAÇÕES PARA MESAS E CADEIRAS</t>
  </si>
  <si>
    <t>ORDEM DE SERVIÇO</t>
  </si>
  <si>
    <t>CONTENCIOSO</t>
  </si>
  <si>
    <t>NOTIFICAÇÕES</t>
  </si>
  <si>
    <t>Liquidado ate o momento (R$)</t>
  </si>
  <si>
    <t>Liquidado no 2° Quadrimestre</t>
  </si>
  <si>
    <t>Pagamento de Julho/Agosto somente Liquidado/Estimado no valor de R$1.375,18.</t>
  </si>
  <si>
    <t>Fornecimento de Energia Elétrica</t>
  </si>
  <si>
    <t>A partir do mês de Junho o gerenciamento do referente processo passou a pertencer as Despesas Discricionárias.</t>
  </si>
  <si>
    <t>Pagamento de Agosto somente Liquidado/Estimado no valor de R$28.551,42.</t>
  </si>
  <si>
    <t>Aguardando pagamento de Agosto de R$3.625,00.</t>
  </si>
  <si>
    <t>Aguardando pagamento de Julho/Agosto de R$1.176,00.</t>
  </si>
  <si>
    <t xml:space="preserve">Processo empenhado. Aguardando nota fiscal para realizar liquidação. Após a junção das Pastas e a Realização das Reuniões de Revisão do Plano Diretor de Palmas, necessitou-se de uma demanda maior para a realização desta despesas.  </t>
  </si>
  <si>
    <t>Processo gerenciado pela gestão centralizada.</t>
  </si>
  <si>
    <t>Utilizando saldo restante do exercício anterior.</t>
  </si>
  <si>
    <t>Agua mineral</t>
  </si>
  <si>
    <t xml:space="preserve">Processos em andamento seguindo os trêmites legais. </t>
  </si>
  <si>
    <t xml:space="preserve">Gás </t>
  </si>
  <si>
    <t>Houve redução do valor total, por isso não ocorreu despesas.</t>
  </si>
  <si>
    <t>Não houve até o momento abertura de processos para tal objeto.</t>
  </si>
  <si>
    <t>Processo gerenciado pela gestão centralizada (Garagem Central).</t>
  </si>
  <si>
    <t>Processo em fase de licitação a aquisição de Ferramentas para os Setores de Topografia e Fiscalização no valor de R$ 98.322,90.</t>
  </si>
  <si>
    <t xml:space="preserve">Processo de Fornecimento de Marmitex para atender as Reuniões do Plano Diretor está aguardando Autorização para Emissão da Nota de Empenho no valor de R$ 7.684,60 </t>
  </si>
  <si>
    <t xml:space="preserve">Processos liquidados para Aquisição de Bobinas (R$ 1.339,20) E Aquisição de Certificado Digital (R$ 1.320,00). E para Aquisição de Camisetas (R$ 1.797,00), Estacas e Piquetes (R$ 6.360,00), e Material de Consumo (R$ 7.564,70) para atendimento do Plano Diretor, estão somente empenhados. </t>
  </si>
  <si>
    <t xml:space="preserve">Destino das Movimentações </t>
  </si>
  <si>
    <t>Natureza de Despesa / Fonte</t>
  </si>
  <si>
    <t>33.90.39 / 001000199</t>
  </si>
  <si>
    <t>33.90.39 / 001000105</t>
  </si>
  <si>
    <t>Movimentação destinada para pagamento de despesas com material da 6° Conferência das Cidades, com Material de Consumo e Material de Divulgação.</t>
  </si>
  <si>
    <t>33.90.92 / 001000199</t>
  </si>
  <si>
    <t>33.90.30 / 001000199</t>
  </si>
  <si>
    <t>Aquisição de Estacas e Piquetes para atender ao Setor de Topografia.</t>
  </si>
  <si>
    <t>Pagamentos de Taxas de Reprogramação, movimentação realizada para o Fundo Municipal de Habitação de Interesse Social.</t>
  </si>
  <si>
    <t>-</t>
  </si>
  <si>
    <t>33.90.39 / 001000106</t>
  </si>
  <si>
    <t>Pagamento do PROCESSO 2014010775 - Fecomécio, CIEEI, referente ao pagamento de empresa intermediária de estágiários, referente ao mês de Abril a Dezembro de 2016.</t>
  </si>
  <si>
    <t>44.90.51 / 001000103</t>
  </si>
  <si>
    <t>33.90.39 / 001000101</t>
  </si>
  <si>
    <t>33.90.30 / 001000101</t>
  </si>
  <si>
    <t xml:space="preserve">Despesas Discricionarias </t>
  </si>
  <si>
    <t xml:space="preserve">Manutenção do Ar Condicionado Central </t>
  </si>
  <si>
    <t>Reprogramação anual para o 2º quadrimestre (R$)</t>
  </si>
  <si>
    <t>Realização das despesas para atender as reuniões da Revisão do Plano Diretor, Material de consumo R$ 8.500,00, Floricultura R$ 5.760,00, Refeição R$7.684,60 , Camisetas R$ 1.972,50, totalizando R$ 23.917.10.</t>
  </si>
  <si>
    <t>Aquisição de Jornal (Processo não autorizado pela Procuradoria Municipal).</t>
  </si>
  <si>
    <t>s</t>
  </si>
  <si>
    <t>r</t>
  </si>
  <si>
    <t>Ordenamento Urbano</t>
  </si>
  <si>
    <t>FICHAS DE OBSERVAÇÕES</t>
  </si>
  <si>
    <t>PARECERES (Desdobro)</t>
  </si>
  <si>
    <t>PARECERES (Loteamento)</t>
  </si>
  <si>
    <t>PARECERES (Outros)</t>
  </si>
  <si>
    <t>PORTARIAS</t>
  </si>
  <si>
    <t>PROJETOS URBANÍSTICOS</t>
  </si>
  <si>
    <t xml:space="preserve"> USO DO SOLO -2016</t>
  </si>
  <si>
    <t xml:space="preserve">MAIO </t>
  </si>
  <si>
    <t xml:space="preserve">JUNHO </t>
  </si>
  <si>
    <t>CERTIDÃO DE USO DO SOLO</t>
  </si>
  <si>
    <t>IAFIM – Informação de Atividade Solicitada</t>
  </si>
  <si>
    <t>Fichas de observações (Alvará de funcionamento)</t>
  </si>
  <si>
    <t>Memorandos</t>
  </si>
  <si>
    <t>Fichas de observações (uso do solo)</t>
  </si>
  <si>
    <t>Ofícios</t>
  </si>
  <si>
    <t>Parecer quanto ao Uso do Solo</t>
  </si>
  <si>
    <t>GEOPROCESSAMENTO</t>
  </si>
  <si>
    <t>TOPOGRAFIA</t>
  </si>
  <si>
    <t>Levantamento topográfico</t>
  </si>
  <si>
    <t>ANALISE</t>
  </si>
  <si>
    <t>ANALISES REALIZADAS</t>
  </si>
  <si>
    <t>ALVARÁS DE CONTRUÇÃO EMITIDOS</t>
  </si>
  <si>
    <t>HABITE-SE EMITIDOS</t>
  </si>
  <si>
    <t>CCO</t>
  </si>
  <si>
    <t>QUANTIDADE DE ATENDIMENTO</t>
  </si>
  <si>
    <t>FISCALIZAÇÃO</t>
  </si>
  <si>
    <t>FICHAS DE OBSERVAÇÕES (Desdobro</t>
  </si>
  <si>
    <t xml:space="preserve"> PROCESSOS ENVIADOS PARA ASSESSORIA JURÍDICA</t>
  </si>
  <si>
    <t>0335 - Gestão e Manutenção de Secretaria de Desenvolvimento Urbano e Habitação</t>
  </si>
  <si>
    <t xml:space="preserve">No segundo quadrimestre, foram identificadas algumas dificuldades com relação aos Processos para a execução das Reuniões do Plano Diretor de Palmas, uma vez que as reuniões já começaram e a grande maioria dos processos referentes a esse plano encontram-se com despesas empenhadas. </t>
  </si>
  <si>
    <t>As atividades executadas pela Ação de Serviços Administrativos Gerais do Setor de Gestão e Finanças nesse quadrimestre podemos apontar como fator de sucesso a execução processos além do previsto, pois no primeiro quadrimestre os servidores do setor foram remanejados para outra secretaria.  A Liquidação do processo 2014055041 referente a Indenização para reforma do prédio locado no período de 2005 a 2013 no valor de R$ 403.235,14 (Quatrocentos e três mil duzentos e trinta e cinco reais e quatorze centavos).</t>
  </si>
  <si>
    <t>Demanda</t>
  </si>
  <si>
    <t>RAP</t>
  </si>
  <si>
    <t>Ofício</t>
  </si>
  <si>
    <t>Despacho</t>
  </si>
  <si>
    <t>Empenho</t>
  </si>
  <si>
    <t>Liquidação</t>
  </si>
  <si>
    <t>Solicitação de compras/Termo de referência</t>
  </si>
  <si>
    <t>Pagamento de Agosto somente Liquidado/Estimado no valor de R$5.423,00.</t>
  </si>
  <si>
    <t>Processo Gerenciado pela Despesas Discricionárias, seguindo os tramites legais.</t>
  </si>
  <si>
    <t>Processo Gerenciado pela Despesas Discricionárias, esta negativo em 292,49.</t>
  </si>
  <si>
    <t>Processo Gerenciado pela Despesas Discricionárias. Neste quadrimestre houve mudança da prestadora de serviço.</t>
  </si>
  <si>
    <t>Processo Gerenciado pela Despesas Discricionárias. Seguindo os tramites legais de pagamento.</t>
  </si>
  <si>
    <r>
      <t xml:space="preserve">Processo Gerenciado pela Despesas Discricionárias ultrapassou o gasto previsto para o quadrimetre em </t>
    </r>
    <r>
      <rPr>
        <sz val="10"/>
        <rFont val="Neo Sans"/>
      </rPr>
      <t>R$ 2.999,85 devido as reuniões do Plano Diretor.</t>
    </r>
  </si>
  <si>
    <t>Cau/Crea-TO</t>
  </si>
  <si>
    <t>Processo em andamento.</t>
  </si>
  <si>
    <t>Capacitação de servidores das Diretorias de  Urbanismo e Fiscalização</t>
  </si>
  <si>
    <t xml:space="preserve">Aguardando Propostas. </t>
  </si>
  <si>
    <t>Instalação de insulfilmes</t>
  </si>
  <si>
    <t>Em fase de Licitação.</t>
  </si>
  <si>
    <t>Aquisição de Bobinas para Ponto Eletrônico</t>
  </si>
  <si>
    <t>Aguardando Nota para Liquidação</t>
  </si>
  <si>
    <t>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</t>
  </si>
  <si>
    <t xml:space="preserve">Material de Consumo - Copo e Cozinha </t>
  </si>
  <si>
    <t>Movimentação realizada para abertura do processo de aquisição de Protetor Solar.</t>
  </si>
  <si>
    <t xml:space="preserve">Entre os meses de Abril a Junho houve um aumento nos valores devido a junção das pastas e por aquisições realizadas pelo setor de Tecnologia da Informação do Município de Palmas </t>
  </si>
  <si>
    <t>Processo Gerenciado pela Despesas Discricionárias, havendo uma demanda maior no mês de junho com pagamento realizado em julho devido o atraso no Pagamento por parte da Prefeitura Municipal.  Ultrapassou o gasto previsto para o quadrimestre em 612,00, devido a  demanda junto a Fiscalização no contencioso.</t>
  </si>
  <si>
    <t xml:space="preserve">Manutenção ar </t>
  </si>
  <si>
    <t>PARECERES (Desmembramento)</t>
  </si>
  <si>
    <t xml:space="preserve">Em termos gerais considera-se um bom andamento na execução das ações e atividades realizadas pelo Setor Financeiro entre os meses de Maio e Agosto de 2016, executando 29% das metas propostas para o quadrimestre. Além dos processos abertos e que estão em andamento, realizamos as Atividades abaixo relacionadas </t>
  </si>
  <si>
    <t xml:space="preserve">Não houve acréscimo de bens patrimoniais a Pasta no período relacionado do ano de 2016. E a entrega de materiais de expediente e consumo é realizada de acordo com a liberação por parte das Discricionárias.
Durante o segundo quadrimestre de 2016, foi ultrapassado o limite programado para despesas com material de consumo e de expediente, uma vez que as Reuniões do Plano Diretor acarrataram gastas além do programado, totalizando R$ 2.999,85 excedentes. No quadrimestre foram abertos 15 processos que ainda encontram-se em andamento, e mais 14 processos mantidos desde o começo do ano, totalizando 29 processos. </t>
  </si>
  <si>
    <t>33.90.39 / 001000103</t>
  </si>
  <si>
    <t>Pagamento de Fornecimento de Energia Eletrica a partir do mês de Junho/2016.</t>
  </si>
  <si>
    <t>33.90.30 / 001000103</t>
  </si>
  <si>
    <t>Pagamento de Fornecimento de Energia Eletricado mês de Junho/2016 em referencia ao mês de Maio/2016.</t>
  </si>
  <si>
    <t>33.90.39 / 001000105 - 5500</t>
  </si>
  <si>
    <t>33.90.39 / 001000105 - 6500</t>
  </si>
  <si>
    <t>Estrutura de Apoio para Entrega de Obras de Unidades Habitacionais.</t>
  </si>
  <si>
    <t>33.90.14 / 001000199</t>
  </si>
  <si>
    <t>Elaboração de Laudo Técnico de Condições Ambientais do Trabalho.</t>
  </si>
  <si>
    <t xml:space="preserve">33.90.33 / 001000108 </t>
  </si>
  <si>
    <t xml:space="preserve">Pagamento de Água Mineral e Gás de Cozinha da Extinta Secrcetaria de Habitação. </t>
  </si>
  <si>
    <t xml:space="preserve">Pagamento de excedente de Serviços Postais. </t>
  </si>
  <si>
    <t>No Item 5 deste Formulario nas Metas Financeiras no campo Reduções consta o valor de R$ 562.117,82, tal valor corresponde ao somatorio dos 02 (dois) quadrimestres do corrente ano presentes no QDD. No segundo quadrimestre o valor de reduções foi de R$ 518.871,18, destes somente  R$ 234.010,24 foram identificados através dos formulários presentes em nossa Pasta. Constando que o valor do primeiro quadrimestre foi de R$ 43.306,64. Solicitamos a Superintendencia que justifique o valor restante desse Quadrimestre R$ 284.860,68</t>
  </si>
  <si>
    <t>No Item 5 deste Formulario nas Metas Financeiras no campo Suplementação consta o valor de R$ 1.305,994,17, tal valor corresponde ao somatorio dos 02 (dois) quadrimestres do corrente ano presentes no QDD.    No segundo quadrimestre o valor de suplementações foi de R$ 954.481,11, destes somente  R$ 234.010,24 foram identificados através dos formulários presentes em nossa Pasta. Constando que o valor do primeiro quadrimestre foi de R$ 117.502,56. Solicitamos a Superintendencia que justifique o valor restante desse Quadrimestre R$ 720.470,61.</t>
  </si>
  <si>
    <r>
      <t>O valor total das suplementações do quadrimestre passado foi de R$ 117.502,56, quando somados das duas antigas secretarias e o valor de reduções do passado foi R$ 43.306,64, quando somados das duas antigas secretarias. Contudo o Quadro Demonstrativo da execução Orçamentária não separa os valores de redução e suplementação por quadrimestre. Todavia, se subtraído os valores declarados no monitoramento anterior o valores reais para esse quadrimestre será de suplementações R$</t>
    </r>
    <r>
      <rPr>
        <sz val="10"/>
        <color rgb="FFFF0000"/>
        <rFont val="Neo Sans"/>
      </rPr>
      <t xml:space="preserve"> </t>
    </r>
    <r>
      <rPr>
        <sz val="10"/>
        <color theme="1"/>
        <rFont val="Neo Sans"/>
      </rPr>
      <t xml:space="preserve">23.010,50e reduções R$  518.871,18. Destacando os maiores valores, como por exemplo: Pagamento de Servidor Cedido (pagamento do secretário) valor de R$ 168.608.55, Fornecimento de Energia Elétrica R$ 53.000,00, Material de Consumo e Expediente R$ 51.846,20.                                                                                                                                                    </t>
    </r>
    <r>
      <rPr>
        <b/>
        <sz val="10"/>
        <color theme="1"/>
        <rFont val="Neo Sans"/>
      </rPr>
      <t>Como solicitamos no quadrimestre anterior como recomendações corretivas, reiteramos a possibilidade da inclusão na Revisão do Plano Pluri Anual de 2017 os restos a pagar de exercicio anteriores referentes aos seguintes processos</t>
    </r>
    <r>
      <rPr>
        <sz val="10"/>
        <color theme="1"/>
        <rFont val="Neo Sans"/>
      </rPr>
      <t>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reais), e informamos a realização do Pagamento referente a locação do antigo prédio pertencente a esta Pasta.</t>
    </r>
  </si>
  <si>
    <t xml:space="preserve"> TOTAL</t>
  </si>
  <si>
    <t>ação 5195</t>
  </si>
  <si>
    <t>Valores</t>
  </si>
  <si>
    <t>Capacitação</t>
  </si>
  <si>
    <t>Informática</t>
  </si>
  <si>
    <t>Licenças</t>
  </si>
  <si>
    <t>ação 4343</t>
  </si>
  <si>
    <t>Material expediente</t>
  </si>
  <si>
    <t>Móveis</t>
  </si>
  <si>
    <t>Apoio e Comunicação</t>
  </si>
  <si>
    <t>Consultorias</t>
  </si>
  <si>
    <t>MONITORAMENTO DE OBJETIVO -  PPA 2018-2021</t>
  </si>
  <si>
    <t>1º QUADRIMESTRE 2018</t>
  </si>
  <si>
    <t>MONITORAMENTO DE AÇÃO ORÇAMENTÁRIA   PPA 2018-2021</t>
  </si>
  <si>
    <t xml:space="preserve">5500000012 -  Promover </t>
  </si>
  <si>
    <t>0314 - Pla</t>
  </si>
  <si>
    <t>5500- Sec</t>
  </si>
  <si>
    <t xml:space="preserve">Descrição: </t>
  </si>
  <si>
    <t xml:space="preserve">Fórmula de cálculo:                                                                                                                                       </t>
  </si>
  <si>
    <t xml:space="preserve">Fórmula de cálculo: </t>
  </si>
  <si>
    <t>Indicador: 000 JJJJJJ</t>
  </si>
  <si>
    <r>
      <t>Fórmu</t>
    </r>
    <r>
      <rPr>
        <sz val="10"/>
        <rFont val="Neo Sans"/>
      </rPr>
      <t xml:space="preserve">la de cálculo: </t>
    </r>
  </si>
  <si>
    <t xml:space="preserve">Apuração do Período: </t>
  </si>
  <si>
    <t xml:space="preserve">Apuração do Período  </t>
  </si>
  <si>
    <t>1. Órgão</t>
  </si>
  <si>
    <t>2. Unidade Orçamentária</t>
  </si>
  <si>
    <t>4. Descrição</t>
  </si>
  <si>
    <t>5. Finalidade</t>
  </si>
  <si>
    <t>6. Forma de Implementação</t>
  </si>
  <si>
    <t>7. Metas Físicas</t>
  </si>
  <si>
    <t>8. Metas Orçamentário-Financeiras</t>
  </si>
  <si>
    <t xml:space="preserve">Direta </t>
  </si>
  <si>
    <t>Orçamento Inicial - LOA</t>
  </si>
  <si>
    <t>3. Programa</t>
  </si>
  <si>
    <t>2. Subfunção</t>
  </si>
  <si>
    <t>122 - Administração Geral</t>
  </si>
  <si>
    <t>MONITORAMENTO DE EXECUÇÃO ORÇAMENTÁRIA -  PPA 2018-2021</t>
  </si>
  <si>
    <t>Todas</t>
  </si>
  <si>
    <t>Todos</t>
  </si>
  <si>
    <t>Total Geral Executado pelo Órgão</t>
  </si>
  <si>
    <t>Empenho no Período</t>
  </si>
  <si>
    <t>Liquidado no Período</t>
  </si>
  <si>
    <t>Pago no Período</t>
  </si>
  <si>
    <t>Reserva no Período</t>
  </si>
  <si>
    <t>% Executado</t>
  </si>
  <si>
    <t>Saldo Orçamentário</t>
  </si>
  <si>
    <t>Saldo Orçament.</t>
  </si>
  <si>
    <t>Total do Programa</t>
  </si>
  <si>
    <t>Manutenção dos serviços administrativos</t>
  </si>
  <si>
    <t>Manutenção de recursos humanos</t>
  </si>
  <si>
    <t>1017 - Ampliação do Patrimonio Cultural</t>
  </si>
  <si>
    <t>Instalar a Academia Portuense de Letras e Artes (ALAPORTO), implementar a Casa do Patrimônio, implantar o centro de Artes, criar o Museu do Aviador, entre outras ampliações.</t>
  </si>
  <si>
    <t>Nesta ação a gestão municipal mantem parcerias com demais entidades culturais e ampliar a rede de museus e espaços culturais.</t>
  </si>
  <si>
    <t>Patrimonio Ampliado</t>
  </si>
  <si>
    <t>Porcentagem</t>
  </si>
  <si>
    <t>1018 - Inovação para equipamentos culturais</t>
  </si>
  <si>
    <t>2008 - Manutenção de Recursos Humanos</t>
  </si>
  <si>
    <t xml:space="preserve">15 - Secretaria Municipal de Cultura e Turismo </t>
  </si>
  <si>
    <t xml:space="preserve">1140 - Gestão e Manutenção da Fundação Cultural de Porto Nacional </t>
  </si>
  <si>
    <t xml:space="preserve">392 - Difusao Cultural </t>
  </si>
  <si>
    <t xml:space="preserve">0003 - Cultura para Todos </t>
  </si>
  <si>
    <t xml:space="preserve">Ampliação do patrimônio cultural </t>
  </si>
  <si>
    <t xml:space="preserve">Inovação para equipamentos culturais </t>
  </si>
  <si>
    <t>Fortalecimento do Sistema Municipal de Cultura SMC</t>
  </si>
  <si>
    <t xml:space="preserve">Promoção da Semana da Cultura </t>
  </si>
  <si>
    <t xml:space="preserve">Intervenção urbana do centro histórico de Porto Nacional </t>
  </si>
  <si>
    <t xml:space="preserve">Revitaliz da sede da Sec da Cultura e do Turismo - Secult </t>
  </si>
  <si>
    <t xml:space="preserve">Revitalização do museu histórico e cultural de Porto Nacional </t>
  </si>
  <si>
    <t xml:space="preserve">Revitalização da Biblioteca Eli Brasiliense </t>
  </si>
  <si>
    <t xml:space="preserve">Fortalecimento da rede de produtores de cultura </t>
  </si>
  <si>
    <t xml:space="preserve">Apoio a projetos e eventos culturais </t>
  </si>
  <si>
    <t xml:space="preserve">Manutenção dos equipamentos culturais </t>
  </si>
  <si>
    <t xml:space="preserve">Desenvolvimento de projetos de difusão cultural </t>
  </si>
  <si>
    <t>Realização dos eventos geradores de fluxo cultural</t>
  </si>
  <si>
    <t xml:space="preserve">Manutenção dos espaços de cultura e entretenimento </t>
  </si>
  <si>
    <t xml:space="preserve">695 - Turismo </t>
  </si>
  <si>
    <t>0005 - Turismo Sustentável</t>
  </si>
  <si>
    <t xml:space="preserve">Realização circuito gastronômico de Porto Nacional </t>
  </si>
  <si>
    <t xml:space="preserve">Qualificação da mão de obra para o turismo </t>
  </si>
  <si>
    <t xml:space="preserve">Tempor Porto Verão - praia Porto Real e Praia de Luziman </t>
  </si>
  <si>
    <t xml:space="preserve">Ampliação do destino turístico - Porto Nacional </t>
  </si>
  <si>
    <t xml:space="preserve">Realização do Carnaval </t>
  </si>
  <si>
    <t xml:space="preserve">Realização do réveillon e natal </t>
  </si>
  <si>
    <t>Implementação infraest e dos atrativos turíst de P Nacional</t>
  </si>
  <si>
    <t>Manut da infraest, equipam e atrativos turíst de P Nacional</t>
  </si>
  <si>
    <t xml:space="preserve">Apoio a divulgação turística </t>
  </si>
  <si>
    <t xml:space="preserve">Realização de eventos geradores de fluxo turístico </t>
  </si>
  <si>
    <t xml:space="preserve">3301 - Fundo Municipal de Desenvolvimento Turístico de Porto Nacional </t>
  </si>
  <si>
    <t xml:space="preserve">Implantação do destino turístico cult e de base comunitaria </t>
  </si>
  <si>
    <t xml:space="preserve">Implantação do Sistur </t>
  </si>
  <si>
    <t>15 - Secretaria Municipal de Cultura e Turismo + Fundo</t>
  </si>
  <si>
    <t>Despesas de natureza administrativa que não puderam ser apropiados nos programas temáticas, que compreendem: serviços admintrativo ou de apoio; manutenção e o uso de frota veicular; manutenção e conservação de bens imóveis próprios do município,cedidos ou alugados, despesas com tecnologia de informação e comunicação, que incluem o desenvolvimento de sistema de informações, locação,aquisição de equipamento e contratação de serviços técnicos e de terceiros,dentre outros afins;despesas com locação de imóveis, viagens e locomoção, incluindo aquisição de passagens,aquisição de uniformes, pagamento de diárias e afins;demais atividades necessárias à gestão e à administração,aquisição de EPIs e ferramentas.</t>
  </si>
  <si>
    <t>Propocionar o aoerfeiçoamento das atividades e serviços desenvolvidos pela administração pública municipal, agregado as despesas não passíveis de apropriação nos programas temáticos.</t>
  </si>
  <si>
    <t>Despesas com a manutenção de pessoal (ativo,civil,militar) do município e encargos sociais, bem com o pagamento de bonificação por mérito aos servidores municipais.</t>
  </si>
  <si>
    <t>Manter os recursos necessários ao funcionamento da administração pública.</t>
  </si>
  <si>
    <t xml:space="preserve">Implantação de equipamentos inovadores para o fomento à cultura. </t>
  </si>
  <si>
    <t>Fomentar a produção e circulação de bens e serviços culturais.</t>
  </si>
  <si>
    <t>Nesta ação compreende a realização de seminários, conferencias, foruns de cultura, como também as revisões do Plano Municipal de Cultura.</t>
  </si>
  <si>
    <t>Fomentar a produção e circulação de bens e serviços cullturais, atráves da consolidação do Sistema Municipal de Cultura-SMC</t>
  </si>
  <si>
    <t>Realização da tradicional Semana da Cultura, onde expõe todas as manifestações culturais do municipio, como também a Feira Literária.</t>
  </si>
  <si>
    <t>A Semana da Cultura considerada uma festa tradicional do municipio,criada por Lei Municipal.</t>
  </si>
  <si>
    <t>Revitalização do Centro Histórico de Porto Nacional, tombado por Lei Federal</t>
  </si>
  <si>
    <t>Recuperar o espaço urbano localizado no Centro Histórico de Porto Nacional, tombado por Lei Federal, sob fiscalização do Instituto do Patrimonio Historico Artistico Nacional-IPHAN</t>
  </si>
  <si>
    <t>Recuperação do imóvel localizado no Centro Histórico onde funciona a sede da Secretaria da Cultura e do Turismo de Porto Nacional-Secult</t>
  </si>
  <si>
    <t>Revitalizar o imóvel-sede da Secretaria da Cultura e do Turismo,que se encontra interditado pela Defesa Civil do Município.</t>
  </si>
  <si>
    <t>Recuperar e ampliar o Museu Historico e Cultural de Porto Nacional</t>
  </si>
  <si>
    <t>Revitalizar e ampliar o imóvel onde funciona o Museu Histórico e Cultural de Porto Nacional</t>
  </si>
  <si>
    <t>Recuperar a Biblioteca Eli Brasiliese situada na sede do minicipio de Porto Nacional</t>
  </si>
  <si>
    <t>Revitalizar o imóvel onde funciona a Biblioteca Eli Brasiliense atualmente fechada</t>
  </si>
  <si>
    <t>Fortalecimento da Rede de Produtores de Cultura do município de Porto Nacional, por meio de fomento à inclusão de novos Produtores e o apoio as atividades realizadas, como também, capacitações através de oficinas de técnicas tradicionais.</t>
  </si>
  <si>
    <t>Desenvolver a Política Nacional Cultura Viva de acordo com a Lei nº 13.018/2014 e Porto Nacional.</t>
  </si>
  <si>
    <t>2097-Apoio a Projetos e Eventos Culturais</t>
  </si>
  <si>
    <t>Fomento à produção e circulação de bens e serviços culturais, e à realização de eventos por meio de apoio diversos, tais como: Dia da Consciência Negra, Dia das Crianças, entre outros eventos, conforme o calendario anual de eventos culturais do município de Porto Nacional.</t>
  </si>
  <si>
    <t>Estimular a produção e circulação de bens e serviços culturais no município de Porto Nacional.</t>
  </si>
  <si>
    <t>2000-Manutenção dos Serviços Administrativo</t>
  </si>
  <si>
    <t>1019-Fortalecimento do Sistema Municipal de Cultura SMC</t>
  </si>
  <si>
    <t>1020-Promoção da Semana da Cultura</t>
  </si>
  <si>
    <t>1021-Intervenção Urbana do Centro Histórico de Porto Nacional</t>
  </si>
  <si>
    <t>1022-Revitalização da Sede da Secretaria da Cultura e do Turismo-Secult</t>
  </si>
  <si>
    <t>1023-Revitalização do Museu Histórico e Cultural de Porto Nacional</t>
  </si>
  <si>
    <t>1024-Revitalização da Biblioteca Eli Brasiliense</t>
  </si>
  <si>
    <t>2095-Fortalecimento da rede de produtores de cultura</t>
  </si>
  <si>
    <t>2098-Manutenção dos equipamentos culturais</t>
  </si>
  <si>
    <t>Contribui para a manutenção dos equipamentos dos espaços de cultura e entretenimento, por meio da aquisição e manutenção dos equipamentos, mobiliários e acervos, capacitação de equipes técnicas, aquisição de materiais de consumo e expediente, sendo os espaços: Museu Histórico e Cultural, Casa da Cultura, Biblioteca Eli Brasiliense, Centro de Artes, Casa do Patrimônio, entre ouyros espaços de cultura no municipio de Porto Nacional.</t>
  </si>
  <si>
    <t>2099-Desenvolvimento de Projetos de Difusão Cultural</t>
  </si>
  <si>
    <t>Nesta ação será desenvolvido, proposto e executado as ações nas diversas áreas artistico-culturais, inclusive projetos de arte-educação e de formação de plateia,tais como, o Dia do Aviador, entre outros projetos culturais.</t>
  </si>
  <si>
    <t>Promover o resgate cultural,fortalecer a identidade local,fomentar a economia criativa e o lazer aos portuenses.</t>
  </si>
  <si>
    <t>2100-Realização dos eventos geradores de fluxo cultural</t>
  </si>
  <si>
    <t>Fomento à produção e circulação de bens e serviços culturais, e a realização de eventos por meio de apoios diversos, tais como, Festa da Buina, Bonecos Gigantes, Capoeira e Manisfestações Culturais e Folcloricas, Aniversário da Cidade, Festivais de Músicas, Feiras Culturais, entre outros.</t>
  </si>
  <si>
    <t>Nesta ação compreende ao fomento as manifestações culturais de Porto Nacional.</t>
  </si>
  <si>
    <t>2222-Manutenção dos Espaços de Cultura e Entreterimento</t>
  </si>
  <si>
    <t>Contribui para a manutenção dos espaços de cultura e entretenimento, por meio da aquisição e manutenção dos equipamentos, mabiliários e acervos, capacitação de equipes técnicas, aquisição de materiais de consumo e expediente, sendo os espaços: Museu Histórico e Cultural, Casa da Cultura, Biblioteca Eli Brasiliense, Centro de Artes, Casa do Patrimônio, entre espaços de cultura no municipio de Porto Nacional.</t>
  </si>
  <si>
    <t>u</t>
  </si>
  <si>
    <t>Manter em adequado funcionamento os espaços de cultura e entretenimento.</t>
  </si>
  <si>
    <t>1032-Realização Circuito Gastronômico de Porto Nacional</t>
  </si>
  <si>
    <t>Para realização do Circuito Gastronômico de Porto Nacional será necessário a locação de estruturas temporárias,contratação de bandas, aquisição de material de suporte para limpeza como: lixeiras, saco de lixo, produtos de higienização, entre outros, contratação de empresa especializada em fornecimento de alimentação em geral (coquetel,buffet, lanches,refeições). e água para equipe e parceiros, conratação de emrpesa para confecção de material promocional, contratação de empresa para personalização e decoração do evento.O Circuito gastrnômico de Porto Nacional pe uma modalidade de evento gastrnômico que incentiva a criação e novas receitas com ingredientes locais fomentando assim o empreendedorismo,fortalecendo a economia local.O evento conta com grandes apresentações artisticas e oficinas de culinária com chef's de cozinha.</t>
  </si>
  <si>
    <t>Valorizar a gastronomia local e regional, e assim, fomentado o turismo.</t>
  </si>
  <si>
    <t>1033-Qualificação da mão de obra para o turismo</t>
  </si>
  <si>
    <t>Promoção de consultorias, cursos, oficiais e palestras, visandos qualificar a prestação de serviços oferecidas nos empreendimentos e eventos com receptivo turístico, por meio de contratação de terceiros especializados, parceria com sistema, convênios com Instituições Pública ou Privadas e por meio de servidores qualificados. Contratação de terceiros para realização de cursos e consultorias especializadas de modo a identificar ações prioritárias e/ou que necessitem de melhoria voltada aos empreendimentos turísticos tais como: cursos para garçom, de culinária, camareira, atendimento ao turista, condutor local, taxista, recepcionista, Guia Turístico, profissionais da economia criativa,cursos de tecnologias que proporcionem o aperfeiçoamento e a modernização das atividades, dentre outros. Consultorias que visam propocionar subsídios de empreendeorismo e de administração, dentre outros.Contratação de serviços para fornecimento de coffe break para cursos, oficinas, palestras e eventos.</t>
  </si>
  <si>
    <t>Qualificar a mão de obra dos profissionais que trabalham na econômia criativa e no trade turístico, visando melhorar a prestação dos serviços prestados na atividade turística.</t>
  </si>
  <si>
    <t>1034-Temporada Porto Verão-Praia Porto Real e Praia de Luzimangues</t>
  </si>
  <si>
    <t xml:space="preserve">Promoção de atividades de lazer e entreterimento nas praias, com realização de shows artisticos, programação diversificada para atrair turistas, locação de estruturas temporárias como: palco, tendas, arquibancadas, sistema de iluminação e sonorização, brinquedos infláveis, gerador, fechamentos, entre outras estruturas similares e necessárias à realização do programação de eventos temporários, aquisição de materiais de limpeza, contratação de empresa especializada em fornecimento de alimentação como buffet, coquetel, refeições em geral, lanches,aquisição de água mineral e gelo, contratação de empresa para confecção e fornecimento de material promocional como camisetas, kits de praia, material de divulgação </t>
  </si>
  <si>
    <t>Promover atividades de lazer durante o período de férias no mês de julho, visando atrair turistas de outras cidades e fazer com que os moradores locais e turistas possam usufruir das praias durante a temporada</t>
  </si>
  <si>
    <t>Ampliar os atrativos turíticos e adequar a infraestrutura existente no município de Porto Nacional</t>
  </si>
  <si>
    <t>1035-Amplicação de destino turístico-Porto Nacional</t>
  </si>
  <si>
    <t xml:space="preserve">Apoio ao projeto de amplicação do destino turístico cultural e de base cominitária, com implementação do Centro de Comercialização Turistica-CCTUR e do Centro de Atendimento Turístico-CATUR,além da criação de novos roteiros em outros segmentos turísticos, como turismo de aventura,ecoturismo,turismo de lazer,entre outros,como também, a implantação de atividades no reservatório Luis Eduardo Magalhães, a captação de entos regionais, nacionais e internacionais, para isso se faz necessário a contratação de serviços de consultoria especializada, desenvolvimento,elaboração e implantação do Plano de Desenvolvimento Turístico Municipal, por meio da contratação de empresa especializada em diagnósticos, consultoria, estudos de viabilidade de aplicação de modo a identificar ações prioritárias e/ou que necessitem de melhoria voltada aos empreendimentos de setor turístico, além de desenvolver ferrmantas de Governança turística, aquisição deexperiência turística, aquisição de tecnologia. </t>
  </si>
  <si>
    <t>1037-Realização do Carnaval</t>
  </si>
  <si>
    <t>Esta ação visa a contratação de empresa especializada em estrutura temporárias, bem como, a contratação de artistas regionais e nacionais, como também a promoçãoe a divulgação, entre outras.</t>
  </si>
  <si>
    <t>O carnaval e Porto Nacional (carnafolia) é um evento tradicional que garante a fomentação da econimia criativa e do turismo local.</t>
  </si>
  <si>
    <t>1038-Realização do Reveillon e Natal</t>
  </si>
  <si>
    <t>Nesta ação será necessário a contratação de empresa especialização em aquisição e montagem e desmontagem de decorações natalina, implementação de espaço natalino, como também na contratação de estrutura necessária para evento e apresentações artisticas, entre outros.</t>
  </si>
  <si>
    <t>Os eventos são tradicionais, que ocorrem anualmente, tendo necessidade de realização de eventos.</t>
  </si>
  <si>
    <t>1039-Implementação da Infraestrutura e dos AtrativosTurísticos de Porto Nacional</t>
  </si>
  <si>
    <t>Implementação da Infraestrutura dos atrativos turísticos e equipamentos público de apoio ao turismo do município de Porto Nacional, complemplando as seguintes etapas: a implementação do Cinema no Centro de Convenções Vicente de Paula Oliveira, como também a implantação da Sinalização turistica do Municipio de Porto Nacional, entre outros.</t>
  </si>
  <si>
    <t>Ampliar a infraestrutura turística, qualificando os atrativos turisticos e equipando os espaços público destinados ao turismo</t>
  </si>
  <si>
    <t>2126-Manutenção da Infraestrutura, Equipamento e Atrativos Turísticos de Porto Nacional</t>
  </si>
  <si>
    <t>Manutenção da Infraestrutura dos atrativos turísticos e dos equipamentos públicos de apoio ao turismo do município de Porto Nacional,manutenção do Centro de convenções e do Menorial Heróis do Tocantins, manutenção das praias e balneários, vias de acesso aos atrativos, manutenção das placas de informações dos atrativos, manutenção da sinalização turística do município e distritos, conteplando as seguintes etapas: realização do diagnótico dos pontos da rede viária e atrativo, elaboração de projetos, captação de recursos, elaboração do termo de referência, contratação de serviços especializados para manutenção da sinalização turística necessária, nos moldes da legislação.Manutenção dos equipamentos permanentes e estruturas existentes, manutenção do sistema de pânico e combate à incêndio, reforma das estruturas físicas depredadas, instalação do sistema de monitoramento e vigilância,manutenção do sistema de refrigeração, custeio com despesas de água e energia, manutenção com limpeza e conservação do sistema de irrigação dos jardins e instalação do sistema de sonorização, visual, acústica,rede lógica, sistema de climatização,umidificação  e vaporização entre outras despesas,inclusive a manutenção do Cinema no Centro de Convenções Vicente de Paula Oliveira do Menorial Heróis do Tocantins, da Orla do Espaço Cultural Beira Rio, do Centro Histórico e das Praias de Porto Real e Luzimangues.</t>
  </si>
  <si>
    <t>Preservar o patrimônio público, mantendo-os em perfeito estado de conservação e em plenas condições de uso, utilização e isitação.</t>
  </si>
  <si>
    <t>2127-Apoio a Divulgação Turística</t>
  </si>
  <si>
    <t>Divulgar o potencial turísmo de Porto Nacional e Internacional</t>
  </si>
  <si>
    <t xml:space="preserve">Elaboração do plano de marketing para divulgação de Porto Nacional nos emissores, para tal serão necessárias a confecção de material promocional para divulgação de Porto Nacional em feiras eventos de nível nacional e internacional, divulgação turística on-line por meio do site turístico e do sistema de auto atendimento em terminais de informações turísticas localizados em pontos estratégicos dp minicipio, além de feiras e eventos. Será necessário também a participação em feiras e eventos de âmbito nacional, tais como: Salão  do Turismo, ABAV,Avistar Brasil, pesca trade show, Centro Oest Tur, Adventure, Brasil Fishing Show, Fórum Municipal do Turismo, Encontro Nacional de Regularização de Roteiros Turísticos e demais eventos de interesse turístico. Divulgação de eventos geradores de fluxo turístico tais como: Circuito gastronômico, temprada de Praias de Porto Nacional, Semana da Cultura,Congressos, Feiras, Seminários, entre outros,que efevamente contribuiam para a movimentação de turisticas no municipio. </t>
  </si>
  <si>
    <t>2128-Realização de Eventos Gerados de Fluxo Turístico</t>
  </si>
  <si>
    <t>Realização de encontro de Food Trucks, apoio e realização de eventos diretos com locação de estruturas temporárias como palco,tenda,sonorização,iluminação entre outros,contratação de artistas,aquisição de materiais e insumos para os eventos,realização do evento de páscoa,corridas,cavalgadas,passeios ecológiocs,apresentação da agenda de evento de Porto Nacional,realização de eventos geradores de fluxo turístico e econômico de Porto Nacional e Distritos, bem como a realização das feiras turísticas, entre outros.</t>
  </si>
  <si>
    <t>Esta ação visa a promoção de diversos eventos turísticos distribuidos ao longo do ano de acordo com a programação turística anual da Secretaria da Cultura e Turismo.</t>
  </si>
  <si>
    <t>1031-Implantação de destino turístico cultural e de base comunitaria</t>
  </si>
  <si>
    <t>Ampliar os atrativos turísticos e adequar a infraestrutura turística existente no município de Porto Nacional</t>
  </si>
  <si>
    <t>Apoio ao projeto de estruturação turística de Porto Nacinal, incluindo contratação de serviços de consultoria especializada,desenvolvimento,elaboração e implantação do Plano de Desenvolvimento Turístico Municipal,por meio da contratação de empresa especializada em diagnóstico, consultoria,estudos de viabilidade de aplicação de modo a identificar ações prioritárias e/ou que necessitem de melhoria voltada aos empreendimentos do setor turístico,além de desenvolver ferramentas de governanç turística, aquisição de experiência turística, aquisição de tecnologia e sustentabilidade turística,elaboração de plano de captação de eventos, restruturação do Conselho Municipal do turismo,como também a realização de Forum de Turismo,palestras,seminários, entre outros.</t>
  </si>
  <si>
    <t>2125-Implantação do SISTUR</t>
  </si>
  <si>
    <t>Implatação do Sistema de Informação do Turismo-SISTUR,por meio de informatização,com aquisição de equipamentos de auto-atendimento informatizados e software para monitoramento das informações turísticas.Para tais, são necessrias contratação de empresa especializada para realização de estudos por meo de pesquisas metodológicas para alimentação do banco de dados,sobre o perfil da demanda turística e da oferta do mercado turístico.</t>
  </si>
  <si>
    <t>Fornecer dados e informações que possam identificar a demanda e oferta turística.</t>
  </si>
  <si>
    <t>1513-Secretaria Municipal da Cultura e do Turismo</t>
  </si>
  <si>
    <t>15- Secretaria Municipal da Cultura e do Turismo</t>
  </si>
  <si>
    <t>Manter em adequado funcionamento os espaços de cultura e entretenimento</t>
  </si>
  <si>
    <t>Quadrimestral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</si>
</sst>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164" formatCode="0.0"/>
    <numFmt numFmtId="165" formatCode="_(* #,##0.00_);_(* \(#,##0.00\);_(* &quot;-&quot;??_);_(@_)"/>
    <numFmt numFmtId="166" formatCode="&quot;R$&quot;\ #,##0.00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Neo Sans"/>
    </font>
    <font>
      <sz val="11"/>
      <color theme="1"/>
      <name val="Neo Sans"/>
    </font>
    <font>
      <sz val="10"/>
      <color theme="1"/>
      <name val="Neo Sans"/>
    </font>
    <font>
      <b/>
      <sz val="10"/>
      <color theme="1"/>
      <name val="Neo Sans"/>
    </font>
    <font>
      <sz val="10"/>
      <name val="Neo Sans"/>
    </font>
    <font>
      <b/>
      <sz val="10"/>
      <name val="Neo Sans"/>
    </font>
    <font>
      <b/>
      <sz val="8"/>
      <color theme="1"/>
      <name val="Neo Sans"/>
    </font>
    <font>
      <sz val="8"/>
      <color theme="1"/>
      <name val="Neo Sans"/>
    </font>
    <font>
      <sz val="9"/>
      <color theme="1"/>
      <name val="Neo Sans"/>
    </font>
    <font>
      <b/>
      <sz val="11"/>
      <name val="Neo Sans"/>
    </font>
    <font>
      <sz val="11"/>
      <name val="Neo Sans"/>
    </font>
    <font>
      <b/>
      <sz val="10"/>
      <color rgb="FF000000"/>
      <name val="Neo Sans"/>
      <family val="2"/>
    </font>
    <font>
      <i/>
      <sz val="11"/>
      <color theme="1"/>
      <name val="Neo Sans"/>
    </font>
    <font>
      <b/>
      <sz val="10"/>
      <color rgb="FF000000"/>
      <name val="Neo Sans"/>
    </font>
    <font>
      <sz val="10"/>
      <color rgb="FF000000"/>
      <name val="Neon Sans"/>
    </font>
    <font>
      <b/>
      <sz val="10"/>
      <color rgb="FF000000"/>
      <name val="Calibri"/>
      <family val="2"/>
    </font>
    <font>
      <sz val="10"/>
      <color rgb="FFFF0000"/>
      <name val="Calibri"/>
      <family val="2"/>
      <charset val="1"/>
    </font>
    <font>
      <sz val="10"/>
      <color rgb="FFFF0000"/>
      <name val="Neo Sans"/>
    </font>
    <font>
      <b/>
      <sz val="10"/>
      <color rgb="FFFF0000"/>
      <name val="Neo Sans"/>
    </font>
    <font>
      <b/>
      <sz val="10"/>
      <color rgb="FF000000"/>
      <name val="Neon Sans"/>
    </font>
    <font>
      <b/>
      <sz val="10"/>
      <color theme="1"/>
      <name val="Neon Sans"/>
    </font>
    <font>
      <sz val="10"/>
      <color rgb="FF000000"/>
      <name val="Neo Sans"/>
    </font>
    <font>
      <sz val="10"/>
      <color theme="1"/>
      <name val="Neon sans"/>
    </font>
    <font>
      <sz val="11"/>
      <color rgb="FFFF0000"/>
      <name val="Neo Sans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name val="Neo Sans"/>
    </font>
    <font>
      <sz val="10"/>
      <color rgb="FF000000"/>
      <name val="NeOS SANS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2"/>
      <color theme="1"/>
      <name val="Neo Sans"/>
    </font>
    <font>
      <sz val="12"/>
      <color theme="1"/>
      <name val="Neo Sans"/>
    </font>
    <font>
      <sz val="12"/>
      <name val="Neo Sans"/>
    </font>
    <font>
      <sz val="12"/>
      <color rgb="FFFF0000"/>
      <name val="Neo Sans"/>
    </font>
    <font>
      <b/>
      <sz val="12"/>
      <name val="Neo Sans"/>
    </font>
    <font>
      <b/>
      <sz val="14"/>
      <color theme="1"/>
      <name val="Neo Sans"/>
    </font>
    <font>
      <b/>
      <sz val="18"/>
      <color theme="1"/>
      <name val="Neo Sans"/>
    </font>
    <font>
      <b/>
      <sz val="12"/>
      <color theme="0"/>
      <name val="Neo Sans"/>
    </font>
    <font>
      <b/>
      <sz val="12"/>
      <color indexed="9"/>
      <name val="Neo Sans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6"/>
      <color theme="0"/>
      <name val="Arial"/>
      <family val="2"/>
    </font>
    <font>
      <b/>
      <sz val="22"/>
      <color theme="1"/>
      <name val="Mistral"/>
      <family val="4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406FA"/>
        <bgColor indexed="64"/>
      </patternFill>
    </fill>
  </fills>
  <borders count="89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43" fillId="0" borderId="0" applyFont="0" applyBorder="0" applyProtection="0"/>
    <xf numFmtId="44" fontId="1" fillId="0" borderId="0" applyFont="0" applyFill="0" applyBorder="0" applyAlignment="0" applyProtection="0"/>
  </cellStyleXfs>
  <cellXfs count="784"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" fontId="9" fillId="0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vertical="center"/>
    </xf>
    <xf numFmtId="164" fontId="9" fillId="0" borderId="6" xfId="0" applyNumberFormat="1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4" fontId="2" fillId="0" borderId="6" xfId="1" applyNumberFormat="1" applyFont="1" applyBorder="1" applyAlignment="1">
      <alignment vertical="center"/>
    </xf>
    <xf numFmtId="4" fontId="9" fillId="0" borderId="6" xfId="1" applyNumberFormat="1" applyFont="1" applyBorder="1" applyAlignment="1">
      <alignment vertical="center"/>
    </xf>
    <xf numFmtId="0" fontId="6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2" borderId="7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49" fontId="2" fillId="0" borderId="8" xfId="0" applyNumberFormat="1" applyFont="1" applyBorder="1" applyAlignment="1">
      <alignment vertical="center"/>
    </xf>
    <xf numFmtId="49" fontId="2" fillId="0" borderId="9" xfId="0" applyNumberFormat="1" applyFont="1" applyBorder="1" applyAlignment="1">
      <alignment vertical="center"/>
    </xf>
    <xf numFmtId="0" fontId="6" fillId="4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3" fillId="0" borderId="10" xfId="0" applyFont="1" applyFill="1" applyBorder="1" applyAlignment="1">
      <alignment horizontal="center" vertical="center"/>
    </xf>
    <xf numFmtId="4" fontId="15" fillId="0" borderId="10" xfId="0" applyNumberFormat="1" applyFont="1" applyFill="1" applyBorder="1" applyAlignment="1">
      <alignment horizontal="center" vertical="center"/>
    </xf>
    <xf numFmtId="4" fontId="15" fillId="0" borderId="10" xfId="1" applyNumberFormat="1" applyFont="1" applyBorder="1" applyAlignment="1">
      <alignment vertical="center"/>
    </xf>
    <xf numFmtId="0" fontId="12" fillId="6" borderId="0" xfId="0" applyFont="1" applyFill="1"/>
    <xf numFmtId="0" fontId="12" fillId="0" borderId="0" xfId="0" applyFont="1"/>
    <xf numFmtId="0" fontId="12" fillId="0" borderId="18" xfId="0" applyFont="1" applyBorder="1"/>
    <xf numFmtId="0" fontId="12" fillId="0" borderId="0" xfId="0" applyFont="1" applyBorder="1"/>
    <xf numFmtId="0" fontId="13" fillId="0" borderId="0" xfId="0" applyFont="1" applyBorder="1"/>
    <xf numFmtId="0" fontId="13" fillId="0" borderId="19" xfId="0" applyFont="1" applyBorder="1"/>
    <xf numFmtId="0" fontId="12" fillId="0" borderId="19" xfId="0" applyFont="1" applyBorder="1"/>
    <xf numFmtId="0" fontId="12" fillId="0" borderId="0" xfId="0" applyFont="1" applyAlignment="1">
      <alignment horizontal="center"/>
    </xf>
    <xf numFmtId="0" fontId="14" fillId="5" borderId="22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2" fontId="12" fillId="0" borderId="0" xfId="0" applyNumberFormat="1" applyFont="1"/>
    <xf numFmtId="4" fontId="13" fillId="0" borderId="1" xfId="1" applyNumberFormat="1" applyFont="1" applyBorder="1" applyAlignment="1">
      <alignment vertical="center"/>
    </xf>
    <xf numFmtId="1" fontId="13" fillId="0" borderId="1" xfId="2" applyNumberFormat="1" applyFont="1" applyBorder="1" applyAlignment="1">
      <alignment vertical="center"/>
    </xf>
    <xf numFmtId="1" fontId="13" fillId="0" borderId="23" xfId="0" applyNumberFormat="1" applyFont="1" applyBorder="1" applyAlignment="1">
      <alignment horizontal="center" vertical="center"/>
    </xf>
    <xf numFmtId="4" fontId="14" fillId="5" borderId="1" xfId="0" applyNumberFormat="1" applyFont="1" applyFill="1" applyBorder="1" applyAlignment="1">
      <alignment vertical="center"/>
    </xf>
    <xf numFmtId="1" fontId="13" fillId="5" borderId="1" xfId="2" applyNumberFormat="1" applyFont="1" applyFill="1" applyBorder="1" applyAlignment="1">
      <alignment vertical="center"/>
    </xf>
    <xf numFmtId="0" fontId="13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vertical="center"/>
    </xf>
    <xf numFmtId="0" fontId="16" fillId="6" borderId="10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 vertical="center"/>
    </xf>
    <xf numFmtId="0" fontId="20" fillId="6" borderId="10" xfId="0" applyFont="1" applyFill="1" applyBorder="1" applyAlignment="1">
      <alignment horizontal="center" vertical="center" wrapText="1"/>
    </xf>
    <xf numFmtId="1" fontId="13" fillId="5" borderId="23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65" fontId="15" fillId="0" borderId="10" xfId="1" applyFont="1" applyBorder="1" applyAlignment="1">
      <alignment horizontal="center" vertical="center"/>
    </xf>
    <xf numFmtId="2" fontId="15" fillId="3" borderId="1" xfId="0" applyNumberFormat="1" applyFont="1" applyFill="1" applyBorder="1" applyAlignment="1">
      <alignment vertical="center"/>
    </xf>
    <xf numFmtId="2" fontId="16" fillId="5" borderId="1" xfId="0" applyNumberFormat="1" applyFont="1" applyFill="1" applyBorder="1" applyAlignment="1">
      <alignment vertical="center"/>
    </xf>
    <xf numFmtId="0" fontId="24" fillId="7" borderId="11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2" fontId="13" fillId="0" borderId="1" xfId="2" applyNumberFormat="1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7" fillId="2" borderId="11" xfId="0" applyFont="1" applyFill="1" applyBorder="1" applyAlignment="1">
      <alignment vertical="top"/>
    </xf>
    <xf numFmtId="0" fontId="17" fillId="2" borderId="13" xfId="0" applyFont="1" applyFill="1" applyBorder="1" applyAlignment="1">
      <alignment vertical="top"/>
    </xf>
    <xf numFmtId="0" fontId="26" fillId="0" borderId="10" xfId="0" applyFont="1" applyBorder="1" applyAlignment="1">
      <alignment horizontal="justify" vertical="center"/>
    </xf>
    <xf numFmtId="0" fontId="26" fillId="0" borderId="10" xfId="0" applyFont="1" applyBorder="1" applyAlignment="1">
      <alignment horizontal="justify" vertical="center" wrapText="1"/>
    </xf>
    <xf numFmtId="0" fontId="16" fillId="8" borderId="11" xfId="0" applyFont="1" applyFill="1" applyBorder="1" applyAlignment="1">
      <alignment horizontal="justify" vertical="center"/>
    </xf>
    <xf numFmtId="2" fontId="27" fillId="0" borderId="10" xfId="0" applyNumberFormat="1" applyFont="1" applyBorder="1" applyAlignment="1">
      <alignment horizontal="justify" vertical="center"/>
    </xf>
    <xf numFmtId="49" fontId="15" fillId="0" borderId="10" xfId="0" applyNumberFormat="1" applyFont="1" applyFill="1" applyBorder="1" applyAlignment="1">
      <alignment horizontal="justify" vertical="center"/>
    </xf>
    <xf numFmtId="0" fontId="15" fillId="0" borderId="10" xfId="0" applyFont="1" applyBorder="1" applyAlignment="1">
      <alignment horizontal="justify" vertical="center"/>
    </xf>
    <xf numFmtId="4" fontId="15" fillId="0" borderId="10" xfId="1" applyNumberFormat="1" applyFont="1" applyBorder="1" applyAlignment="1">
      <alignment horizontal="right" vertical="center"/>
    </xf>
    <xf numFmtId="4" fontId="16" fillId="5" borderId="10" xfId="1" applyNumberFormat="1" applyFont="1" applyFill="1" applyBorder="1" applyAlignment="1">
      <alignment horizontal="right" vertical="center"/>
    </xf>
    <xf numFmtId="0" fontId="16" fillId="8" borderId="11" xfId="0" applyFont="1" applyFill="1" applyBorder="1" applyAlignment="1">
      <alignment horizontal="justify" vertical="center" wrapText="1"/>
    </xf>
    <xf numFmtId="4" fontId="13" fillId="3" borderId="10" xfId="1" applyNumberFormat="1" applyFont="1" applyFill="1" applyBorder="1" applyAlignment="1">
      <alignment horizontal="justify" vertical="center"/>
    </xf>
    <xf numFmtId="0" fontId="30" fillId="10" borderId="10" xfId="0" applyFont="1" applyFill="1" applyBorder="1" applyAlignment="1">
      <alignment horizontal="justify" vertical="center" wrapText="1"/>
    </xf>
    <xf numFmtId="0" fontId="30" fillId="10" borderId="10" xfId="0" applyFont="1" applyFill="1" applyBorder="1" applyAlignment="1">
      <alignment horizontal="center" vertical="center" wrapText="1"/>
    </xf>
    <xf numFmtId="0" fontId="32" fillId="11" borderId="27" xfId="0" applyFont="1" applyFill="1" applyBorder="1" applyAlignment="1">
      <alignment horizontal="justify" vertical="center" wrapText="1"/>
    </xf>
    <xf numFmtId="4" fontId="32" fillId="3" borderId="26" xfId="0" applyNumberFormat="1" applyFont="1" applyFill="1" applyBorder="1" applyAlignment="1">
      <alignment horizontal="right" vertical="center" wrapText="1"/>
    </xf>
    <xf numFmtId="4" fontId="32" fillId="3" borderId="27" xfId="0" applyNumberFormat="1" applyFont="1" applyFill="1" applyBorder="1" applyAlignment="1">
      <alignment horizontal="right" vertical="center" wrapText="1"/>
    </xf>
    <xf numFmtId="4" fontId="32" fillId="3" borderId="27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justify" vertical="center" wrapText="1"/>
    </xf>
    <xf numFmtId="4" fontId="32" fillId="3" borderId="13" xfId="0" applyNumberFormat="1" applyFont="1" applyFill="1" applyBorder="1" applyAlignment="1">
      <alignment horizontal="right" vertical="center" wrapText="1"/>
    </xf>
    <xf numFmtId="4" fontId="32" fillId="3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center" vertical="center" wrapText="1"/>
    </xf>
    <xf numFmtId="4" fontId="32" fillId="3" borderId="0" xfId="0" applyNumberFormat="1" applyFont="1" applyFill="1" applyAlignment="1">
      <alignment horizontal="right" vertical="center"/>
    </xf>
    <xf numFmtId="4" fontId="32" fillId="3" borderId="13" xfId="0" applyNumberFormat="1" applyFont="1" applyFill="1" applyBorder="1" applyAlignment="1">
      <alignment horizontal="right" vertical="center"/>
    </xf>
    <xf numFmtId="4" fontId="32" fillId="3" borderId="28" xfId="1" applyNumberFormat="1" applyFont="1" applyFill="1" applyBorder="1" applyAlignment="1">
      <alignment horizontal="center" vertical="center" wrapText="1"/>
    </xf>
    <xf numFmtId="4" fontId="32" fillId="3" borderId="17" xfId="0" applyNumberFormat="1" applyFont="1" applyFill="1" applyBorder="1" applyAlignment="1">
      <alignment horizontal="right" vertical="center" wrapText="1"/>
    </xf>
    <xf numFmtId="4" fontId="32" fillId="3" borderId="29" xfId="0" applyNumberFormat="1" applyFont="1" applyFill="1" applyBorder="1" applyAlignment="1">
      <alignment horizontal="right" vertical="center" wrapText="1"/>
    </xf>
    <xf numFmtId="4" fontId="32" fillId="3" borderId="29" xfId="1" applyNumberFormat="1" applyFont="1" applyFill="1" applyBorder="1" applyAlignment="1">
      <alignment horizontal="center" vertical="center" wrapText="1"/>
    </xf>
    <xf numFmtId="0" fontId="24" fillId="8" borderId="18" xfId="0" applyFont="1" applyFill="1" applyBorder="1" applyAlignment="1">
      <alignment horizontal="justify" vertical="center" wrapText="1"/>
    </xf>
    <xf numFmtId="4" fontId="24" fillId="8" borderId="29" xfId="0" applyNumberFormat="1" applyFont="1" applyFill="1" applyBorder="1" applyAlignment="1">
      <alignment horizontal="right" vertical="center" wrapText="1"/>
    </xf>
    <xf numFmtId="4" fontId="24" fillId="8" borderId="29" xfId="1" applyNumberFormat="1" applyFont="1" applyFill="1" applyBorder="1" applyAlignment="1">
      <alignment horizontal="center" vertical="center" wrapText="1"/>
    </xf>
    <xf numFmtId="0" fontId="30" fillId="10" borderId="11" xfId="0" applyFont="1" applyFill="1" applyBorder="1" applyAlignment="1">
      <alignment horizontal="center" vertical="center" wrapText="1"/>
    </xf>
    <xf numFmtId="4" fontId="32" fillId="3" borderId="11" xfId="1" applyNumberFormat="1" applyFont="1" applyFill="1" applyBorder="1" applyAlignment="1">
      <alignment horizontal="center" vertical="center" wrapText="1"/>
    </xf>
    <xf numFmtId="4" fontId="15" fillId="3" borderId="1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right" vertical="center"/>
    </xf>
    <xf numFmtId="4" fontId="15" fillId="3" borderId="2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/>
    </xf>
    <xf numFmtId="4" fontId="15" fillId="3" borderId="10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 wrapText="1"/>
    </xf>
    <xf numFmtId="0" fontId="24" fillId="8" borderId="10" xfId="0" applyFont="1" applyFill="1" applyBorder="1" applyAlignment="1">
      <alignment horizontal="center" vertical="center"/>
    </xf>
    <xf numFmtId="4" fontId="24" fillId="8" borderId="11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justify" vertical="center" wrapText="1"/>
    </xf>
    <xf numFmtId="0" fontId="32" fillId="3" borderId="11" xfId="0" applyFont="1" applyFill="1" applyBorder="1" applyAlignment="1">
      <alignment horizontal="justify" vertical="center"/>
    </xf>
    <xf numFmtId="166" fontId="32" fillId="3" borderId="11" xfId="0" applyNumberFormat="1" applyFont="1" applyFill="1" applyBorder="1" applyAlignment="1">
      <alignment horizontal="justify" vertical="center"/>
    </xf>
    <xf numFmtId="4" fontId="24" fillId="8" borderId="10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6" borderId="0" xfId="0" applyFont="1" applyFill="1"/>
    <xf numFmtId="0" fontId="13" fillId="0" borderId="0" xfId="0" applyFont="1"/>
    <xf numFmtId="4" fontId="24" fillId="5" borderId="27" xfId="0" applyNumberFormat="1" applyFont="1" applyFill="1" applyBorder="1" applyAlignment="1">
      <alignment horizontal="right" vertical="center" wrapText="1"/>
    </xf>
    <xf numFmtId="4" fontId="24" fillId="5" borderId="25" xfId="1" applyNumberFormat="1" applyFont="1" applyFill="1" applyBorder="1" applyAlignment="1">
      <alignment horizontal="center" vertical="center" wrapText="1"/>
    </xf>
    <xf numFmtId="4" fontId="22" fillId="5" borderId="10" xfId="0" applyNumberFormat="1" applyFont="1" applyFill="1" applyBorder="1" applyAlignment="1">
      <alignment horizontal="right" vertical="center" wrapText="1"/>
    </xf>
    <xf numFmtId="4" fontId="22" fillId="5" borderId="11" xfId="1" applyNumberFormat="1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vertical="top"/>
    </xf>
    <xf numFmtId="0" fontId="12" fillId="0" borderId="19" xfId="0" applyFont="1" applyBorder="1" applyAlignment="1">
      <alignment vertical="center"/>
    </xf>
    <xf numFmtId="4" fontId="12" fillId="0" borderId="0" xfId="0" applyNumberFormat="1" applyFont="1" applyAlignment="1">
      <alignment vertical="center"/>
    </xf>
    <xf numFmtId="0" fontId="13" fillId="3" borderId="10" xfId="0" applyFont="1" applyFill="1" applyBorder="1" applyAlignment="1">
      <alignment horizontal="center" vertical="center"/>
    </xf>
    <xf numFmtId="4" fontId="13" fillId="3" borderId="10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left" vertical="center" wrapText="1"/>
    </xf>
    <xf numFmtId="4" fontId="13" fillId="3" borderId="28" xfId="1" applyNumberFormat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4" fontId="15" fillId="3" borderId="10" xfId="0" applyNumberFormat="1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4" fontId="32" fillId="3" borderId="10" xfId="0" applyNumberFormat="1" applyFont="1" applyFill="1" applyBorder="1" applyAlignment="1">
      <alignment horizontal="right" vertical="center"/>
    </xf>
    <xf numFmtId="166" fontId="32" fillId="3" borderId="13" xfId="0" applyNumberFormat="1" applyFont="1" applyFill="1" applyBorder="1" applyAlignment="1">
      <alignment horizontal="left" vertical="center" wrapText="1"/>
    </xf>
    <xf numFmtId="4" fontId="15" fillId="3" borderId="10" xfId="0" applyNumberFormat="1" applyFont="1" applyFill="1" applyBorder="1" applyAlignment="1">
      <alignment vertical="center" wrapText="1"/>
    </xf>
    <xf numFmtId="0" fontId="38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center" vertical="center"/>
    </xf>
    <xf numFmtId="0" fontId="38" fillId="3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32" fillId="3" borderId="13" xfId="0" applyFont="1" applyFill="1" applyBorder="1" applyAlignment="1">
      <alignment horizontal="left" vertical="center" wrapText="1"/>
    </xf>
    <xf numFmtId="4" fontId="15" fillId="3" borderId="27" xfId="0" applyNumberFormat="1" applyFont="1" applyFill="1" applyBorder="1" applyAlignment="1">
      <alignment horizontal="center" vertical="center" wrapText="1"/>
    </xf>
    <xf numFmtId="0" fontId="0" fillId="0" borderId="0" xfId="0"/>
    <xf numFmtId="0" fontId="42" fillId="0" borderId="35" xfId="0" applyFont="1" applyBorder="1" applyAlignment="1">
      <alignment horizontal="justify" vertical="center" wrapText="1"/>
    </xf>
    <xf numFmtId="3" fontId="42" fillId="0" borderId="41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4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5" fillId="0" borderId="32" xfId="0" applyFont="1" applyBorder="1" applyAlignment="1">
      <alignment vertical="center" wrapText="1"/>
    </xf>
    <xf numFmtId="3" fontId="36" fillId="0" borderId="40" xfId="0" applyNumberFormat="1" applyFont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0" fillId="0" borderId="10" xfId="0" applyBorder="1"/>
    <xf numFmtId="3" fontId="42" fillId="0" borderId="0" xfId="0" applyNumberFormat="1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3" fontId="42" fillId="0" borderId="46" xfId="0" applyNumberFormat="1" applyFont="1" applyBorder="1" applyAlignment="1">
      <alignment horizontal="center" vertical="center" wrapText="1"/>
    </xf>
    <xf numFmtId="0" fontId="36" fillId="0" borderId="46" xfId="0" applyFont="1" applyBorder="1" applyAlignment="1">
      <alignment horizontal="center" vertical="center" wrapText="1"/>
    </xf>
    <xf numFmtId="0" fontId="0" fillId="0" borderId="27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wrapText="1"/>
    </xf>
    <xf numFmtId="0" fontId="42" fillId="0" borderId="32" xfId="0" applyFont="1" applyBorder="1" applyAlignment="1">
      <alignment horizontal="justify" vertical="center" wrapText="1"/>
    </xf>
    <xf numFmtId="3" fontId="42" fillId="0" borderId="48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justify" vertical="center" wrapText="1"/>
    </xf>
    <xf numFmtId="3" fontId="42" fillId="0" borderId="10" xfId="0" applyNumberFormat="1" applyFont="1" applyBorder="1" applyAlignment="1">
      <alignment horizontal="center" vertical="center" wrapText="1"/>
    </xf>
    <xf numFmtId="0" fontId="42" fillId="0" borderId="48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35" fillId="0" borderId="46" xfId="0" applyFont="1" applyBorder="1" applyAlignment="1">
      <alignment horizontal="center" vertical="center" wrapText="1"/>
    </xf>
    <xf numFmtId="0" fontId="36" fillId="0" borderId="0" xfId="0" applyFont="1" applyBorder="1" applyAlignment="1">
      <alignment vertical="center" wrapText="1"/>
    </xf>
    <xf numFmtId="3" fontId="0" fillId="0" borderId="10" xfId="0" applyNumberFormat="1" applyBorder="1"/>
    <xf numFmtId="0" fontId="36" fillId="0" borderId="37" xfId="0" applyFont="1" applyBorder="1" applyAlignment="1">
      <alignment vertical="center" wrapText="1"/>
    </xf>
    <xf numFmtId="0" fontId="36" fillId="0" borderId="38" xfId="0" applyFont="1" applyBorder="1" applyAlignment="1">
      <alignment vertical="center" wrapText="1"/>
    </xf>
    <xf numFmtId="0" fontId="36" fillId="0" borderId="45" xfId="0" applyFont="1" applyBorder="1" applyAlignment="1">
      <alignment vertical="center" wrapText="1"/>
    </xf>
    <xf numFmtId="0" fontId="36" fillId="0" borderId="36" xfId="0" applyFont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center" vertical="center"/>
    </xf>
    <xf numFmtId="165" fontId="13" fillId="3" borderId="10" xfId="1" applyFont="1" applyFill="1" applyBorder="1" applyAlignment="1">
      <alignment horizontal="center" vertical="center"/>
    </xf>
    <xf numFmtId="4" fontId="13" fillId="0" borderId="10" xfId="1" applyNumberFormat="1" applyFont="1" applyBorder="1" applyAlignment="1">
      <alignment vertical="center"/>
    </xf>
    <xf numFmtId="4" fontId="14" fillId="0" borderId="12" xfId="0" applyNumberFormat="1" applyFont="1" applyBorder="1" applyAlignment="1">
      <alignment vertical="center"/>
    </xf>
    <xf numFmtId="4" fontId="29" fillId="0" borderId="10" xfId="0" applyNumberFormat="1" applyFont="1" applyBorder="1" applyAlignment="1">
      <alignment vertical="center" wrapText="1"/>
    </xf>
    <xf numFmtId="0" fontId="3" fillId="14" borderId="10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6" fillId="0" borderId="19" xfId="0" applyFont="1" applyFill="1" applyBorder="1" applyAlignment="1">
      <alignment vertical="top" wrapText="1"/>
    </xf>
    <xf numFmtId="0" fontId="0" fillId="0" borderId="11" xfId="0" applyBorder="1" applyAlignment="1">
      <alignment vertical="center" wrapText="1"/>
    </xf>
    <xf numFmtId="0" fontId="16" fillId="0" borderId="19" xfId="0" applyFont="1" applyFill="1" applyBorder="1" applyAlignment="1">
      <alignment horizontal="center" vertical="top" wrapText="1"/>
    </xf>
    <xf numFmtId="0" fontId="21" fillId="0" borderId="10" xfId="0" applyFont="1" applyBorder="1" applyAlignment="1">
      <alignment horizontal="center" vertical="top" wrapText="1"/>
    </xf>
    <xf numFmtId="0" fontId="34" fillId="0" borderId="0" xfId="0" applyFont="1" applyBorder="1" applyAlignment="1">
      <alignment horizontal="center" vertical="top" wrapText="1"/>
    </xf>
    <xf numFmtId="4" fontId="24" fillId="8" borderId="29" xfId="0" applyNumberFormat="1" applyFont="1" applyFill="1" applyBorder="1" applyAlignment="1">
      <alignment horizontal="center" vertical="center" wrapText="1"/>
    </xf>
    <xf numFmtId="4" fontId="13" fillId="3" borderId="11" xfId="1" applyNumberFormat="1" applyFont="1" applyFill="1" applyBorder="1" applyAlignment="1">
      <alignment horizontal="center" vertical="center" wrapText="1"/>
    </xf>
    <xf numFmtId="4" fontId="14" fillId="5" borderId="27" xfId="0" applyNumberFormat="1" applyFont="1" applyFill="1" applyBorder="1" applyAlignment="1">
      <alignment horizontal="right" vertical="center" wrapText="1"/>
    </xf>
    <xf numFmtId="4" fontId="14" fillId="5" borderId="25" xfId="1" applyNumberFormat="1" applyFont="1" applyFill="1" applyBorder="1" applyAlignment="1">
      <alignment horizontal="center" vertical="center" wrapText="1"/>
    </xf>
    <xf numFmtId="4" fontId="14" fillId="5" borderId="10" xfId="0" applyNumberFormat="1" applyFont="1" applyFill="1" applyBorder="1" applyAlignment="1">
      <alignment horizontal="right" vertical="center" wrapText="1"/>
    </xf>
    <xf numFmtId="4" fontId="14" fillId="5" borderId="29" xfId="0" applyNumberFormat="1" applyFont="1" applyFill="1" applyBorder="1" applyAlignment="1">
      <alignment horizontal="right" vertical="center" wrapText="1"/>
    </xf>
    <xf numFmtId="4" fontId="14" fillId="5" borderId="11" xfId="1" applyNumberFormat="1" applyFont="1" applyFill="1" applyBorder="1" applyAlignment="1">
      <alignment horizontal="center" vertical="center" wrapText="1"/>
    </xf>
    <xf numFmtId="4" fontId="13" fillId="3" borderId="10" xfId="0" applyNumberFormat="1" applyFont="1" applyFill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right" vertical="center"/>
    </xf>
    <xf numFmtId="0" fontId="28" fillId="8" borderId="13" xfId="0" applyFont="1" applyFill="1" applyBorder="1" applyAlignment="1">
      <alignment horizontal="justify" vertical="center"/>
    </xf>
    <xf numFmtId="0" fontId="24" fillId="3" borderId="0" xfId="0" applyFont="1" applyFill="1" applyBorder="1" applyAlignment="1">
      <alignment horizontal="left" vertical="center" wrapText="1"/>
    </xf>
    <xf numFmtId="4" fontId="14" fillId="8" borderId="11" xfId="0" applyNumberFormat="1" applyFont="1" applyFill="1" applyBorder="1" applyAlignment="1">
      <alignment horizontal="right" vertical="center"/>
    </xf>
    <xf numFmtId="2" fontId="13" fillId="0" borderId="23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2" fontId="12" fillId="0" borderId="10" xfId="0" applyNumberFormat="1" applyFont="1" applyBorder="1" applyAlignment="1">
      <alignment horizontal="right" vertical="center" wrapText="1"/>
    </xf>
    <xf numFmtId="0" fontId="12" fillId="2" borderId="0" xfId="0" applyFont="1" applyFill="1" applyAlignment="1">
      <alignment vertical="center"/>
    </xf>
    <xf numFmtId="0" fontId="16" fillId="8" borderId="10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left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9" fillId="0" borderId="19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4" fontId="32" fillId="3" borderId="10" xfId="0" applyNumberFormat="1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24" fillId="8" borderId="10" xfId="0" applyFont="1" applyFill="1" applyBorder="1" applyAlignment="1">
      <alignment horizontal="center" vertical="center" wrapText="1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2" fillId="0" borderId="1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14" fillId="5" borderId="1" xfId="0" applyFont="1" applyFill="1" applyBorder="1" applyAlignment="1">
      <alignment horizontal="center" vertical="center"/>
    </xf>
    <xf numFmtId="0" fontId="0" fillId="0" borderId="13" xfId="0" applyBorder="1"/>
    <xf numFmtId="0" fontId="0" fillId="0" borderId="10" xfId="0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47" xfId="0" applyFont="1" applyBorder="1" applyAlignment="1">
      <alignment vertical="center" wrapText="1"/>
    </xf>
    <xf numFmtId="0" fontId="35" fillId="0" borderId="35" xfId="0" applyFont="1" applyBorder="1" applyAlignment="1">
      <alignment vertical="center" wrapText="1"/>
    </xf>
    <xf numFmtId="3" fontId="36" fillId="0" borderId="37" xfId="0" applyNumberFormat="1" applyFont="1" applyBorder="1" applyAlignment="1">
      <alignment horizontal="center" vertical="center" wrapText="1"/>
    </xf>
    <xf numFmtId="3" fontId="36" fillId="0" borderId="38" xfId="0" applyNumberFormat="1" applyFont="1" applyBorder="1" applyAlignment="1">
      <alignment horizontal="center" vertical="center" wrapText="1"/>
    </xf>
    <xf numFmtId="3" fontId="36" fillId="0" borderId="39" xfId="0" applyNumberFormat="1" applyFont="1" applyBorder="1" applyAlignment="1">
      <alignment horizontal="center" vertical="center" wrapText="1"/>
    </xf>
    <xf numFmtId="0" fontId="24" fillId="17" borderId="25" xfId="0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6" fillId="17" borderId="26" xfId="0" applyFont="1" applyFill="1" applyBorder="1" applyAlignment="1">
      <alignment horizontal="center" vertical="center"/>
    </xf>
    <xf numFmtId="4" fontId="15" fillId="3" borderId="10" xfId="1" applyNumberFormat="1" applyFont="1" applyFill="1" applyBorder="1" applyAlignment="1">
      <alignment horizontal="center" vertical="center"/>
    </xf>
    <xf numFmtId="4" fontId="22" fillId="5" borderId="13" xfId="0" applyNumberFormat="1" applyFont="1" applyFill="1" applyBorder="1" applyAlignment="1">
      <alignment horizontal="right" vertical="center" wrapText="1"/>
    </xf>
    <xf numFmtId="4" fontId="24" fillId="3" borderId="11" xfId="0" applyNumberFormat="1" applyFont="1" applyFill="1" applyBorder="1" applyAlignment="1">
      <alignment horizontal="right" vertical="center"/>
    </xf>
    <xf numFmtId="4" fontId="32" fillId="0" borderId="26" xfId="0" applyNumberFormat="1" applyFont="1" applyFill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/>
    </xf>
    <xf numFmtId="4" fontId="15" fillId="3" borderId="10" xfId="0" applyNumberFormat="1" applyFont="1" applyFill="1" applyBorder="1" applyAlignment="1" applyProtection="1">
      <alignment horizontal="center" vertical="center" wrapText="1"/>
    </xf>
    <xf numFmtId="4" fontId="13" fillId="3" borderId="10" xfId="0" applyNumberFormat="1" applyFont="1" applyFill="1" applyBorder="1" applyAlignment="1">
      <alignment horizontal="center" vertical="center" wrapText="1"/>
    </xf>
    <xf numFmtId="4" fontId="32" fillId="3" borderId="29" xfId="0" applyNumberFormat="1" applyFont="1" applyFill="1" applyBorder="1" applyAlignment="1">
      <alignment horizontal="center" vertical="center" wrapText="1"/>
    </xf>
    <xf numFmtId="4" fontId="14" fillId="8" borderId="10" xfId="0" applyNumberFormat="1" applyFont="1" applyFill="1" applyBorder="1" applyAlignment="1">
      <alignment horizontal="center" vertical="center"/>
    </xf>
    <xf numFmtId="4" fontId="32" fillId="0" borderId="13" xfId="0" applyNumberFormat="1" applyFont="1" applyFill="1" applyBorder="1" applyAlignment="1">
      <alignment horizontal="center" vertical="center" wrapText="1"/>
    </xf>
    <xf numFmtId="4" fontId="32" fillId="3" borderId="13" xfId="0" applyNumberFormat="1" applyFont="1" applyFill="1" applyBorder="1" applyAlignment="1">
      <alignment horizontal="center" vertical="center" wrapText="1"/>
    </xf>
    <xf numFmtId="4" fontId="32" fillId="0" borderId="10" xfId="0" applyNumberFormat="1" applyFont="1" applyFill="1" applyBorder="1" applyAlignment="1">
      <alignment horizontal="center" vertical="center" wrapText="1"/>
    </xf>
    <xf numFmtId="4" fontId="32" fillId="0" borderId="12" xfId="0" applyNumberFormat="1" applyFont="1" applyFill="1" applyBorder="1" applyAlignment="1">
      <alignment horizontal="center" vertical="center" wrapText="1"/>
    </xf>
    <xf numFmtId="4" fontId="32" fillId="0" borderId="0" xfId="0" applyNumberFormat="1" applyFont="1" applyFill="1" applyAlignment="1">
      <alignment horizontal="center" vertical="center"/>
    </xf>
    <xf numFmtId="4" fontId="32" fillId="0" borderId="28" xfId="0" applyNumberFormat="1" applyFont="1" applyFill="1" applyBorder="1" applyAlignment="1">
      <alignment horizontal="center" vertical="center"/>
    </xf>
    <xf numFmtId="4" fontId="13" fillId="3" borderId="12" xfId="0" applyNumberFormat="1" applyFont="1" applyFill="1" applyBorder="1" applyAlignment="1">
      <alignment horizontal="center" vertical="center"/>
    </xf>
    <xf numFmtId="4" fontId="13" fillId="3" borderId="17" xfId="0" applyNumberFormat="1" applyFont="1" applyFill="1" applyBorder="1" applyAlignment="1">
      <alignment horizontal="center" vertical="center" wrapText="1"/>
    </xf>
    <xf numFmtId="4" fontId="25" fillId="11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right" vertical="center" wrapText="1"/>
    </xf>
    <xf numFmtId="4" fontId="33" fillId="11" borderId="13" xfId="0" applyNumberFormat="1" applyFont="1" applyFill="1" applyBorder="1" applyAlignment="1">
      <alignment horizontal="right" vertical="center" wrapText="1"/>
    </xf>
    <xf numFmtId="4" fontId="13" fillId="3" borderId="10" xfId="0" applyNumberFormat="1" applyFont="1" applyFill="1" applyBorder="1" applyAlignment="1">
      <alignment horizontal="right" vertical="center" wrapText="1"/>
    </xf>
    <xf numFmtId="4" fontId="33" fillId="11" borderId="10" xfId="0" applyNumberFormat="1" applyFont="1" applyFill="1" applyBorder="1" applyAlignment="1">
      <alignment horizontal="right" vertical="center" wrapText="1"/>
    </xf>
    <xf numFmtId="4" fontId="14" fillId="0" borderId="0" xfId="0" applyNumberFormat="1" applyFont="1" applyAlignment="1">
      <alignment vertical="center"/>
    </xf>
    <xf numFmtId="0" fontId="12" fillId="0" borderId="10" xfId="0" applyFont="1" applyBorder="1"/>
    <xf numFmtId="4" fontId="13" fillId="3" borderId="1" xfId="1" applyNumberFormat="1" applyFont="1" applyFill="1" applyBorder="1" applyAlignment="1">
      <alignment vertical="center"/>
    </xf>
    <xf numFmtId="1" fontId="13" fillId="3" borderId="1" xfId="2" applyNumberFormat="1" applyFont="1" applyFill="1" applyBorder="1" applyAlignment="1">
      <alignment vertical="center"/>
    </xf>
    <xf numFmtId="4" fontId="14" fillId="3" borderId="10" xfId="0" applyNumberFormat="1" applyFont="1" applyFill="1" applyBorder="1" applyAlignment="1">
      <alignment vertical="center"/>
    </xf>
    <xf numFmtId="0" fontId="21" fillId="3" borderId="0" xfId="0" applyFont="1" applyFill="1"/>
    <xf numFmtId="0" fontId="14" fillId="3" borderId="10" xfId="0" applyFont="1" applyFill="1" applyBorder="1" applyAlignment="1">
      <alignment horizontal="center" vertical="center"/>
    </xf>
    <xf numFmtId="2" fontId="12" fillId="3" borderId="10" xfId="0" applyNumberFormat="1" applyFont="1" applyFill="1" applyBorder="1" applyAlignment="1">
      <alignment horizontal="right" vertical="center" wrapText="1"/>
    </xf>
    <xf numFmtId="2" fontId="13" fillId="3" borderId="1" xfId="2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justify" vertical="center" wrapText="1"/>
    </xf>
    <xf numFmtId="0" fontId="12" fillId="0" borderId="0" xfId="0" applyFont="1" applyAlignment="1">
      <alignment horizontal="justify" vertical="center"/>
    </xf>
    <xf numFmtId="0" fontId="35" fillId="0" borderId="36" xfId="0" applyFont="1" applyBorder="1" applyAlignment="1">
      <alignment vertical="center" wrapText="1"/>
    </xf>
    <xf numFmtId="0" fontId="35" fillId="0" borderId="10" xfId="0" applyFont="1" applyBorder="1" applyAlignment="1">
      <alignment vertical="center" wrapText="1"/>
    </xf>
    <xf numFmtId="0" fontId="31" fillId="0" borderId="10" xfId="0" applyFont="1" applyBorder="1" applyAlignment="1">
      <alignment vertical="center"/>
    </xf>
    <xf numFmtId="0" fontId="21" fillId="15" borderId="0" xfId="0" applyFont="1" applyFill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10" fontId="33" fillId="0" borderId="0" xfId="2" applyNumberFormat="1" applyFont="1" applyAlignment="1">
      <alignment horizontal="center" vertical="center"/>
    </xf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6" fontId="21" fillId="15" borderId="10" xfId="0" applyNumberFormat="1" applyFont="1" applyFill="1" applyBorder="1"/>
    <xf numFmtId="10" fontId="31" fillId="0" borderId="0" xfId="0" applyNumberFormat="1" applyFont="1" applyAlignment="1">
      <alignment horizontal="center"/>
    </xf>
    <xf numFmtId="166" fontId="31" fillId="0" borderId="0" xfId="0" applyNumberFormat="1" applyFont="1" applyAlignment="1">
      <alignment horizontal="center" vertical="center"/>
    </xf>
    <xf numFmtId="0" fontId="31" fillId="0" borderId="0" xfId="0" applyFont="1"/>
    <xf numFmtId="10" fontId="33" fillId="0" borderId="0" xfId="2" applyNumberFormat="1" applyFont="1" applyAlignment="1">
      <alignment horizontal="center"/>
    </xf>
    <xf numFmtId="0" fontId="33" fillId="0" borderId="0" xfId="0" applyFont="1" applyAlignment="1">
      <alignment vertical="center"/>
    </xf>
    <xf numFmtId="10" fontId="33" fillId="0" borderId="0" xfId="0" applyNumberFormat="1" applyFont="1" applyAlignment="1">
      <alignment vertical="center"/>
    </xf>
    <xf numFmtId="166" fontId="31" fillId="0" borderId="0" xfId="0" applyNumberFormat="1" applyFont="1" applyAlignment="1">
      <alignment vertical="center"/>
    </xf>
    <xf numFmtId="0" fontId="35" fillId="0" borderId="42" xfId="0" applyFont="1" applyBorder="1" applyAlignment="1">
      <alignment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left" vertical="center" wrapText="1"/>
    </xf>
    <xf numFmtId="0" fontId="40" fillId="0" borderId="3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4" xfId="0" applyFont="1" applyBorder="1" applyAlignment="1">
      <alignment horizontal="center" vertical="center" wrapText="1"/>
    </xf>
    <xf numFmtId="0" fontId="40" fillId="0" borderId="32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left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8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left" vertical="center" wrapText="1"/>
    </xf>
    <xf numFmtId="0" fontId="40" fillId="0" borderId="40" xfId="0" applyFont="1" applyBorder="1" applyAlignment="1">
      <alignment horizontal="center" vertical="center" wrapText="1"/>
    </xf>
    <xf numFmtId="0" fontId="40" fillId="0" borderId="41" xfId="0" applyFont="1" applyBorder="1" applyAlignment="1">
      <alignment horizontal="center" vertical="center" wrapText="1"/>
    </xf>
    <xf numFmtId="0" fontId="45" fillId="0" borderId="0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44" fillId="0" borderId="67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/>
    </xf>
    <xf numFmtId="0" fontId="44" fillId="2" borderId="52" xfId="0" applyFont="1" applyFill="1" applyBorder="1" applyAlignment="1">
      <alignment horizontal="left" vertical="center"/>
    </xf>
    <xf numFmtId="0" fontId="44" fillId="2" borderId="56" xfId="0" applyFont="1" applyFill="1" applyBorder="1" applyAlignment="1">
      <alignment horizontal="left" vertical="center"/>
    </xf>
    <xf numFmtId="0" fontId="44" fillId="2" borderId="56" xfId="0" applyFont="1" applyFill="1" applyBorder="1" applyAlignment="1">
      <alignment horizontal="left" vertical="center"/>
    </xf>
    <xf numFmtId="4" fontId="46" fillId="9" borderId="10" xfId="0" applyNumberFormat="1" applyFont="1" applyFill="1" applyBorder="1" applyAlignment="1">
      <alignment vertical="center"/>
    </xf>
    <xf numFmtId="0" fontId="47" fillId="16" borderId="0" xfId="0" applyFont="1" applyFill="1" applyBorder="1" applyAlignment="1">
      <alignment vertical="center"/>
    </xf>
    <xf numFmtId="4" fontId="45" fillId="9" borderId="60" xfId="1" applyNumberFormat="1" applyFont="1" applyFill="1" applyBorder="1" applyAlignment="1">
      <alignment horizontal="center" vertical="center"/>
    </xf>
    <xf numFmtId="4" fontId="46" fillId="9" borderId="61" xfId="1" applyNumberFormat="1" applyFont="1" applyFill="1" applyBorder="1" applyAlignment="1">
      <alignment vertical="center"/>
    </xf>
    <xf numFmtId="4" fontId="46" fillId="9" borderId="62" xfId="1" applyNumberFormat="1" applyFont="1" applyFill="1" applyBorder="1" applyAlignment="1">
      <alignment vertical="center"/>
    </xf>
    <xf numFmtId="0" fontId="44" fillId="2" borderId="56" xfId="0" applyFont="1" applyFill="1" applyBorder="1" applyAlignment="1">
      <alignment horizontal="left" vertical="center" wrapText="1"/>
    </xf>
    <xf numFmtId="0" fontId="44" fillId="6" borderId="12" xfId="0" applyFont="1" applyFill="1" applyBorder="1" applyAlignment="1">
      <alignment horizontal="center" vertical="center" wrapText="1"/>
    </xf>
    <xf numFmtId="0" fontId="44" fillId="6" borderId="10" xfId="0" applyFont="1" applyFill="1" applyBorder="1" applyAlignment="1">
      <alignment horizontal="center" vertical="center" wrapText="1"/>
    </xf>
    <xf numFmtId="0" fontId="44" fillId="6" borderId="58" xfId="0" applyFont="1" applyFill="1" applyBorder="1" applyAlignment="1">
      <alignment horizontal="center" vertical="center" wrapText="1"/>
    </xf>
    <xf numFmtId="0" fontId="44" fillId="6" borderId="56" xfId="0" applyFont="1" applyFill="1" applyBorder="1" applyAlignment="1">
      <alignment horizontal="center" vertical="center" wrapText="1"/>
    </xf>
    <xf numFmtId="0" fontId="48" fillId="6" borderId="10" xfId="0" applyFont="1" applyFill="1" applyBorder="1" applyAlignment="1">
      <alignment horizontal="center" vertical="center" wrapText="1"/>
    </xf>
    <xf numFmtId="0" fontId="48" fillId="6" borderId="58" xfId="0" applyFont="1" applyFill="1" applyBorder="1" applyAlignment="1">
      <alignment horizontal="center" vertical="center" wrapText="1"/>
    </xf>
    <xf numFmtId="165" fontId="52" fillId="18" borderId="63" xfId="1" applyFont="1" applyFill="1" applyBorder="1" applyAlignment="1">
      <alignment horizontal="center" vertical="center"/>
    </xf>
    <xf numFmtId="165" fontId="52" fillId="18" borderId="10" xfId="1" applyNumberFormat="1" applyFont="1" applyFill="1" applyBorder="1" applyAlignment="1">
      <alignment horizontal="center" vertical="center"/>
    </xf>
    <xf numFmtId="0" fontId="54" fillId="0" borderId="0" xfId="0" applyFont="1"/>
    <xf numFmtId="0" fontId="54" fillId="0" borderId="0" xfId="0" applyFont="1" applyAlignment="1">
      <alignment horizontal="center"/>
    </xf>
    <xf numFmtId="4" fontId="55" fillId="3" borderId="0" xfId="1" applyNumberFormat="1" applyFont="1" applyFill="1" applyBorder="1" applyAlignment="1">
      <alignment vertical="center"/>
    </xf>
    <xf numFmtId="0" fontId="54" fillId="3" borderId="0" xfId="0" applyFont="1" applyFill="1"/>
    <xf numFmtId="4" fontId="55" fillId="3" borderId="0" xfId="4" applyNumberFormat="1" applyFont="1" applyFill="1" applyBorder="1" applyAlignment="1">
      <alignment vertical="center"/>
    </xf>
    <xf numFmtId="165" fontId="56" fillId="3" borderId="0" xfId="1" applyNumberFormat="1" applyFont="1" applyFill="1" applyBorder="1" applyAlignment="1">
      <alignment horizontal="center" vertical="center"/>
    </xf>
    <xf numFmtId="2" fontId="56" fillId="3" borderId="0" xfId="1" applyNumberFormat="1" applyFont="1" applyFill="1" applyBorder="1" applyAlignment="1">
      <alignment horizontal="center" vertical="center"/>
    </xf>
    <xf numFmtId="0" fontId="55" fillId="21" borderId="69" xfId="0" applyFont="1" applyFill="1" applyBorder="1" applyAlignment="1">
      <alignment horizontal="center" vertical="center" wrapText="1"/>
    </xf>
    <xf numFmtId="0" fontId="55" fillId="20" borderId="69" xfId="0" applyFont="1" applyFill="1" applyBorder="1" applyAlignment="1">
      <alignment horizontal="center" vertical="center" wrapText="1"/>
    </xf>
    <xf numFmtId="0" fontId="54" fillId="0" borderId="0" xfId="0" applyFont="1" applyBorder="1"/>
    <xf numFmtId="0" fontId="53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/>
    </xf>
    <xf numFmtId="0" fontId="55" fillId="21" borderId="73" xfId="0" applyFont="1" applyFill="1" applyBorder="1" applyAlignment="1">
      <alignment horizontal="center" vertical="center" wrapText="1"/>
    </xf>
    <xf numFmtId="4" fontId="44" fillId="9" borderId="61" xfId="1" applyNumberFormat="1" applyFont="1" applyFill="1" applyBorder="1" applyAlignment="1">
      <alignment horizontal="center" vertical="center"/>
    </xf>
    <xf numFmtId="4" fontId="62" fillId="3" borderId="29" xfId="4" applyNumberFormat="1" applyFont="1" applyFill="1" applyBorder="1" applyAlignment="1">
      <alignment vertical="center"/>
    </xf>
    <xf numFmtId="2" fontId="64" fillId="3" borderId="10" xfId="1" applyNumberFormat="1" applyFont="1" applyFill="1" applyBorder="1" applyAlignment="1">
      <alignment horizontal="center" vertical="center"/>
    </xf>
    <xf numFmtId="2" fontId="63" fillId="18" borderId="10" xfId="1" applyNumberFormat="1" applyFont="1" applyFill="1" applyBorder="1" applyAlignment="1">
      <alignment horizontal="center" vertical="center"/>
    </xf>
    <xf numFmtId="4" fontId="62" fillId="3" borderId="10" xfId="4" applyNumberFormat="1" applyFont="1" applyFill="1" applyBorder="1" applyAlignment="1">
      <alignment vertical="center"/>
    </xf>
    <xf numFmtId="4" fontId="64" fillId="3" borderId="0" xfId="1" applyNumberFormat="1" applyFont="1" applyFill="1" applyBorder="1" applyAlignment="1">
      <alignment vertical="center"/>
    </xf>
    <xf numFmtId="165" fontId="63" fillId="3" borderId="0" xfId="1" applyNumberFormat="1" applyFont="1" applyFill="1" applyBorder="1" applyAlignment="1">
      <alignment horizontal="center" vertical="center"/>
    </xf>
    <xf numFmtId="2" fontId="63" fillId="3" borderId="0" xfId="1" applyNumberFormat="1" applyFont="1" applyFill="1" applyBorder="1" applyAlignment="1">
      <alignment horizontal="center" vertical="center"/>
    </xf>
    <xf numFmtId="4" fontId="55" fillId="3" borderId="0" xfId="4" applyNumberFormat="1" applyFont="1" applyFill="1" applyBorder="1" applyAlignment="1">
      <alignment horizontal="center" vertical="center"/>
    </xf>
    <xf numFmtId="165" fontId="52" fillId="18" borderId="69" xfId="1" applyFont="1" applyFill="1" applyBorder="1" applyAlignment="1">
      <alignment horizontal="center" vertical="center"/>
    </xf>
    <xf numFmtId="165" fontId="62" fillId="3" borderId="27" xfId="1" applyFont="1" applyFill="1" applyBorder="1" applyAlignment="1">
      <alignment horizontal="center" vertical="center"/>
    </xf>
    <xf numFmtId="4" fontId="62" fillId="3" borderId="13" xfId="1" applyNumberFormat="1" applyFont="1" applyFill="1" applyBorder="1" applyAlignment="1">
      <alignment vertical="center"/>
    </xf>
    <xf numFmtId="4" fontId="64" fillId="3" borderId="0" xfId="4" applyNumberFormat="1" applyFont="1" applyFill="1" applyBorder="1" applyAlignment="1">
      <alignment horizontal="center" vertical="center"/>
    </xf>
    <xf numFmtId="4" fontId="62" fillId="3" borderId="85" xfId="4" applyNumberFormat="1" applyFont="1" applyFill="1" applyBorder="1" applyAlignment="1">
      <alignment vertical="center"/>
    </xf>
    <xf numFmtId="165" fontId="64" fillId="3" borderId="86" xfId="1" applyFont="1" applyFill="1" applyBorder="1" applyAlignment="1">
      <alignment horizontal="center" vertical="center"/>
    </xf>
    <xf numFmtId="165" fontId="64" fillId="3" borderId="87" xfId="1" applyFont="1" applyFill="1" applyBorder="1" applyAlignment="1">
      <alignment horizontal="center" vertical="center"/>
    </xf>
    <xf numFmtId="165" fontId="62" fillId="3" borderId="28" xfId="1" applyFont="1" applyFill="1" applyBorder="1" applyAlignment="1">
      <alignment horizontal="center" vertical="center"/>
    </xf>
    <xf numFmtId="4" fontId="62" fillId="3" borderId="88" xfId="4" applyNumberFormat="1" applyFont="1" applyFill="1" applyBorder="1" applyAlignment="1">
      <alignment vertical="center"/>
    </xf>
    <xf numFmtId="4" fontId="62" fillId="3" borderId="17" xfId="4" applyNumberFormat="1" applyFont="1" applyFill="1" applyBorder="1" applyAlignment="1">
      <alignment vertical="center"/>
    </xf>
    <xf numFmtId="0" fontId="44" fillId="2" borderId="56" xfId="0" applyFont="1" applyFill="1" applyBorder="1" applyAlignment="1">
      <alignment horizontal="left" vertical="center"/>
    </xf>
    <xf numFmtId="0" fontId="58" fillId="3" borderId="0" xfId="0" applyFont="1" applyFill="1" applyBorder="1" applyAlignment="1"/>
    <xf numFmtId="0" fontId="55" fillId="3" borderId="0" xfId="0" applyFont="1" applyFill="1" applyBorder="1" applyAlignment="1">
      <alignment horizontal="center" vertical="center" wrapText="1"/>
    </xf>
    <xf numFmtId="0" fontId="62" fillId="3" borderId="29" xfId="0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0" fontId="60" fillId="22" borderId="66" xfId="0" applyFont="1" applyFill="1" applyBorder="1" applyAlignment="1">
      <alignment horizontal="center" vertical="center"/>
    </xf>
    <xf numFmtId="0" fontId="60" fillId="22" borderId="64" xfId="0" applyFont="1" applyFill="1" applyBorder="1" applyAlignment="1">
      <alignment horizontal="center" vertical="center"/>
    </xf>
    <xf numFmtId="0" fontId="60" fillId="22" borderId="65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top"/>
    </xf>
    <xf numFmtId="0" fontId="8" fillId="2" borderId="7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4" fontId="9" fillId="3" borderId="7" xfId="2" applyNumberFormat="1" applyFont="1" applyFill="1" applyBorder="1" applyAlignment="1">
      <alignment horizontal="center" vertical="center"/>
    </xf>
    <xf numFmtId="4" fontId="9" fillId="3" borderId="9" xfId="2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top"/>
    </xf>
    <xf numFmtId="0" fontId="0" fillId="0" borderId="6" xfId="0" applyFont="1" applyBorder="1" applyAlignment="1">
      <alignment horizontal="left" vertical="top"/>
    </xf>
    <xf numFmtId="0" fontId="6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51" fillId="18" borderId="65" xfId="0" applyFont="1" applyFill="1" applyBorder="1" applyAlignment="1">
      <alignment horizontal="center" vertical="center"/>
    </xf>
    <xf numFmtId="0" fontId="44" fillId="2" borderId="56" xfId="0" applyFont="1" applyFill="1" applyBorder="1" applyAlignment="1">
      <alignment horizontal="left" vertical="center"/>
    </xf>
    <xf numFmtId="0" fontId="44" fillId="2" borderId="10" xfId="0" applyFont="1" applyFill="1" applyBorder="1" applyAlignment="1">
      <alignment horizontal="left" vertical="center"/>
    </xf>
    <xf numFmtId="0" fontId="44" fillId="2" borderId="58" xfId="0" applyFont="1" applyFill="1" applyBorder="1" applyAlignment="1">
      <alignment horizontal="left" vertical="center"/>
    </xf>
    <xf numFmtId="0" fontId="45" fillId="2" borderId="11" xfId="0" applyFont="1" applyFill="1" applyBorder="1" applyAlignment="1">
      <alignment horizontal="justify" vertical="center" wrapText="1"/>
    </xf>
    <xf numFmtId="0" fontId="45" fillId="2" borderId="12" xfId="0" applyFont="1" applyFill="1" applyBorder="1" applyAlignment="1">
      <alignment horizontal="justify" vertical="center" wrapText="1"/>
    </xf>
    <xf numFmtId="0" fontId="45" fillId="2" borderId="57" xfId="0" applyFont="1" applyFill="1" applyBorder="1" applyAlignment="1">
      <alignment horizontal="justify" vertical="center" wrapText="1"/>
    </xf>
    <xf numFmtId="0" fontId="45" fillId="2" borderId="11" xfId="0" applyFont="1" applyFill="1" applyBorder="1" applyAlignment="1">
      <alignment horizontal="left" vertical="center"/>
    </xf>
    <xf numFmtId="0" fontId="45" fillId="2" borderId="12" xfId="0" applyFont="1" applyFill="1" applyBorder="1" applyAlignment="1">
      <alignment horizontal="left" vertical="center"/>
    </xf>
    <xf numFmtId="0" fontId="45" fillId="2" borderId="57" xfId="0" applyFont="1" applyFill="1" applyBorder="1" applyAlignment="1">
      <alignment horizontal="left" vertical="center"/>
    </xf>
    <xf numFmtId="0" fontId="44" fillId="6" borderId="59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11" xfId="0" applyFont="1" applyFill="1" applyBorder="1" applyAlignment="1">
      <alignment horizontal="center" vertical="center" wrapText="1"/>
    </xf>
    <xf numFmtId="0" fontId="46" fillId="9" borderId="59" xfId="0" applyFont="1" applyFill="1" applyBorder="1" applyAlignment="1">
      <alignment horizontal="center" vertical="center"/>
    </xf>
    <xf numFmtId="0" fontId="46" fillId="9" borderId="13" xfId="0" applyFont="1" applyFill="1" applyBorder="1" applyAlignment="1">
      <alignment horizontal="center" vertical="center"/>
    </xf>
    <xf numFmtId="4" fontId="46" fillId="9" borderId="11" xfId="0" applyNumberFormat="1" applyFont="1" applyFill="1" applyBorder="1" applyAlignment="1">
      <alignment horizontal="center" vertical="center"/>
    </xf>
    <xf numFmtId="4" fontId="46" fillId="9" borderId="13" xfId="0" applyNumberFormat="1" applyFont="1" applyFill="1" applyBorder="1" applyAlignment="1">
      <alignment horizontal="center" vertical="center"/>
    </xf>
    <xf numFmtId="0" fontId="50" fillId="0" borderId="64" xfId="0" applyFont="1" applyBorder="1" applyAlignment="1">
      <alignment horizontal="center" vertical="center"/>
    </xf>
    <xf numFmtId="0" fontId="50" fillId="0" borderId="65" xfId="0" applyFont="1" applyBorder="1" applyAlignment="1">
      <alignment horizontal="center" vertical="center"/>
    </xf>
    <xf numFmtId="0" fontId="50" fillId="0" borderId="66" xfId="0" applyFont="1" applyBorder="1" applyAlignment="1">
      <alignment horizontal="center" vertical="center"/>
    </xf>
    <xf numFmtId="0" fontId="50" fillId="0" borderId="67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68" xfId="0" applyFont="1" applyBorder="1" applyAlignment="1">
      <alignment horizontal="center" vertical="center"/>
    </xf>
    <xf numFmtId="0" fontId="49" fillId="2" borderId="53" xfId="0" applyFont="1" applyFill="1" applyBorder="1" applyAlignment="1">
      <alignment horizontal="left" vertical="center"/>
    </xf>
    <xf numFmtId="0" fontId="49" fillId="2" borderId="54" xfId="0" applyFont="1" applyFill="1" applyBorder="1" applyAlignment="1">
      <alignment horizontal="left" vertical="center"/>
    </xf>
    <xf numFmtId="0" fontId="49" fillId="2" borderId="55" xfId="0" applyFont="1" applyFill="1" applyBorder="1" applyAlignment="1">
      <alignment horizontal="left" vertical="center"/>
    </xf>
    <xf numFmtId="49" fontId="45" fillId="2" borderId="11" xfId="0" applyNumberFormat="1" applyFont="1" applyFill="1" applyBorder="1" applyAlignment="1">
      <alignment horizontal="left" vertical="center"/>
    </xf>
    <xf numFmtId="4" fontId="60" fillId="22" borderId="31" xfId="4" applyNumberFormat="1" applyFont="1" applyFill="1" applyBorder="1" applyAlignment="1">
      <alignment horizontal="center" vertical="center"/>
    </xf>
    <xf numFmtId="4" fontId="60" fillId="22" borderId="76" xfId="4" applyNumberFormat="1" applyFont="1" applyFill="1" applyBorder="1" applyAlignment="1">
      <alignment horizontal="center" vertical="center"/>
    </xf>
    <xf numFmtId="0" fontId="60" fillId="22" borderId="64" xfId="0" applyFont="1" applyFill="1" applyBorder="1" applyAlignment="1">
      <alignment horizontal="center" vertical="center"/>
    </xf>
    <xf numFmtId="0" fontId="60" fillId="22" borderId="65" xfId="0" applyFont="1" applyFill="1" applyBorder="1" applyAlignment="1">
      <alignment horizontal="center" vertical="center"/>
    </xf>
    <xf numFmtId="0" fontId="60" fillId="22" borderId="66" xfId="0" applyFont="1" applyFill="1" applyBorder="1" applyAlignment="1">
      <alignment horizontal="center" vertical="center"/>
    </xf>
    <xf numFmtId="0" fontId="60" fillId="22" borderId="74" xfId="0" applyFont="1" applyFill="1" applyBorder="1" applyAlignment="1">
      <alignment horizontal="center" vertical="center"/>
    </xf>
    <xf numFmtId="0" fontId="60" fillId="22" borderId="75" xfId="0" applyFont="1" applyFill="1" applyBorder="1" applyAlignment="1">
      <alignment horizontal="center" vertical="center"/>
    </xf>
    <xf numFmtId="0" fontId="60" fillId="22" borderId="70" xfId="0" applyFont="1" applyFill="1" applyBorder="1" applyAlignment="1">
      <alignment horizontal="center" vertical="center"/>
    </xf>
    <xf numFmtId="165" fontId="64" fillId="3" borderId="64" xfId="1" applyFont="1" applyFill="1" applyBorder="1" applyAlignment="1">
      <alignment horizontal="center" vertical="center"/>
    </xf>
    <xf numFmtId="165" fontId="64" fillId="3" borderId="67" xfId="1" applyFont="1" applyFill="1" applyBorder="1" applyAlignment="1">
      <alignment horizontal="center" vertical="center"/>
    </xf>
    <xf numFmtId="4" fontId="65" fillId="18" borderId="31" xfId="4" applyNumberFormat="1" applyFont="1" applyFill="1" applyBorder="1" applyAlignment="1">
      <alignment horizontal="center" vertical="center"/>
    </xf>
    <xf numFmtId="4" fontId="65" fillId="18" borderId="76" xfId="4" applyNumberFormat="1" applyFont="1" applyFill="1" applyBorder="1" applyAlignment="1">
      <alignment horizontal="center" vertical="center"/>
    </xf>
    <xf numFmtId="4" fontId="64" fillId="19" borderId="31" xfId="4" applyNumberFormat="1" applyFont="1" applyFill="1" applyBorder="1" applyAlignment="1">
      <alignment horizontal="center" vertical="center"/>
    </xf>
    <xf numFmtId="4" fontId="64" fillId="19" borderId="76" xfId="4" applyNumberFormat="1" applyFont="1" applyFill="1" applyBorder="1" applyAlignment="1">
      <alignment horizontal="center" vertical="center"/>
    </xf>
    <xf numFmtId="0" fontId="55" fillId="3" borderId="65" xfId="0" applyFont="1" applyFill="1" applyBorder="1" applyAlignment="1">
      <alignment horizontal="center" vertical="center"/>
    </xf>
    <xf numFmtId="0" fontId="59" fillId="19" borderId="71" xfId="0" applyFont="1" applyFill="1" applyBorder="1" applyAlignment="1">
      <alignment horizontal="center" vertical="center"/>
    </xf>
    <xf numFmtId="0" fontId="59" fillId="19" borderId="72" xfId="0" applyFont="1" applyFill="1" applyBorder="1" applyAlignment="1">
      <alignment horizontal="center" vertical="center"/>
    </xf>
    <xf numFmtId="0" fontId="59" fillId="19" borderId="73" xfId="0" applyFont="1" applyFill="1" applyBorder="1" applyAlignment="1">
      <alignment horizontal="center" vertical="center"/>
    </xf>
    <xf numFmtId="0" fontId="55" fillId="21" borderId="71" xfId="0" applyFont="1" applyFill="1" applyBorder="1" applyAlignment="1">
      <alignment horizontal="center" vertical="center" wrapText="1"/>
    </xf>
    <xf numFmtId="0" fontId="55" fillId="21" borderId="72" xfId="0" applyFont="1" applyFill="1" applyBorder="1" applyAlignment="1">
      <alignment horizontal="center" vertical="center" wrapText="1"/>
    </xf>
    <xf numFmtId="0" fontId="55" fillId="21" borderId="73" xfId="0" applyFont="1" applyFill="1" applyBorder="1" applyAlignment="1">
      <alignment horizontal="center" vertical="center" wrapText="1"/>
    </xf>
    <xf numFmtId="0" fontId="58" fillId="2" borderId="71" xfId="0" applyFont="1" applyFill="1" applyBorder="1" applyAlignment="1">
      <alignment horizontal="left"/>
    </xf>
    <xf numFmtId="0" fontId="58" fillId="2" borderId="72" xfId="0" applyFont="1" applyFill="1" applyBorder="1" applyAlignment="1">
      <alignment horizontal="left"/>
    </xf>
    <xf numFmtId="0" fontId="58" fillId="2" borderId="73" xfId="0" applyFont="1" applyFill="1" applyBorder="1" applyAlignment="1">
      <alignment horizontal="left"/>
    </xf>
    <xf numFmtId="0" fontId="58" fillId="2" borderId="71" xfId="0" applyFont="1" applyFill="1" applyBorder="1" applyAlignment="1">
      <alignment horizontal="left" vertical="center"/>
    </xf>
    <xf numFmtId="0" fontId="58" fillId="2" borderId="73" xfId="0" applyFont="1" applyFill="1" applyBorder="1" applyAlignment="1">
      <alignment horizontal="left" vertical="center"/>
    </xf>
    <xf numFmtId="0" fontId="57" fillId="2" borderId="81" xfId="0" applyFont="1" applyFill="1" applyBorder="1" applyAlignment="1">
      <alignment horizontal="left" vertical="center"/>
    </xf>
    <xf numFmtId="0" fontId="57" fillId="2" borderId="82" xfId="0" applyFont="1" applyFill="1" applyBorder="1" applyAlignment="1">
      <alignment horizontal="left" vertical="center"/>
    </xf>
    <xf numFmtId="0" fontId="57" fillId="2" borderId="83" xfId="0" applyFont="1" applyFill="1" applyBorder="1" applyAlignment="1">
      <alignment horizontal="left" vertical="center"/>
    </xf>
    <xf numFmtId="0" fontId="59" fillId="19" borderId="77" xfId="0" applyFont="1" applyFill="1" applyBorder="1" applyAlignment="1">
      <alignment horizontal="center" vertical="center"/>
    </xf>
    <xf numFmtId="0" fontId="59" fillId="19" borderId="78" xfId="0" applyFont="1" applyFill="1" applyBorder="1" applyAlignment="1">
      <alignment horizontal="center" vertical="center"/>
    </xf>
    <xf numFmtId="0" fontId="59" fillId="19" borderId="80" xfId="0" applyFont="1" applyFill="1" applyBorder="1" applyAlignment="1">
      <alignment horizontal="center" vertical="center"/>
    </xf>
    <xf numFmtId="0" fontId="59" fillId="19" borderId="71" xfId="0" applyFont="1" applyFill="1" applyBorder="1" applyAlignment="1">
      <alignment horizontal="center"/>
    </xf>
    <xf numFmtId="0" fontId="59" fillId="19" borderId="72" xfId="0" applyFont="1" applyFill="1" applyBorder="1" applyAlignment="1">
      <alignment horizontal="center"/>
    </xf>
    <xf numFmtId="0" fontId="59" fillId="19" borderId="73" xfId="0" applyFont="1" applyFill="1" applyBorder="1" applyAlignment="1">
      <alignment horizontal="center"/>
    </xf>
    <xf numFmtId="0" fontId="59" fillId="19" borderId="84" xfId="0" applyFont="1" applyFill="1" applyBorder="1" applyAlignment="1">
      <alignment horizontal="center" vertical="center"/>
    </xf>
    <xf numFmtId="0" fontId="59" fillId="19" borderId="79" xfId="0" applyFont="1" applyFill="1" applyBorder="1" applyAlignment="1">
      <alignment horizontal="center" vertical="center"/>
    </xf>
    <xf numFmtId="0" fontId="59" fillId="3" borderId="0" xfId="0" applyFont="1" applyFill="1" applyBorder="1" applyAlignment="1">
      <alignment horizontal="center" vertical="center"/>
    </xf>
    <xf numFmtId="0" fontId="57" fillId="2" borderId="71" xfId="0" applyFont="1" applyFill="1" applyBorder="1" applyAlignment="1">
      <alignment horizontal="left" vertical="center"/>
    </xf>
    <xf numFmtId="0" fontId="57" fillId="2" borderId="73" xfId="0" applyFont="1" applyFill="1" applyBorder="1" applyAlignment="1">
      <alignment horizontal="left" vertical="center"/>
    </xf>
    <xf numFmtId="0" fontId="64" fillId="19" borderId="64" xfId="0" applyFont="1" applyFill="1" applyBorder="1" applyAlignment="1">
      <alignment horizontal="center" vertical="center"/>
    </xf>
    <xf numFmtId="0" fontId="64" fillId="19" borderId="65" xfId="0" applyFont="1" applyFill="1" applyBorder="1" applyAlignment="1">
      <alignment horizontal="center" vertical="center"/>
    </xf>
    <xf numFmtId="0" fontId="64" fillId="19" borderId="66" xfId="0" applyFont="1" applyFill="1" applyBorder="1" applyAlignment="1">
      <alignment horizontal="center" vertical="center"/>
    </xf>
    <xf numFmtId="0" fontId="64" fillId="19" borderId="74" xfId="0" applyFont="1" applyFill="1" applyBorder="1" applyAlignment="1">
      <alignment horizontal="center" vertical="center"/>
    </xf>
    <xf numFmtId="0" fontId="64" fillId="19" borderId="75" xfId="0" applyFont="1" applyFill="1" applyBorder="1" applyAlignment="1">
      <alignment horizontal="center" vertical="center"/>
    </xf>
    <xf numFmtId="0" fontId="64" fillId="19" borderId="70" xfId="0" applyFont="1" applyFill="1" applyBorder="1" applyAlignment="1">
      <alignment horizontal="center" vertical="center"/>
    </xf>
    <xf numFmtId="0" fontId="62" fillId="3" borderId="11" xfId="0" applyFont="1" applyFill="1" applyBorder="1" applyAlignment="1">
      <alignment horizontal="left" vertical="center"/>
    </xf>
    <xf numFmtId="0" fontId="54" fillId="3" borderId="12" xfId="0" applyFont="1" applyFill="1" applyBorder="1" applyAlignment="1">
      <alignment horizontal="left" vertical="center"/>
    </xf>
    <xf numFmtId="0" fontId="62" fillId="3" borderId="10" xfId="0" applyFont="1" applyFill="1" applyBorder="1" applyAlignment="1">
      <alignment horizontal="left" vertical="center"/>
    </xf>
    <xf numFmtId="0" fontId="54" fillId="3" borderId="11" xfId="0" applyFont="1" applyFill="1" applyBorder="1" applyAlignment="1">
      <alignment horizontal="left" vertical="center"/>
    </xf>
    <xf numFmtId="0" fontId="62" fillId="3" borderId="10" xfId="0" applyFont="1" applyFill="1" applyBorder="1" applyAlignment="1">
      <alignment horizontal="justify" vertical="center" wrapText="1"/>
    </xf>
    <xf numFmtId="0" fontId="62" fillId="3" borderId="11" xfId="0" applyFont="1" applyFill="1" applyBorder="1" applyAlignment="1">
      <alignment horizontal="justify" vertical="center" wrapText="1"/>
    </xf>
    <xf numFmtId="0" fontId="58" fillId="2" borderId="81" xfId="0" applyFont="1" applyFill="1" applyBorder="1" applyAlignment="1">
      <alignment horizontal="left" vertical="center"/>
    </xf>
    <xf numFmtId="0" fontId="58" fillId="2" borderId="82" xfId="0" applyFont="1" applyFill="1" applyBorder="1" applyAlignment="1">
      <alignment horizontal="left" vertical="center"/>
    </xf>
    <xf numFmtId="0" fontId="58" fillId="2" borderId="81" xfId="0" applyFont="1" applyFill="1" applyBorder="1" applyAlignment="1">
      <alignment horizontal="left"/>
    </xf>
    <xf numFmtId="0" fontId="58" fillId="2" borderId="83" xfId="0" applyFont="1" applyFill="1" applyBorder="1" applyAlignment="1">
      <alignment horizontal="left"/>
    </xf>
    <xf numFmtId="0" fontId="58" fillId="2" borderId="82" xfId="0" applyFont="1" applyFill="1" applyBorder="1" applyAlignment="1">
      <alignment horizontal="left"/>
    </xf>
    <xf numFmtId="0" fontId="59" fillId="3" borderId="67" xfId="0" applyFont="1" applyFill="1" applyBorder="1" applyAlignment="1">
      <alignment horizontal="center" vertical="center"/>
    </xf>
    <xf numFmtId="0" fontId="62" fillId="3" borderId="29" xfId="0" applyFont="1" applyFill="1" applyBorder="1" applyAlignment="1">
      <alignment horizontal="left" vertical="center"/>
    </xf>
    <xf numFmtId="0" fontId="54" fillId="3" borderId="15" xfId="0" applyFont="1" applyFill="1" applyBorder="1" applyAlignment="1">
      <alignment horizontal="left" vertical="center"/>
    </xf>
    <xf numFmtId="0" fontId="62" fillId="3" borderId="57" xfId="0" applyFont="1" applyFill="1" applyBorder="1" applyAlignment="1">
      <alignment horizontal="left" vertical="center"/>
    </xf>
    <xf numFmtId="0" fontId="61" fillId="0" borderId="0" xfId="0" applyFont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0" xfId="0" applyFont="1" applyBorder="1" applyAlignment="1">
      <alignment horizontal="center" vertical="center"/>
    </xf>
    <xf numFmtId="0" fontId="32" fillId="3" borderId="11" xfId="0" applyFont="1" applyFill="1" applyBorder="1" applyAlignment="1">
      <alignment vertical="center" wrapText="1"/>
    </xf>
    <xf numFmtId="0" fontId="32" fillId="3" borderId="12" xfId="0" applyFont="1" applyFill="1" applyBorder="1" applyAlignment="1">
      <alignment vertical="center" wrapText="1"/>
    </xf>
    <xf numFmtId="0" fontId="32" fillId="3" borderId="13" xfId="0" applyFont="1" applyFill="1" applyBorder="1" applyAlignment="1">
      <alignment vertical="center" wrapText="1"/>
    </xf>
    <xf numFmtId="0" fontId="32" fillId="3" borderId="10" xfId="0" applyFont="1" applyFill="1" applyBorder="1" applyAlignment="1">
      <alignment vertical="center" wrapText="1"/>
    </xf>
    <xf numFmtId="0" fontId="25" fillId="11" borderId="10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>
      <alignment horizontal="justify" vertical="center" wrapText="1"/>
    </xf>
    <xf numFmtId="4" fontId="32" fillId="3" borderId="29" xfId="0" applyNumberFormat="1" applyFont="1" applyFill="1" applyBorder="1" applyAlignment="1">
      <alignment horizontal="right" vertical="center"/>
    </xf>
    <xf numFmtId="4" fontId="32" fillId="3" borderId="27" xfId="0" applyNumberFormat="1" applyFont="1" applyFill="1" applyBorder="1" applyAlignment="1">
      <alignment horizontal="right" vertical="center"/>
    </xf>
    <xf numFmtId="49" fontId="13" fillId="0" borderId="29" xfId="0" applyNumberFormat="1" applyFont="1" applyBorder="1" applyAlignment="1">
      <alignment horizontal="center" vertical="center" wrapText="1"/>
    </xf>
    <xf numFmtId="49" fontId="13" fillId="0" borderId="27" xfId="0" applyNumberFormat="1" applyFont="1" applyBorder="1" applyAlignment="1">
      <alignment horizontal="center" vertical="center" wrapText="1"/>
    </xf>
    <xf numFmtId="4" fontId="13" fillId="3" borderId="29" xfId="0" applyNumberFormat="1" applyFont="1" applyFill="1" applyBorder="1" applyAlignment="1">
      <alignment horizontal="center" vertical="center" wrapText="1"/>
    </xf>
    <xf numFmtId="4" fontId="13" fillId="3" borderId="27" xfId="0" applyNumberFormat="1" applyFont="1" applyFill="1" applyBorder="1" applyAlignment="1">
      <alignment horizontal="center" vertical="center" wrapText="1"/>
    </xf>
    <xf numFmtId="0" fontId="24" fillId="8" borderId="15" xfId="0" applyFont="1" applyFill="1" applyBorder="1" applyAlignment="1">
      <alignment horizontal="center" vertical="center" wrapText="1"/>
    </xf>
    <xf numFmtId="0" fontId="24" fillId="8" borderId="16" xfId="0" applyFont="1" applyFill="1" applyBorder="1" applyAlignment="1">
      <alignment horizontal="center" vertical="center" wrapText="1"/>
    </xf>
    <xf numFmtId="0" fontId="24" fillId="8" borderId="25" xfId="0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32" fillId="3" borderId="11" xfId="0" applyFont="1" applyFill="1" applyBorder="1" applyAlignment="1">
      <alignment horizontal="center" vertical="center"/>
    </xf>
    <xf numFmtId="0" fontId="32" fillId="3" borderId="13" xfId="0" applyFont="1" applyFill="1" applyBorder="1" applyAlignment="1">
      <alignment horizontal="center" vertical="center"/>
    </xf>
    <xf numFmtId="0" fontId="33" fillId="11" borderId="11" xfId="0" applyFont="1" applyFill="1" applyBorder="1" applyAlignment="1">
      <alignment horizontal="left" vertical="center" wrapText="1"/>
    </xf>
    <xf numFmtId="0" fontId="33" fillId="11" borderId="13" xfId="0" applyFont="1" applyFill="1" applyBorder="1" applyAlignment="1">
      <alignment horizontal="left" vertical="center" wrapText="1"/>
    </xf>
    <xf numFmtId="0" fontId="13" fillId="3" borderId="11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left" vertical="center" wrapText="1"/>
    </xf>
    <xf numFmtId="0" fontId="33" fillId="11" borderId="10" xfId="0" applyFont="1" applyFill="1" applyBorder="1" applyAlignment="1">
      <alignment horizontal="justify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14" fillId="5" borderId="10" xfId="0" applyFont="1" applyFill="1" applyBorder="1" applyAlignment="1">
      <alignment horizontal="justify" vertical="center" wrapText="1"/>
    </xf>
    <xf numFmtId="0" fontId="22" fillId="5" borderId="11" xfId="0" applyFont="1" applyFill="1" applyBorder="1" applyAlignment="1">
      <alignment horizontal="justify" vertical="center" wrapText="1"/>
    </xf>
    <xf numFmtId="0" fontId="22" fillId="5" borderId="13" xfId="0" applyFont="1" applyFill="1" applyBorder="1" applyAlignment="1">
      <alignment horizontal="justify" vertical="center" wrapText="1"/>
    </xf>
    <xf numFmtId="0" fontId="24" fillId="8" borderId="11" xfId="0" applyFont="1" applyFill="1" applyBorder="1" applyAlignment="1">
      <alignment horizontal="left" vertical="center"/>
    </xf>
    <xf numFmtId="0" fontId="24" fillId="8" borderId="13" xfId="0" applyFont="1" applyFill="1" applyBorder="1" applyAlignment="1">
      <alignment horizontal="left" vertical="center"/>
    </xf>
    <xf numFmtId="0" fontId="24" fillId="8" borderId="10" xfId="0" applyFont="1" applyFill="1" applyBorder="1" applyAlignment="1">
      <alignment horizontal="center" vertical="center" wrapText="1"/>
    </xf>
    <xf numFmtId="0" fontId="33" fillId="11" borderId="11" xfId="0" applyFont="1" applyFill="1" applyBorder="1" applyAlignment="1">
      <alignment horizontal="justify" vertical="center" wrapText="1"/>
    </xf>
    <xf numFmtId="0" fontId="33" fillId="11" borderId="13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>
      <alignment horizontal="left" vertical="center" wrapText="1"/>
    </xf>
    <xf numFmtId="0" fontId="37" fillId="3" borderId="10" xfId="0" applyFont="1" applyFill="1" applyBorder="1" applyAlignment="1">
      <alignment horizontal="left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/>
    </xf>
    <xf numFmtId="0" fontId="14" fillId="2" borderId="10" xfId="0" applyFont="1" applyFill="1" applyBorder="1" applyAlignment="1">
      <alignment horizontal="left" vertical="center"/>
    </xf>
    <xf numFmtId="0" fontId="15" fillId="3" borderId="11" xfId="0" applyFont="1" applyFill="1" applyBorder="1" applyAlignment="1" applyProtection="1">
      <alignment horizontal="left" vertical="center" wrapText="1"/>
    </xf>
    <xf numFmtId="0" fontId="15" fillId="3" borderId="13" xfId="0" applyFont="1" applyFill="1" applyBorder="1" applyAlignment="1" applyProtection="1">
      <alignment horizontal="left" vertical="center" wrapText="1"/>
    </xf>
    <xf numFmtId="0" fontId="15" fillId="3" borderId="11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/>
    </xf>
    <xf numFmtId="0" fontId="14" fillId="2" borderId="12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3" fontId="15" fillId="0" borderId="11" xfId="0" applyNumberFormat="1" applyFont="1" applyFill="1" applyBorder="1" applyAlignment="1">
      <alignment horizontal="center" vertical="center"/>
    </xf>
    <xf numFmtId="3" fontId="15" fillId="0" borderId="12" xfId="0" applyNumberFormat="1" applyFont="1" applyFill="1" applyBorder="1" applyAlignment="1">
      <alignment horizontal="center" vertical="center"/>
    </xf>
    <xf numFmtId="3" fontId="15" fillId="0" borderId="13" xfId="0" applyNumberFormat="1" applyFont="1" applyFill="1" applyBorder="1" applyAlignment="1">
      <alignment horizontal="center" vertical="center"/>
    </xf>
    <xf numFmtId="0" fontId="0" fillId="0" borderId="13" xfId="0" applyBorder="1"/>
    <xf numFmtId="0" fontId="13" fillId="0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30" fillId="10" borderId="10" xfId="0" applyFont="1" applyFill="1" applyBorder="1" applyAlignment="1">
      <alignment horizontal="justify" vertical="center" wrapText="1"/>
    </xf>
    <xf numFmtId="0" fontId="31" fillId="10" borderId="11" xfId="0" applyFont="1" applyFill="1" applyBorder="1" applyAlignment="1">
      <alignment horizontal="center" vertical="center" wrapText="1"/>
    </xf>
    <xf numFmtId="0" fontId="31" fillId="10" borderId="12" xfId="0" applyFont="1" applyFill="1" applyBorder="1" applyAlignment="1">
      <alignment horizontal="center" vertical="center" wrapText="1"/>
    </xf>
    <xf numFmtId="0" fontId="13" fillId="8" borderId="11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0" fontId="28" fillId="3" borderId="11" xfId="0" applyFont="1" applyFill="1" applyBorder="1" applyAlignment="1">
      <alignment horizontal="justify" vertical="center" wrapText="1"/>
    </xf>
    <xf numFmtId="0" fontId="28" fillId="3" borderId="12" xfId="0" applyFont="1" applyFill="1" applyBorder="1" applyAlignment="1">
      <alignment horizontal="justify" vertical="center" wrapText="1"/>
    </xf>
    <xf numFmtId="0" fontId="22" fillId="8" borderId="11" xfId="0" applyFont="1" applyFill="1" applyBorder="1" applyAlignment="1">
      <alignment horizontal="justify" vertical="center" wrapText="1"/>
    </xf>
    <xf numFmtId="0" fontId="22" fillId="8" borderId="12" xfId="0" applyFont="1" applyFill="1" applyBorder="1" applyAlignment="1">
      <alignment horizontal="justify" vertical="center" wrapText="1"/>
    </xf>
    <xf numFmtId="0" fontId="13" fillId="0" borderId="11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34" fillId="3" borderId="0" xfId="0" applyFont="1" applyFill="1" applyAlignment="1">
      <alignment horizontal="center" vertical="top" wrapText="1"/>
    </xf>
    <xf numFmtId="0" fontId="16" fillId="6" borderId="11" xfId="0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/>
    </xf>
    <xf numFmtId="4" fontId="15" fillId="0" borderId="11" xfId="1" applyNumberFormat="1" applyFont="1" applyBorder="1" applyAlignment="1">
      <alignment horizontal="center" vertical="center"/>
    </xf>
    <xf numFmtId="4" fontId="15" fillId="0" borderId="13" xfId="1" applyNumberFormat="1" applyFont="1" applyBorder="1" applyAlignment="1">
      <alignment horizontal="center" vertical="center"/>
    </xf>
    <xf numFmtId="0" fontId="3" fillId="14" borderId="27" xfId="0" applyFont="1" applyFill="1" applyBorder="1" applyAlignment="1">
      <alignment horizontal="center"/>
    </xf>
    <xf numFmtId="0" fontId="0" fillId="0" borderId="25" xfId="0" applyBorder="1" applyAlignment="1">
      <alignment horizontal="justify" vertical="top" wrapText="1"/>
    </xf>
    <xf numFmtId="0" fontId="0" fillId="0" borderId="2" xfId="0" applyBorder="1" applyAlignment="1">
      <alignment horizontal="justify" vertical="top" wrapText="1"/>
    </xf>
    <xf numFmtId="0" fontId="0" fillId="0" borderId="26" xfId="0" applyBorder="1" applyAlignment="1">
      <alignment horizontal="justify" vertical="top" wrapText="1"/>
    </xf>
    <xf numFmtId="0" fontId="22" fillId="8" borderId="13" xfId="0" applyFont="1" applyFill="1" applyBorder="1" applyAlignment="1">
      <alignment horizontal="justify" vertical="center" wrapText="1"/>
    </xf>
    <xf numFmtId="0" fontId="15" fillId="3" borderId="0" xfId="0" applyFont="1" applyFill="1" applyBorder="1" applyAlignment="1" applyProtection="1">
      <alignment horizontal="left" vertical="center" wrapText="1"/>
    </xf>
    <xf numFmtId="0" fontId="34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4" fillId="6" borderId="29" xfId="0" applyFont="1" applyFill="1" applyBorder="1" applyAlignment="1">
      <alignment horizontal="left" vertical="top"/>
    </xf>
    <xf numFmtId="0" fontId="13" fillId="3" borderId="11" xfId="0" applyFont="1" applyFill="1" applyBorder="1" applyAlignment="1">
      <alignment horizontal="left" vertical="top" wrapText="1"/>
    </xf>
    <xf numFmtId="0" fontId="13" fillId="3" borderId="12" xfId="0" applyFont="1" applyFill="1" applyBorder="1" applyAlignment="1">
      <alignment horizontal="left" vertical="top" wrapText="1"/>
    </xf>
    <xf numFmtId="0" fontId="13" fillId="3" borderId="13" xfId="0" applyFont="1" applyFill="1" applyBorder="1" applyAlignment="1">
      <alignment horizontal="left" vertical="top" wrapText="1"/>
    </xf>
    <xf numFmtId="0" fontId="14" fillId="2" borderId="10" xfId="0" applyFont="1" applyFill="1" applyBorder="1" applyAlignment="1">
      <alignment horizontal="left" vertical="top"/>
    </xf>
    <xf numFmtId="0" fontId="14" fillId="6" borderId="10" xfId="0" applyFont="1" applyFill="1" applyBorder="1" applyAlignment="1">
      <alignment horizontal="left" vertical="top"/>
    </xf>
    <xf numFmtId="0" fontId="13" fillId="0" borderId="11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3" fillId="0" borderId="13" xfId="0" applyFont="1" applyBorder="1" applyAlignment="1">
      <alignment horizontal="left" vertical="top" wrapText="1"/>
    </xf>
    <xf numFmtId="0" fontId="31" fillId="10" borderId="13" xfId="0" applyFont="1" applyFill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left" vertical="center" wrapText="1"/>
    </xf>
    <xf numFmtId="4" fontId="13" fillId="0" borderId="13" xfId="0" applyNumberFormat="1" applyFont="1" applyBorder="1" applyAlignment="1">
      <alignment horizontal="left" vertical="center" wrapText="1"/>
    </xf>
    <xf numFmtId="0" fontId="16" fillId="8" borderId="15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165" fontId="15" fillId="3" borderId="11" xfId="1" applyFont="1" applyFill="1" applyBorder="1" applyAlignment="1">
      <alignment horizontal="center" vertical="center"/>
    </xf>
    <xf numFmtId="165" fontId="15" fillId="3" borderId="13" xfId="1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center" vertical="center"/>
    </xf>
    <xf numFmtId="0" fontId="32" fillId="3" borderId="17" xfId="0" applyFont="1" applyFill="1" applyBorder="1" applyAlignment="1">
      <alignment horizontal="center" vertical="center"/>
    </xf>
    <xf numFmtId="0" fontId="32" fillId="3" borderId="25" xfId="0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 vertical="center"/>
    </xf>
    <xf numFmtId="0" fontId="38" fillId="3" borderId="11" xfId="0" applyFont="1" applyFill="1" applyBorder="1" applyAlignment="1">
      <alignment horizontal="center" vertical="center"/>
    </xf>
    <xf numFmtId="0" fontId="38" fillId="3" borderId="13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left" vertical="center" wrapText="1"/>
    </xf>
    <xf numFmtId="0" fontId="32" fillId="3" borderId="16" xfId="0" applyFont="1" applyFill="1" applyBorder="1" applyAlignment="1">
      <alignment horizontal="left" vertical="center" wrapText="1"/>
    </xf>
    <xf numFmtId="0" fontId="32" fillId="3" borderId="17" xfId="0" applyFont="1" applyFill="1" applyBorder="1" applyAlignment="1">
      <alignment horizontal="left" vertical="center" wrapText="1"/>
    </xf>
    <xf numFmtId="0" fontId="32" fillId="3" borderId="25" xfId="0" applyFont="1" applyFill="1" applyBorder="1" applyAlignment="1">
      <alignment horizontal="left" vertical="center" wrapText="1"/>
    </xf>
    <xf numFmtId="0" fontId="32" fillId="3" borderId="2" xfId="0" applyFont="1" applyFill="1" applyBorder="1" applyAlignment="1">
      <alignment horizontal="left" vertical="center" wrapText="1"/>
    </xf>
    <xf numFmtId="0" fontId="32" fillId="3" borderId="26" xfId="0" applyFont="1" applyFill="1" applyBorder="1" applyAlignment="1">
      <alignment horizontal="left" vertical="center" wrapText="1"/>
    </xf>
    <xf numFmtId="4" fontId="32" fillId="3" borderId="11" xfId="0" applyNumberFormat="1" applyFont="1" applyFill="1" applyBorder="1" applyAlignment="1">
      <alignment horizontal="center" vertical="center"/>
    </xf>
    <xf numFmtId="4" fontId="32" fillId="3" borderId="13" xfId="0" applyNumberFormat="1" applyFont="1" applyFill="1" applyBorder="1" applyAlignment="1">
      <alignment horizontal="center" vertical="center"/>
    </xf>
    <xf numFmtId="0" fontId="32" fillId="3" borderId="11" xfId="0" applyFont="1" applyFill="1" applyBorder="1" applyAlignment="1">
      <alignment horizontal="left" vertical="center" wrapText="1"/>
    </xf>
    <xf numFmtId="0" fontId="32" fillId="3" borderId="12" xfId="0" applyFont="1" applyFill="1" applyBorder="1" applyAlignment="1">
      <alignment horizontal="left" vertical="center" wrapText="1"/>
    </xf>
    <xf numFmtId="0" fontId="32" fillId="3" borderId="13" xfId="0" applyFont="1" applyFill="1" applyBorder="1" applyAlignment="1">
      <alignment horizontal="left" vertical="center" wrapText="1"/>
    </xf>
    <xf numFmtId="0" fontId="13" fillId="3" borderId="15" xfId="0" applyFont="1" applyFill="1" applyBorder="1" applyAlignment="1">
      <alignment horizontal="justify" vertical="center" wrapText="1"/>
    </xf>
    <xf numFmtId="0" fontId="13" fillId="3" borderId="16" xfId="0" applyFont="1" applyFill="1" applyBorder="1" applyAlignment="1">
      <alignment horizontal="justify" vertical="center" wrapText="1"/>
    </xf>
    <xf numFmtId="0" fontId="13" fillId="3" borderId="17" xfId="0" applyFont="1" applyFill="1" applyBorder="1" applyAlignment="1">
      <alignment horizontal="justify" vertical="center" wrapText="1"/>
    </xf>
    <xf numFmtId="0" fontId="17" fillId="2" borderId="11" xfId="0" applyFont="1" applyFill="1" applyBorder="1" applyAlignment="1">
      <alignment horizontal="center" vertical="top"/>
    </xf>
    <xf numFmtId="0" fontId="17" fillId="2" borderId="12" xfId="0" applyFont="1" applyFill="1" applyBorder="1" applyAlignment="1">
      <alignment horizontal="center" vertical="top"/>
    </xf>
    <xf numFmtId="0" fontId="17" fillId="2" borderId="13" xfId="0" applyFont="1" applyFill="1" applyBorder="1" applyAlignment="1">
      <alignment horizontal="center" vertical="top"/>
    </xf>
    <xf numFmtId="0" fontId="17" fillId="2" borderId="10" xfId="0" applyFont="1" applyFill="1" applyBorder="1" applyAlignment="1">
      <alignment horizontal="center" vertical="top"/>
    </xf>
    <xf numFmtId="0" fontId="19" fillId="0" borderId="25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24" fillId="8" borderId="11" xfId="0" applyFont="1" applyFill="1" applyBorder="1" applyAlignment="1">
      <alignment horizontal="center" vertical="center"/>
    </xf>
    <xf numFmtId="0" fontId="24" fillId="8" borderId="13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vertical="center" wrapText="1"/>
    </xf>
    <xf numFmtId="0" fontId="13" fillId="8" borderId="12" xfId="0" applyFont="1" applyFill="1" applyBorder="1" applyAlignment="1">
      <alignment vertical="center" wrapText="1"/>
    </xf>
    <xf numFmtId="0" fontId="13" fillId="8" borderId="13" xfId="0" applyFont="1" applyFill="1" applyBorder="1" applyAlignment="1">
      <alignment vertical="center" wrapText="1"/>
    </xf>
    <xf numFmtId="4" fontId="13" fillId="8" borderId="11" xfId="0" applyNumberFormat="1" applyFont="1" applyFill="1" applyBorder="1" applyAlignment="1">
      <alignment horizontal="justify" vertical="center" wrapText="1"/>
    </xf>
    <xf numFmtId="4" fontId="13" fillId="8" borderId="13" xfId="0" applyNumberFormat="1" applyFont="1" applyFill="1" applyBorder="1" applyAlignment="1">
      <alignment horizontal="justify" vertical="center" wrapText="1"/>
    </xf>
    <xf numFmtId="4" fontId="13" fillId="8" borderId="12" xfId="0" applyNumberFormat="1" applyFont="1" applyFill="1" applyBorder="1" applyAlignment="1">
      <alignment horizontal="justify" vertical="center" wrapText="1"/>
    </xf>
    <xf numFmtId="0" fontId="14" fillId="0" borderId="20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29" fillId="2" borderId="10" xfId="0" applyFont="1" applyFill="1" applyBorder="1" applyAlignment="1">
      <alignment horizontal="left" vertical="center"/>
    </xf>
    <xf numFmtId="0" fontId="15" fillId="3" borderId="27" xfId="0" applyFont="1" applyFill="1" applyBorder="1" applyAlignment="1" applyProtection="1">
      <alignment horizontal="justify" vertical="center" wrapText="1"/>
    </xf>
    <xf numFmtId="0" fontId="15" fillId="3" borderId="10" xfId="0" applyFont="1" applyFill="1" applyBorder="1" applyAlignment="1" applyProtection="1">
      <alignment horizontal="justify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top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top" wrapText="1"/>
    </xf>
    <xf numFmtId="0" fontId="22" fillId="8" borderId="10" xfId="0" applyFont="1" applyFill="1" applyBorder="1" applyAlignment="1">
      <alignment horizontal="justify" vertical="center" wrapText="1"/>
    </xf>
    <xf numFmtId="0" fontId="13" fillId="8" borderId="10" xfId="0" applyFont="1" applyFill="1" applyBorder="1" applyAlignment="1">
      <alignment horizontal="justify" vertical="center"/>
    </xf>
    <xf numFmtId="0" fontId="15" fillId="3" borderId="11" xfId="0" applyFont="1" applyFill="1" applyBorder="1" applyAlignment="1">
      <alignment horizontal="justify" vertical="center" wrapText="1"/>
    </xf>
    <xf numFmtId="0" fontId="15" fillId="3" borderId="12" xfId="0" applyFont="1" applyFill="1" applyBorder="1" applyAlignment="1">
      <alignment horizontal="justify" vertical="center" wrapText="1"/>
    </xf>
    <xf numFmtId="0" fontId="32" fillId="3" borderId="11" xfId="0" applyFont="1" applyFill="1" applyBorder="1" applyAlignment="1">
      <alignment horizontal="justify" vertical="center" wrapText="1"/>
    </xf>
    <xf numFmtId="0" fontId="32" fillId="3" borderId="12" xfId="0" applyFont="1" applyFill="1" applyBorder="1" applyAlignment="1">
      <alignment horizontal="justify" vertical="center" wrapText="1"/>
    </xf>
    <xf numFmtId="0" fontId="22" fillId="8" borderId="15" xfId="0" applyFont="1" applyFill="1" applyBorder="1" applyAlignment="1">
      <alignment horizontal="justify" vertical="center" wrapText="1"/>
    </xf>
    <xf numFmtId="0" fontId="14" fillId="5" borderId="11" xfId="0" applyFont="1" applyFill="1" applyBorder="1" applyAlignment="1">
      <alignment horizontal="justify" vertical="center"/>
    </xf>
    <xf numFmtId="0" fontId="14" fillId="5" borderId="12" xfId="0" applyFont="1" applyFill="1" applyBorder="1" applyAlignment="1">
      <alignment horizontal="justify" vertical="center"/>
    </xf>
    <xf numFmtId="0" fontId="13" fillId="5" borderId="11" xfId="0" applyFont="1" applyFill="1" applyBorder="1" applyAlignment="1">
      <alignment horizontal="justify" vertical="center"/>
    </xf>
    <xf numFmtId="0" fontId="13" fillId="5" borderId="12" xfId="0" applyFont="1" applyFill="1" applyBorder="1" applyAlignment="1">
      <alignment horizontal="justify" vertical="center"/>
    </xf>
    <xf numFmtId="0" fontId="32" fillId="3" borderId="29" xfId="0" applyFont="1" applyFill="1" applyBorder="1" applyAlignment="1">
      <alignment horizontal="justify" vertical="center"/>
    </xf>
    <xf numFmtId="0" fontId="32" fillId="3" borderId="27" xfId="0" applyFont="1" applyFill="1" applyBorder="1" applyAlignment="1">
      <alignment horizontal="justify" vertical="center"/>
    </xf>
    <xf numFmtId="0" fontId="32" fillId="3" borderId="10" xfId="0" applyFont="1" applyFill="1" applyBorder="1" applyAlignment="1">
      <alignment horizontal="justify" vertical="center" wrapText="1"/>
    </xf>
    <xf numFmtId="166" fontId="32" fillId="3" borderId="10" xfId="0" applyNumberFormat="1" applyFont="1" applyFill="1" applyBorder="1" applyAlignment="1">
      <alignment horizontal="justify" vertical="center" wrapText="1"/>
    </xf>
    <xf numFmtId="0" fontId="13" fillId="3" borderId="10" xfId="0" applyFont="1" applyFill="1" applyBorder="1" applyAlignment="1">
      <alignment horizontal="justify" vertical="center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/>
    </xf>
    <xf numFmtId="0" fontId="32" fillId="3" borderId="28" xfId="0" applyFont="1" applyFill="1" applyBorder="1" applyAlignment="1">
      <alignment horizontal="center" vertical="center"/>
    </xf>
    <xf numFmtId="0" fontId="32" fillId="3" borderId="27" xfId="0" applyFont="1" applyFill="1" applyBorder="1" applyAlignment="1">
      <alignment horizontal="center" vertical="center"/>
    </xf>
    <xf numFmtId="4" fontId="32" fillId="3" borderId="15" xfId="0" applyNumberFormat="1" applyFont="1" applyFill="1" applyBorder="1" applyAlignment="1">
      <alignment horizontal="right" vertical="center"/>
    </xf>
    <xf numFmtId="4" fontId="32" fillId="3" borderId="18" xfId="0" applyNumberFormat="1" applyFont="1" applyFill="1" applyBorder="1" applyAlignment="1">
      <alignment horizontal="right" vertical="center"/>
    </xf>
    <xf numFmtId="0" fontId="19" fillId="0" borderId="15" xfId="0" applyFont="1" applyBorder="1" applyAlignment="1">
      <alignment horizontal="center" vertical="top"/>
    </xf>
    <xf numFmtId="0" fontId="19" fillId="0" borderId="17" xfId="0" applyFont="1" applyBorder="1" applyAlignment="1">
      <alignment horizontal="center" vertical="top"/>
    </xf>
    <xf numFmtId="0" fontId="19" fillId="0" borderId="18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16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2" fillId="0" borderId="12" xfId="0" applyFont="1" applyBorder="1" applyAlignment="1">
      <alignment horizontal="justify" vertical="center"/>
    </xf>
    <xf numFmtId="0" fontId="2" fillId="0" borderId="13" xfId="0" applyFont="1" applyBorder="1" applyAlignment="1">
      <alignment horizontal="justify" vertical="center"/>
    </xf>
    <xf numFmtId="0" fontId="17" fillId="6" borderId="10" xfId="0" applyFont="1" applyFill="1" applyBorder="1" applyAlignment="1">
      <alignment horizontal="left" vertical="top"/>
    </xf>
    <xf numFmtId="0" fontId="17" fillId="0" borderId="15" xfId="0" applyFont="1" applyFill="1" applyBorder="1" applyAlignment="1">
      <alignment horizontal="center" vertical="top"/>
    </xf>
    <xf numFmtId="0" fontId="17" fillId="0" borderId="16" xfId="0" applyFont="1" applyFill="1" applyBorder="1" applyAlignment="1">
      <alignment horizontal="center" vertical="top"/>
    </xf>
    <xf numFmtId="0" fontId="17" fillId="0" borderId="17" xfId="0" applyFont="1" applyFill="1" applyBorder="1" applyAlignment="1">
      <alignment horizontal="center" vertical="top"/>
    </xf>
    <xf numFmtId="0" fontId="17" fillId="0" borderId="18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top"/>
    </xf>
    <xf numFmtId="0" fontId="17" fillId="0" borderId="19" xfId="0" applyFont="1" applyFill="1" applyBorder="1" applyAlignment="1">
      <alignment horizontal="center" vertical="top"/>
    </xf>
    <xf numFmtId="0" fontId="17" fillId="0" borderId="25" xfId="0" applyFont="1" applyFill="1" applyBorder="1" applyAlignment="1">
      <alignment horizontal="center" vertical="top"/>
    </xf>
    <xf numFmtId="0" fontId="17" fillId="0" borderId="2" xfId="0" applyFont="1" applyFill="1" applyBorder="1" applyAlignment="1">
      <alignment horizontal="center" vertical="top"/>
    </xf>
    <xf numFmtId="0" fontId="17" fillId="0" borderId="26" xfId="0" applyFont="1" applyFill="1" applyBorder="1" applyAlignment="1">
      <alignment horizontal="center" vertical="top"/>
    </xf>
    <xf numFmtId="0" fontId="12" fillId="0" borderId="1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20" fillId="7" borderId="11" xfId="0" applyFont="1" applyFill="1" applyBorder="1" applyAlignment="1">
      <alignment horizontal="left" wrapText="1"/>
    </xf>
    <xf numFmtId="0" fontId="20" fillId="7" borderId="12" xfId="0" applyFont="1" applyFill="1" applyBorder="1" applyAlignment="1">
      <alignment horizontal="left" wrapText="1"/>
    </xf>
    <xf numFmtId="0" fontId="20" fillId="7" borderId="13" xfId="0" applyFont="1" applyFill="1" applyBorder="1" applyAlignment="1">
      <alignment horizontal="left" wrapText="1"/>
    </xf>
    <xf numFmtId="0" fontId="12" fillId="0" borderId="11" xfId="0" applyFont="1" applyBorder="1" applyAlignment="1">
      <alignment horizontal="justify" wrapText="1"/>
    </xf>
    <xf numFmtId="0" fontId="12" fillId="0" borderId="12" xfId="0" applyFont="1" applyBorder="1" applyAlignment="1">
      <alignment horizontal="justify" wrapText="1"/>
    </xf>
    <xf numFmtId="0" fontId="35" fillId="12" borderId="44" xfId="0" applyFont="1" applyFill="1" applyBorder="1" applyAlignment="1">
      <alignment horizontal="center" vertical="center" wrapText="1"/>
    </xf>
    <xf numFmtId="0" fontId="35" fillId="12" borderId="43" xfId="0" applyFont="1" applyFill="1" applyBorder="1" applyAlignment="1">
      <alignment horizontal="center" vertical="center" wrapText="1"/>
    </xf>
    <xf numFmtId="0" fontId="35" fillId="12" borderId="49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top" wrapText="1"/>
    </xf>
    <xf numFmtId="0" fontId="21" fillId="3" borderId="12" xfId="0" applyFont="1" applyFill="1" applyBorder="1" applyAlignment="1">
      <alignment horizontal="center" vertical="top" wrapText="1"/>
    </xf>
    <xf numFmtId="0" fontId="20" fillId="6" borderId="10" xfId="0" applyFont="1" applyFill="1" applyBorder="1" applyAlignment="1">
      <alignment horizontal="left" vertical="top" wrapText="1"/>
    </xf>
    <xf numFmtId="0" fontId="12" fillId="0" borderId="11" xfId="0" applyFont="1" applyBorder="1" applyAlignment="1">
      <alignment horizontal="justify" vertical="top" wrapText="1"/>
    </xf>
    <xf numFmtId="0" fontId="12" fillId="0" borderId="12" xfId="0" applyFont="1" applyBorder="1" applyAlignment="1">
      <alignment horizontal="justify" vertical="top" wrapText="1"/>
    </xf>
    <xf numFmtId="0" fontId="12" fillId="0" borderId="13" xfId="0" applyFont="1" applyBorder="1" applyAlignment="1">
      <alignment horizontal="justify" vertical="top" wrapText="1"/>
    </xf>
    <xf numFmtId="0" fontId="19" fillId="0" borderId="10" xfId="0" applyFont="1" applyBorder="1" applyAlignment="1">
      <alignment horizontal="center" vertical="top"/>
    </xf>
    <xf numFmtId="0" fontId="19" fillId="2" borderId="10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left" vertical="top"/>
    </xf>
    <xf numFmtId="0" fontId="19" fillId="2" borderId="12" xfId="0" applyFont="1" applyFill="1" applyBorder="1" applyAlignment="1">
      <alignment horizontal="left" vertical="top"/>
    </xf>
    <xf numFmtId="0" fontId="19" fillId="2" borderId="13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center" vertical="top"/>
    </xf>
    <xf numFmtId="0" fontId="19" fillId="2" borderId="12" xfId="0" applyFont="1" applyFill="1" applyBorder="1" applyAlignment="1">
      <alignment horizontal="center" vertical="top"/>
    </xf>
    <xf numFmtId="0" fontId="19" fillId="2" borderId="13" xfId="0" applyFont="1" applyFill="1" applyBorder="1" applyAlignment="1">
      <alignment horizontal="center" vertical="top"/>
    </xf>
    <xf numFmtId="0" fontId="12" fillId="3" borderId="11" xfId="0" applyFont="1" applyFill="1" applyBorder="1" applyAlignment="1">
      <alignment horizontal="justify" vertical="center" wrapText="1"/>
    </xf>
    <xf numFmtId="0" fontId="12" fillId="3" borderId="12" xfId="0" applyFont="1" applyFill="1" applyBorder="1" applyAlignment="1">
      <alignment horizontal="justify" vertical="center" wrapText="1"/>
    </xf>
    <xf numFmtId="0" fontId="12" fillId="3" borderId="13" xfId="0" applyFont="1" applyFill="1" applyBorder="1" applyAlignment="1">
      <alignment horizontal="justify" vertical="center" wrapText="1"/>
    </xf>
    <xf numFmtId="3" fontId="36" fillId="0" borderId="10" xfId="0" applyNumberFormat="1" applyFont="1" applyBorder="1" applyAlignment="1">
      <alignment horizontal="center" vertical="center" wrapText="1"/>
    </xf>
    <xf numFmtId="3" fontId="36" fillId="0" borderId="11" xfId="0" applyNumberFormat="1" applyFont="1" applyBorder="1" applyAlignment="1">
      <alignment horizontal="center" vertical="center" wrapText="1"/>
    </xf>
    <xf numFmtId="3" fontId="36" fillId="0" borderId="13" xfId="0" applyNumberFormat="1" applyFont="1" applyBorder="1" applyAlignment="1">
      <alignment horizontal="center" vertical="center" wrapText="1"/>
    </xf>
    <xf numFmtId="0" fontId="41" fillId="13" borderId="10" xfId="0" applyFont="1" applyFill="1" applyBorder="1" applyAlignment="1">
      <alignment horizontal="center"/>
    </xf>
    <xf numFmtId="0" fontId="41" fillId="13" borderId="11" xfId="0" applyFont="1" applyFill="1" applyBorder="1" applyAlignment="1">
      <alignment horizontal="center"/>
    </xf>
    <xf numFmtId="0" fontId="39" fillId="12" borderId="46" xfId="0" applyFont="1" applyFill="1" applyBorder="1" applyAlignment="1">
      <alignment horizontal="center" vertical="center"/>
    </xf>
    <xf numFmtId="0" fontId="40" fillId="12" borderId="46" xfId="0" applyFont="1" applyFill="1" applyBorder="1" applyAlignment="1">
      <alignment horizontal="center" vertical="center"/>
    </xf>
    <xf numFmtId="0" fontId="35" fillId="0" borderId="50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 vertical="center" wrapText="1"/>
    </xf>
    <xf numFmtId="3" fontId="40" fillId="0" borderId="15" xfId="0" applyNumberFormat="1" applyFont="1" applyBorder="1" applyAlignment="1">
      <alignment horizontal="center" vertical="center" wrapText="1"/>
    </xf>
    <xf numFmtId="3" fontId="40" fillId="0" borderId="17" xfId="0" applyNumberFormat="1" applyFont="1" applyBorder="1" applyAlignment="1">
      <alignment horizontal="center" vertical="center" wrapText="1"/>
    </xf>
    <xf numFmtId="0" fontId="41" fillId="12" borderId="10" xfId="0" applyFont="1" applyFill="1" applyBorder="1" applyAlignment="1">
      <alignment horizontal="center"/>
    </xf>
    <xf numFmtId="0" fontId="41" fillId="12" borderId="11" xfId="0" applyFont="1" applyFill="1" applyBorder="1" applyAlignment="1">
      <alignment horizontal="center"/>
    </xf>
    <xf numFmtId="0" fontId="41" fillId="12" borderId="25" xfId="0" applyFont="1" applyFill="1" applyBorder="1" applyAlignment="1">
      <alignment horizontal="center"/>
    </xf>
    <xf numFmtId="0" fontId="41" fillId="12" borderId="2" xfId="0" applyFont="1" applyFill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41" fillId="0" borderId="11" xfId="0" applyFont="1" applyBorder="1" applyAlignment="1">
      <alignment horizontal="center"/>
    </xf>
    <xf numFmtId="0" fontId="36" fillId="0" borderId="10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2" borderId="10" xfId="0" applyFont="1" applyFill="1" applyBorder="1" applyAlignment="1">
      <alignment horizontal="left" vertical="center"/>
    </xf>
    <xf numFmtId="0" fontId="15" fillId="0" borderId="10" xfId="0" applyFont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left" vertical="center"/>
    </xf>
    <xf numFmtId="0" fontId="16" fillId="6" borderId="11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0" fontId="15" fillId="3" borderId="10" xfId="0" applyFont="1" applyFill="1" applyBorder="1" applyAlignment="1">
      <alignment horizontal="left" vertical="top" wrapText="1"/>
    </xf>
    <xf numFmtId="0" fontId="16" fillId="3" borderId="10" xfId="0" applyFont="1" applyFill="1" applyBorder="1" applyAlignment="1">
      <alignment horizontal="left" vertical="top" wrapText="1"/>
    </xf>
    <xf numFmtId="0" fontId="13" fillId="0" borderId="10" xfId="0" applyFont="1" applyFill="1" applyBorder="1" applyAlignment="1">
      <alignment horizontal="left" vertical="top" wrapText="1"/>
    </xf>
    <xf numFmtId="0" fontId="13" fillId="3" borderId="10" xfId="0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3" fillId="0" borderId="13" xfId="0" applyFont="1" applyBorder="1" applyAlignment="1">
      <alignment horizontal="center" vertical="top"/>
    </xf>
    <xf numFmtId="0" fontId="23" fillId="0" borderId="11" xfId="0" applyFont="1" applyBorder="1" applyAlignment="1">
      <alignment horizontal="left" vertical="top" wrapText="1"/>
    </xf>
    <xf numFmtId="0" fontId="23" fillId="0" borderId="12" xfId="0" applyFont="1" applyBorder="1" applyAlignment="1">
      <alignment horizontal="left" vertical="top" wrapText="1"/>
    </xf>
    <xf numFmtId="0" fontId="23" fillId="0" borderId="13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center"/>
    </xf>
    <xf numFmtId="0" fontId="20" fillId="6" borderId="10" xfId="0" applyFont="1" applyFill="1" applyBorder="1" applyAlignment="1">
      <alignment horizontal="justify" vertical="top" wrapText="1"/>
    </xf>
    <xf numFmtId="0" fontId="21" fillId="6" borderId="10" xfId="0" applyFont="1" applyFill="1" applyBorder="1" applyAlignment="1">
      <alignment horizontal="justify" vertical="top" wrapText="1"/>
    </xf>
    <xf numFmtId="0" fontId="21" fillId="0" borderId="11" xfId="0" applyFont="1" applyBorder="1" applyAlignment="1">
      <alignment horizontal="justify" vertical="center" wrapText="1"/>
    </xf>
    <xf numFmtId="0" fontId="21" fillId="0" borderId="12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justify" vertical="center" wrapText="1"/>
    </xf>
    <xf numFmtId="0" fontId="0" fillId="0" borderId="12" xfId="0" applyBorder="1" applyAlignment="1">
      <alignment horizontal="justify" vertical="center" wrapText="1"/>
    </xf>
    <xf numFmtId="0" fontId="12" fillId="9" borderId="10" xfId="0" applyFont="1" applyFill="1" applyBorder="1" applyAlignment="1">
      <alignment horizontal="center" wrapText="1"/>
    </xf>
    <xf numFmtId="0" fontId="20" fillId="6" borderId="11" xfId="0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left"/>
    </xf>
    <xf numFmtId="0" fontId="13" fillId="3" borderId="11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</cellXfs>
  <cellStyles count="5">
    <cellStyle name="Excel Built-in Comma" xfId="3"/>
    <cellStyle name="Moeda" xfId="4" builtinId="4"/>
    <cellStyle name="Normal" xfId="0" builtinId="0"/>
    <cellStyle name="Porcentagem" xfId="2" builtinId="5"/>
    <cellStyle name="Vírgula" xfId="1" builtinId="3"/>
  </cellStyles>
  <dxfs count="600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340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01-4350-9153-D610F6539EAF}"/>
            </c:ext>
          </c:extLst>
        </c:ser>
        <c:ser>
          <c:idx val="1"/>
          <c:order val="1"/>
          <c:tx>
            <c:strRef>
              <c:f>'[3]4002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01-4350-9153-D610F6539EAF}"/>
            </c:ext>
          </c:extLst>
        </c:ser>
        <c:ser>
          <c:idx val="2"/>
          <c:order val="2"/>
          <c:tx>
            <c:strRef>
              <c:f>'[3]4002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101-4350-9153-D610F6539EAF}"/>
            </c:ext>
          </c:extLst>
        </c:ser>
        <c:ser>
          <c:idx val="3"/>
          <c:order val="3"/>
          <c:tx>
            <c:strRef>
              <c:f>'[3]4002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101-4350-9153-D610F653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421760"/>
        <c:axId val="120444032"/>
      </c:barChart>
      <c:catAx>
        <c:axId val="120421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20444032"/>
        <c:crosses val="autoZero"/>
        <c:auto val="1"/>
        <c:lblAlgn val="ctr"/>
        <c:lblOffset val="100"/>
        <c:noMultiLvlLbl val="0"/>
      </c:catAx>
      <c:valAx>
        <c:axId val="120444032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204217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B6-404B-9BB1-ACB6F77E6697}"/>
            </c:ext>
          </c:extLst>
        </c:ser>
        <c:ser>
          <c:idx val="1"/>
          <c:order val="1"/>
          <c:tx>
            <c:strRef>
              <c:f>'[3]4002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B6-404B-9BB1-ACB6F77E6697}"/>
            </c:ext>
          </c:extLst>
        </c:ser>
        <c:ser>
          <c:idx val="2"/>
          <c:order val="2"/>
          <c:tx>
            <c:strRef>
              <c:f>'[3]4002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B6-404B-9BB1-ACB6F77E6697}"/>
            </c:ext>
          </c:extLst>
        </c:ser>
        <c:ser>
          <c:idx val="3"/>
          <c:order val="3"/>
          <c:tx>
            <c:strRef>
              <c:f>'[3]4002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B6-404B-9BB1-ACB6F77E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871552"/>
        <c:axId val="120893824"/>
      </c:barChart>
      <c:catAx>
        <c:axId val="120871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20893824"/>
        <c:crosses val="autoZero"/>
        <c:auto val="1"/>
        <c:lblAlgn val="ctr"/>
        <c:lblOffset val="100"/>
        <c:noMultiLvlLbl val="0"/>
      </c:catAx>
      <c:valAx>
        <c:axId val="12089382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2087155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'[4]4002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'[4]4002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18-4765-A478-C5B0CEA688B1}"/>
            </c:ext>
          </c:extLst>
        </c:ser>
        <c:ser>
          <c:idx val="1"/>
          <c:order val="1"/>
          <c:tx>
            <c:strRef>
              <c:f>'[4]4002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'[4]4002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'[4]4002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18-4765-A478-C5B0CEA688B1}"/>
            </c:ext>
          </c:extLst>
        </c:ser>
        <c:ser>
          <c:idx val="2"/>
          <c:order val="2"/>
          <c:tx>
            <c:strRef>
              <c:f>'[4]4002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'[4]4002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'[4]4002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18-4765-A478-C5B0CEA688B1}"/>
            </c:ext>
          </c:extLst>
        </c:ser>
        <c:ser>
          <c:idx val="3"/>
          <c:order val="3"/>
          <c:tx>
            <c:strRef>
              <c:f>'[4]4002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'[4]4002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'[4]4002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18-4765-A478-C5B0CEA6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195904"/>
        <c:axId val="121197696"/>
      </c:barChart>
      <c:catAx>
        <c:axId val="12119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21197696"/>
        <c:crosses val="autoZero"/>
        <c:auto val="1"/>
        <c:lblAlgn val="ctr"/>
        <c:lblOffset val="100"/>
        <c:noMultiLvlLbl val="0"/>
      </c:catAx>
      <c:valAx>
        <c:axId val="121197696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2119590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Gráfico de indicadores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'[5]objetivo temático- EVERCINO'!$O$44</c:f>
              <c:strCache>
                <c:ptCount val="1"/>
                <c:pt idx="0">
                  <c:v>Indicador: 301 Território Controlado</c:v>
                </c:pt>
              </c:strCache>
            </c:strRef>
          </c:tx>
          <c:invertIfNegative val="0"/>
          <c:cat>
            <c:strRef>
              <c:f>'[5]objetivo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'[5]objetivo temático- EVERCINO'!$P$44:$T$44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999.94</c:v>
                </c:pt>
                <c:pt idx="4">
                  <c:v>2152.3739999999998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4B-45F3-A51D-FECE02C03389}"/>
            </c:ext>
          </c:extLst>
        </c:ser>
        <c:ser>
          <c:idx val="1"/>
          <c:order val="1"/>
          <c:tx>
            <c:strRef>
              <c:f>'[5]objetivo temático- EVERCINO'!$O$45</c:f>
              <c:strCache>
                <c:ptCount val="1"/>
                <c:pt idx="0">
                  <c:v>Indicador: 302 Nomenclatura regulamentada e implantada por quadra</c:v>
                </c:pt>
              </c:strCache>
            </c:strRef>
          </c:tx>
          <c:invertIfNegative val="0"/>
          <c:cat>
            <c:strRef>
              <c:f>'[5]objetivo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'[5]objetivo temático- EVERCINO'!$P$45:$T$45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4B-45F3-A51D-FECE02C03389}"/>
            </c:ext>
          </c:extLst>
        </c:ser>
        <c:ser>
          <c:idx val="2"/>
          <c:order val="2"/>
          <c:tx>
            <c:strRef>
              <c:f>'[5]objetivo temático- EVERCINO'!$O$46</c:f>
              <c:strCache>
                <c:ptCount val="1"/>
                <c:pt idx="0">
                  <c:v>Indicador: 303 Leis revisadas e/ou regulamentadas</c:v>
                </c:pt>
              </c:strCache>
            </c:strRef>
          </c:tx>
          <c:invertIfNegative val="0"/>
          <c:cat>
            <c:strRef>
              <c:f>'[5]objetivo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'[5]objetivo temático- EVERCINO'!$P$46:$T$46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4B-45F3-A51D-FECE02C03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077696"/>
        <c:axId val="120095872"/>
      </c:barChart>
      <c:catAx>
        <c:axId val="12007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20095872"/>
        <c:crosses val="autoZero"/>
        <c:auto val="1"/>
        <c:lblAlgn val="ctr"/>
        <c:lblOffset val="100"/>
        <c:noMultiLvlLbl val="0"/>
      </c:catAx>
      <c:valAx>
        <c:axId val="120095872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2007769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3102429</xdr:colOff>
      <xdr:row>0</xdr:row>
      <xdr:rowOff>0</xdr:rowOff>
    </xdr:from>
    <xdr:to>
      <xdr:col>6</xdr:col>
      <xdr:colOff>388483</xdr:colOff>
      <xdr:row>5</xdr:row>
      <xdr:rowOff>142875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8" y="0"/>
          <a:ext cx="4966606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2" name="Conector angulado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4" name="Conector angulado 3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6" name="Conector angulado 5">
          <a:extLst>
            <a:ext uri="{FF2B5EF4-FFF2-40B4-BE49-F238E27FC236}">
              <a16:creationId xmlns="" xmlns:a16="http://schemas.microsoft.com/office/drawing/2014/main" id="{00000000-0008-0000-2100-000006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8" name="Conector angulado 7">
          <a:extLst>
            <a:ext uri="{FF2B5EF4-FFF2-40B4-BE49-F238E27FC236}">
              <a16:creationId xmlns="" xmlns:a16="http://schemas.microsoft.com/office/drawing/2014/main" id="{00000000-0008-0000-2100-000008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35</xdr:row>
      <xdr:rowOff>0</xdr:rowOff>
    </xdr:from>
    <xdr:to>
      <xdr:col>12</xdr:col>
      <xdr:colOff>619125</xdr:colOff>
      <xdr:row>35</xdr:row>
      <xdr:rowOff>2038350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00000000-0008-0000-2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RETORIA%20DE%20PLANEJ.%202019\2019\3-PPA%202019\PPA%202019%20CONSOLIDADO%20FINAL%20%20(CONFERID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PA%202019%20CONSOLIDADO%20FINAL%20%20(CONFERID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RETORIA%20DE%20PLANEJ.%202018/ANEXO%20LDO%202018%20-/MONITORAMENTO%20%202&#170;%20QUAD.%20diogen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1261662180/Downloads/MONITORAMENTO%20%202&#170;%20QUAD.%20diogen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5966953368.HABITACAO/Downloads/Formul&#225;rio%20de%20Monitoramento%20-%202%20QUAD%20%20em%20corre&#231;&#227;o%20Emers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ATICA"/>
      <sheetName val="Plan1"/>
      <sheetName val="DESCRIÇÃO TEMATICAS"/>
      <sheetName val="GESTAO"/>
      <sheetName val="DESCRICAO GESTAO"/>
      <sheetName val="Savya "/>
      <sheetName val="apres camara"/>
    </sheetNames>
    <sheetDataSet>
      <sheetData sheetId="0"/>
      <sheetData sheetId="1"/>
      <sheetData sheetId="2">
        <row r="2457">
          <cell r="B2457" t="str">
            <v>2094 - Publicações de editais de cultura</v>
          </cell>
        </row>
        <row r="2502">
          <cell r="B2502" t="str">
            <v>Espaço mantido</v>
          </cell>
        </row>
        <row r="2569">
          <cell r="B2569" t="str">
            <v>Projeto Desenvolvido</v>
          </cell>
          <cell r="E2569" t="str">
            <v>Porcentagem</v>
          </cell>
        </row>
        <row r="2636">
          <cell r="B2636" t="str">
            <v>Sistema Fortalecido</v>
          </cell>
        </row>
        <row r="2658">
          <cell r="B2658" t="str">
            <v>Eventos Fortalecidos</v>
          </cell>
        </row>
        <row r="2681">
          <cell r="B2681" t="str">
            <v>Semana Promovida</v>
          </cell>
          <cell r="E2681" t="str">
            <v>Unidade</v>
          </cell>
        </row>
        <row r="2705">
          <cell r="B2705" t="str">
            <v>Patrimonio revitalizado</v>
          </cell>
        </row>
        <row r="2726">
          <cell r="B2726" t="str">
            <v>Patrimonio revitalizado</v>
          </cell>
        </row>
        <row r="3601">
          <cell r="B3601" t="str">
            <v>Destino turístico implantado</v>
          </cell>
          <cell r="E3601" t="str">
            <v>Unidade</v>
          </cell>
        </row>
        <row r="3624">
          <cell r="B3624" t="str">
            <v>Sistema implantado</v>
          </cell>
          <cell r="E3624" t="str">
            <v>Unidade</v>
          </cell>
        </row>
        <row r="3647">
          <cell r="B3647" t="str">
            <v>Evento realizado</v>
          </cell>
          <cell r="E3647" t="str">
            <v>Unidade</v>
          </cell>
        </row>
        <row r="3669">
          <cell r="B3669" t="str">
            <v>Infraestrutura mantida</v>
          </cell>
        </row>
        <row r="3692">
          <cell r="B3692" t="str">
            <v>Capacitação realizada</v>
          </cell>
          <cell r="E3692" t="str">
            <v>Porcentagem</v>
          </cell>
        </row>
        <row r="3715">
          <cell r="B3715" t="str">
            <v xml:space="preserve">Turismo divulgado </v>
          </cell>
          <cell r="E3715" t="str">
            <v>Porcentagem</v>
          </cell>
        </row>
        <row r="3738">
          <cell r="B3738" t="str">
            <v>Evento realizado</v>
          </cell>
          <cell r="E3738" t="str">
            <v>Unidade</v>
          </cell>
        </row>
        <row r="3761">
          <cell r="B3761" t="str">
            <v>Destino turítisco implantado</v>
          </cell>
          <cell r="E3761" t="str">
            <v>Porcentagem</v>
          </cell>
        </row>
        <row r="3805">
          <cell r="B3805" t="str">
            <v>Carnaval realizado</v>
          </cell>
          <cell r="E3805" t="str">
            <v>Unidade</v>
          </cell>
        </row>
        <row r="3827">
          <cell r="B3827" t="str">
            <v>Eventos realizados</v>
          </cell>
          <cell r="E3827" t="str">
            <v>Unidade</v>
          </cell>
        </row>
        <row r="3848">
          <cell r="B3848" t="str">
            <v>Evento realizado</v>
          </cell>
          <cell r="E3848" t="str">
            <v>Unidade</v>
          </cell>
        </row>
        <row r="3870">
          <cell r="B3870" t="str">
            <v>Infraestrutura mantida</v>
          </cell>
        </row>
      </sheetData>
      <sheetData sheetId="3">
        <row r="140">
          <cell r="D140" t="str">
            <v>Servidor mantido</v>
          </cell>
          <cell r="E140" t="str">
            <v>Unidade</v>
          </cell>
        </row>
      </sheetData>
      <sheetData sheetId="4">
        <row r="848">
          <cell r="B848" t="str">
            <v>2000 - Manutenção dos serviços administrativos</v>
          </cell>
        </row>
        <row r="851">
          <cell r="B851" t="str">
            <v xml:space="preserve">Serviço mantido </v>
          </cell>
          <cell r="E851" t="str">
            <v>Porcentagem</v>
          </cell>
        </row>
      </sheetData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ATICA"/>
      <sheetName val="Plan1"/>
      <sheetName val="DESCRIÇÃO TEMATICAS"/>
      <sheetName val="GESTAO"/>
      <sheetName val="DESCRICAO GESTAO"/>
      <sheetName val="Savya "/>
      <sheetName val="apres camara"/>
    </sheetNames>
    <sheetDataSet>
      <sheetData sheetId="0" refreshError="1"/>
      <sheetData sheetId="1" refreshError="1"/>
      <sheetData sheetId="2" refreshError="1">
        <row r="2477">
          <cell r="B2477" t="str">
            <v>2095 - Fortalecimento da rede de produtores de cultura</v>
          </cell>
        </row>
        <row r="2480">
          <cell r="B2480" t="str">
            <v>Rede de produtores de Cultura fortalecida</v>
          </cell>
          <cell r="E2480" t="str">
            <v>Unidade</v>
          </cell>
        </row>
        <row r="2525">
          <cell r="B2525" t="str">
            <v>Projetos e eventos apoiados</v>
          </cell>
          <cell r="E2525" t="str">
            <v>Porcentagem</v>
          </cell>
        </row>
        <row r="2546">
          <cell r="B2546" t="str">
            <v>Equipamentos Mantidos</v>
          </cell>
          <cell r="E2546" t="str">
            <v>Porcentagem</v>
          </cell>
        </row>
        <row r="2614">
          <cell r="B2614" t="str">
            <v>Equipamento inovado</v>
          </cell>
          <cell r="E2614" t="str">
            <v>Porcentagem</v>
          </cell>
        </row>
        <row r="2768">
          <cell r="B2768" t="str">
            <v>Patrimonio revitalizado</v>
          </cell>
          <cell r="E2768" t="str">
            <v>Unidade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Objetivo-Temático RAFAEL"/>
      <sheetName val="5083"/>
      <sheetName val="6036"/>
      <sheetName val="6039"/>
      <sheetName val="4273"/>
      <sheetName val="4274"/>
      <sheetName val="7025"/>
      <sheetName val="Programa- JULIANA"/>
      <sheetName val="Ação - 4001 JANETE"/>
      <sheetName val="4002 Diogenes"/>
      <sheetName val="Ação - 4002 DIOGENES"/>
      <sheetName val="objetivo temático- EVERCINO"/>
      <sheetName val="4270"/>
      <sheetName val="4343"/>
      <sheetName val="4227"/>
      <sheetName val="4332"/>
      <sheetName val="5195"/>
      <sheetName val="6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">
          <cell r="P43" t="str">
            <v>2º Quadrimestre 2014</v>
          </cell>
          <cell r="Q43" t="str">
            <v>1º Quadrimestre 2014</v>
          </cell>
          <cell r="R43" t="str">
            <v>2º Quadrimestre 2015</v>
          </cell>
          <cell r="S43" t="str">
            <v>1º Quadrimestre 2015</v>
          </cell>
          <cell r="T43" t="str">
            <v>2º Quadrimestre 2016</v>
          </cell>
        </row>
        <row r="44">
          <cell r="O44" t="str">
            <v>Indicador: 301 Território Controlado</v>
          </cell>
          <cell r="P44">
            <v>0</v>
          </cell>
          <cell r="Q44">
            <v>0</v>
          </cell>
          <cell r="R44">
            <v>0</v>
          </cell>
          <cell r="S44">
            <v>999.94</v>
          </cell>
          <cell r="T44">
            <v>2152.3739999999998</v>
          </cell>
        </row>
        <row r="45">
          <cell r="O45" t="str">
            <v>Indicador: 302 Nomenclatura regulamentada e implantada por quadra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O46" t="str">
            <v>Indicador: 303 Leis revisadas e/ou regulamentadas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</sheetData>
      <sheetData sheetId="14"/>
      <sheetData sheetId="15"/>
      <sheetData sheetId="16"/>
      <sheetData sheetId="17"/>
      <sheetData sheetId="18"/>
      <sheetData sheetId="19">
        <row r="37">
          <cell r="B37" t="str">
            <v>MAI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showGridLines="0" showWhiteSpace="0" view="pageBreakPreview" zoomScaleNormal="100" zoomScaleSheetLayoutView="100" workbookViewId="0">
      <selection activeCell="A18" sqref="A18:E18"/>
    </sheetView>
  </sheetViews>
  <sheetFormatPr defaultRowHeight="15"/>
  <cols>
    <col min="1" max="1" width="24" style="15" customWidth="1"/>
    <col min="2" max="2" width="23.85546875" style="15" customWidth="1"/>
    <col min="3" max="3" width="33.140625" style="15" customWidth="1"/>
    <col min="4" max="4" width="19.7109375" style="15" customWidth="1"/>
    <col min="5" max="5" width="15.140625" style="15" customWidth="1"/>
    <col min="6" max="11" width="1.85546875" style="15" customWidth="1"/>
    <col min="12" max="16384" width="9.140625" style="15"/>
  </cols>
  <sheetData>
    <row r="1" spans="1:5" ht="42" customHeight="1">
      <c r="A1" s="400" t="s">
        <v>26</v>
      </c>
      <c r="B1" s="400"/>
      <c r="C1" s="400"/>
      <c r="D1" s="400"/>
      <c r="E1" s="400"/>
    </row>
    <row r="2" spans="1:5" ht="15.75" customHeight="1">
      <c r="A2" s="400" t="s">
        <v>21</v>
      </c>
      <c r="B2" s="400"/>
      <c r="C2" s="400"/>
      <c r="D2" s="400"/>
      <c r="E2" s="400"/>
    </row>
    <row r="3" spans="1:5" ht="15.75" customHeight="1">
      <c r="A3" s="1"/>
      <c r="B3" s="1"/>
      <c r="C3" s="1"/>
      <c r="D3" s="1"/>
      <c r="E3" s="1"/>
    </row>
    <row r="4" spans="1:5" ht="15" customHeight="1">
      <c r="A4" s="2" t="s">
        <v>30</v>
      </c>
      <c r="B4" s="399"/>
      <c r="C4" s="399"/>
      <c r="D4" s="399"/>
      <c r="E4" s="399"/>
    </row>
    <row r="5" spans="1:5" ht="9" customHeight="1">
      <c r="A5" s="16"/>
      <c r="B5" s="17"/>
      <c r="C5" s="17"/>
      <c r="D5" s="17"/>
      <c r="E5" s="17"/>
    </row>
    <row r="6" spans="1:5" s="16" customFormat="1">
      <c r="A6" s="2" t="s">
        <v>29</v>
      </c>
      <c r="B6" s="398"/>
      <c r="C6" s="398"/>
      <c r="D6" s="398"/>
      <c r="E6" s="398"/>
    </row>
    <row r="7" spans="1:5" ht="10.5" customHeight="1">
      <c r="A7" s="18"/>
      <c r="B7" s="18"/>
      <c r="C7" s="19"/>
      <c r="D7" s="17"/>
      <c r="E7" s="17"/>
    </row>
    <row r="8" spans="1:5">
      <c r="A8" s="4" t="s">
        <v>0</v>
      </c>
      <c r="B8" s="403"/>
      <c r="C8" s="403"/>
      <c r="D8" s="403"/>
      <c r="E8" s="403"/>
    </row>
    <row r="9" spans="1:5" ht="9.75" customHeight="1">
      <c r="A9" s="20"/>
      <c r="B9" s="21"/>
      <c r="C9" s="22"/>
      <c r="D9" s="22"/>
      <c r="E9" s="23"/>
    </row>
    <row r="10" spans="1:5">
      <c r="A10" s="24" t="s">
        <v>25</v>
      </c>
      <c r="B10" s="25"/>
      <c r="C10" s="26"/>
      <c r="D10" s="27"/>
      <c r="E10" s="28"/>
    </row>
    <row r="11" spans="1:5" ht="7.5" customHeight="1">
      <c r="A11" s="20"/>
      <c r="B11" s="21"/>
      <c r="C11" s="22"/>
      <c r="D11" s="22"/>
      <c r="E11" s="23"/>
    </row>
    <row r="12" spans="1:5">
      <c r="A12" s="29" t="s">
        <v>1</v>
      </c>
      <c r="B12" s="29" t="s">
        <v>2</v>
      </c>
      <c r="C12" s="29" t="s">
        <v>3</v>
      </c>
      <c r="D12" s="29" t="s">
        <v>4</v>
      </c>
      <c r="E12" s="29" t="s">
        <v>5</v>
      </c>
    </row>
    <row r="13" spans="1:5">
      <c r="A13" s="5"/>
      <c r="B13" s="6"/>
      <c r="C13" s="3"/>
      <c r="D13" s="3"/>
      <c r="E13" s="7" t="e">
        <f>C13/B13*100</f>
        <v>#DIV/0!</v>
      </c>
    </row>
    <row r="14" spans="1:5">
      <c r="A14" s="392" t="s">
        <v>6</v>
      </c>
      <c r="B14" s="392"/>
      <c r="C14" s="392"/>
      <c r="D14" s="392"/>
      <c r="E14" s="392"/>
    </row>
    <row r="15" spans="1:5">
      <c r="A15" s="8" t="s">
        <v>7</v>
      </c>
      <c r="B15" s="9" t="s">
        <v>8</v>
      </c>
      <c r="C15" s="9" t="s">
        <v>9</v>
      </c>
      <c r="D15" s="404" t="s">
        <v>10</v>
      </c>
      <c r="E15" s="405"/>
    </row>
    <row r="16" spans="1:5">
      <c r="A16" s="10"/>
      <c r="B16" s="11"/>
      <c r="C16" s="11"/>
      <c r="D16" s="396"/>
      <c r="E16" s="397"/>
    </row>
    <row r="17" spans="1:5" ht="9.75" customHeight="1">
      <c r="A17" s="392"/>
      <c r="B17" s="392"/>
      <c r="C17" s="392"/>
      <c r="D17" s="392"/>
      <c r="E17" s="392"/>
    </row>
    <row r="18" spans="1:5" ht="142.5" customHeight="1">
      <c r="A18" s="393" t="s">
        <v>27</v>
      </c>
      <c r="B18" s="393"/>
      <c r="C18" s="393"/>
      <c r="D18" s="393"/>
      <c r="E18" s="393"/>
    </row>
    <row r="19" spans="1:5" ht="35.25" customHeight="1">
      <c r="A19" s="30"/>
      <c r="B19" s="30"/>
      <c r="C19" s="30"/>
      <c r="D19" s="30"/>
      <c r="E19" s="30"/>
    </row>
    <row r="20" spans="1:5">
      <c r="A20" s="4" t="s">
        <v>0</v>
      </c>
      <c r="B20" s="403"/>
      <c r="C20" s="403"/>
      <c r="D20" s="403"/>
      <c r="E20" s="403"/>
    </row>
    <row r="21" spans="1:5" ht="9.75" customHeight="1">
      <c r="A21" s="20"/>
      <c r="B21" s="21"/>
      <c r="C21" s="22"/>
      <c r="D21" s="22"/>
      <c r="E21" s="23"/>
    </row>
    <row r="22" spans="1:5">
      <c r="A22" s="24" t="s">
        <v>25</v>
      </c>
      <c r="B22" s="408"/>
      <c r="C22" s="409"/>
      <c r="D22" s="27"/>
      <c r="E22" s="28"/>
    </row>
    <row r="23" spans="1:5" ht="7.5" customHeight="1">
      <c r="A23" s="20"/>
      <c r="B23" s="21"/>
      <c r="C23" s="22"/>
      <c r="D23" s="22"/>
      <c r="E23" s="23"/>
    </row>
    <row r="24" spans="1:5">
      <c r="A24" s="29" t="s">
        <v>1</v>
      </c>
      <c r="B24" s="29" t="s">
        <v>2</v>
      </c>
      <c r="C24" s="29" t="s">
        <v>3</v>
      </c>
      <c r="D24" s="14" t="s">
        <v>4</v>
      </c>
      <c r="E24" s="14" t="s">
        <v>5</v>
      </c>
    </row>
    <row r="25" spans="1:5">
      <c r="A25" s="5"/>
      <c r="B25" s="6"/>
      <c r="C25" s="3"/>
      <c r="D25" s="3"/>
      <c r="E25" s="7" t="e">
        <f>C25/B25*100</f>
        <v>#DIV/0!</v>
      </c>
    </row>
    <row r="26" spans="1:5">
      <c r="A26" s="392" t="s">
        <v>6</v>
      </c>
      <c r="B26" s="392"/>
      <c r="C26" s="392"/>
      <c r="D26" s="392"/>
      <c r="E26" s="392"/>
    </row>
    <row r="27" spans="1:5">
      <c r="A27" s="12" t="s">
        <v>7</v>
      </c>
      <c r="B27" s="13" t="s">
        <v>8</v>
      </c>
      <c r="C27" s="13" t="s">
        <v>9</v>
      </c>
      <c r="D27" s="394" t="s">
        <v>10</v>
      </c>
      <c r="E27" s="395"/>
    </row>
    <row r="28" spans="1:5">
      <c r="A28" s="10"/>
      <c r="B28" s="11"/>
      <c r="C28" s="11"/>
      <c r="D28" s="396"/>
      <c r="E28" s="397"/>
    </row>
    <row r="29" spans="1:5" ht="9.75" customHeight="1">
      <c r="A29" s="392"/>
      <c r="B29" s="392"/>
      <c r="C29" s="392"/>
      <c r="D29" s="392"/>
      <c r="E29" s="392"/>
    </row>
    <row r="30" spans="1:5" ht="142.5" customHeight="1">
      <c r="A30" s="393" t="s">
        <v>27</v>
      </c>
      <c r="B30" s="393"/>
      <c r="C30" s="393"/>
      <c r="D30" s="393"/>
      <c r="E30" s="393"/>
    </row>
    <row r="31" spans="1:5">
      <c r="A31" s="406"/>
      <c r="B31" s="392"/>
      <c r="C31" s="392"/>
      <c r="D31" s="392"/>
      <c r="E31" s="407"/>
    </row>
    <row r="32" spans="1:5">
      <c r="A32" s="401" t="s">
        <v>24</v>
      </c>
      <c r="B32" s="402"/>
      <c r="C32" s="401" t="s">
        <v>23</v>
      </c>
      <c r="D32" s="401" t="s">
        <v>28</v>
      </c>
      <c r="E32" s="401"/>
    </row>
    <row r="33" spans="1:5" ht="39.75" customHeight="1">
      <c r="A33" s="402"/>
      <c r="B33" s="402"/>
      <c r="C33" s="401"/>
      <c r="D33" s="401"/>
      <c r="E33" s="401"/>
    </row>
    <row r="34" spans="1:5">
      <c r="A34" s="402"/>
      <c r="B34" s="402"/>
      <c r="C34" s="401"/>
      <c r="D34" s="401"/>
      <c r="E34" s="401"/>
    </row>
    <row r="35" spans="1:5">
      <c r="A35" s="402"/>
      <c r="B35" s="402"/>
      <c r="C35" s="401"/>
      <c r="D35" s="401"/>
      <c r="E35" s="401"/>
    </row>
    <row r="36" spans="1:5">
      <c r="A36" s="31"/>
      <c r="B36" s="31"/>
      <c r="C36" s="31"/>
      <c r="D36" s="31"/>
      <c r="E36" s="31"/>
    </row>
    <row r="39" spans="1:5" ht="15.75">
      <c r="A39" s="32"/>
      <c r="B39" s="32"/>
      <c r="C39" s="32"/>
      <c r="D39" s="32"/>
      <c r="E39" s="32"/>
    </row>
  </sheetData>
  <mergeCells count="21">
    <mergeCell ref="B6:E6"/>
    <mergeCell ref="B4:E4"/>
    <mergeCell ref="A1:E1"/>
    <mergeCell ref="A2:E2"/>
    <mergeCell ref="A32:B35"/>
    <mergeCell ref="C32:C35"/>
    <mergeCell ref="D32:E35"/>
    <mergeCell ref="B8:E8"/>
    <mergeCell ref="A17:E17"/>
    <mergeCell ref="A18:E18"/>
    <mergeCell ref="A14:E14"/>
    <mergeCell ref="D15:E15"/>
    <mergeCell ref="D16:E16"/>
    <mergeCell ref="A31:E31"/>
    <mergeCell ref="B20:E20"/>
    <mergeCell ref="B22:C22"/>
    <mergeCell ref="A26:E26"/>
    <mergeCell ref="A29:E29"/>
    <mergeCell ref="A30:E30"/>
    <mergeCell ref="D27:E27"/>
    <mergeCell ref="D28:E28"/>
  </mergeCells>
  <printOptions horizontalCentered="1"/>
  <pageMargins left="0" right="0" top="1.7716535433070868" bottom="0" header="0.39370078740157483" footer="0.31496062992125984"/>
  <pageSetup paperSize="9" scale="87" orientation="portrait" useFirstPageNumber="1" horizontalDpi="300" verticalDpi="300" r:id="rId1"/>
  <headerFooter>
    <oddHeader xml:space="preserve">&amp;C&amp;G
&amp;8PREEITURA MUNICIPAL DE PALMAS
SECRETARIA MUNICIPAL DE FINANÇAS
DIRETORIA GERAL DE PLANEJAMENTO E ORÇAMENTO&amp;11
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24.75" customHeight="1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84" t="s">
        <v>33</v>
      </c>
      <c r="B6" s="417" t="s">
        <v>399</v>
      </c>
      <c r="C6" s="418"/>
      <c r="D6" s="418"/>
      <c r="E6" s="418"/>
      <c r="F6" s="418"/>
      <c r="G6" s="419"/>
    </row>
    <row r="7" spans="1:8" ht="34.5" customHeight="1">
      <c r="A7" s="384" t="s">
        <v>306</v>
      </c>
      <c r="B7" s="414" t="s">
        <v>385</v>
      </c>
      <c r="C7" s="415"/>
      <c r="D7" s="415"/>
      <c r="E7" s="415"/>
      <c r="F7" s="415"/>
      <c r="G7" s="416"/>
    </row>
    <row r="8" spans="1:8" ht="29.25" customHeight="1">
      <c r="A8" s="384" t="s">
        <v>307</v>
      </c>
      <c r="B8" s="414" t="s">
        <v>386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'[2]DESCRIÇÃO TEMATICAS'!$B$2768</f>
        <v>Patrimonio revitalizado</v>
      </c>
      <c r="B12" s="424"/>
      <c r="C12" s="425" t="str">
        <f>'[2]DESCRIÇÃO TEMATICAS'!$E$2768</f>
        <v>Unidade</v>
      </c>
      <c r="D12" s="426"/>
      <c r="E12" s="338">
        <v>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10000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3:G13"/>
    <mergeCell ref="A16:B16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455" priority="7" operator="between">
      <formula>66</formula>
      <formula>100</formula>
    </cfRule>
    <cfRule type="cellIs" dxfId="454" priority="8" operator="between">
      <formula>33</formula>
      <formula>66</formula>
    </cfRule>
    <cfRule type="cellIs" dxfId="453" priority="9" operator="between">
      <formula>0</formula>
      <formula>33</formula>
    </cfRule>
  </conditionalFormatting>
  <conditionalFormatting sqref="G15">
    <cfRule type="cellIs" dxfId="452" priority="16" operator="between">
      <formula>66</formula>
      <formula>100</formula>
    </cfRule>
    <cfRule type="cellIs" dxfId="451" priority="17" operator="between">
      <formula>33</formula>
      <formula>66</formula>
    </cfRule>
    <cfRule type="cellIs" dxfId="450" priority="18" operator="between">
      <formula>0</formula>
      <formula>33</formula>
    </cfRule>
  </conditionalFormatting>
  <conditionalFormatting sqref="G12">
    <cfRule type="cellIs" dxfId="449" priority="13" operator="between">
      <formula>66</formula>
      <formula>100</formula>
    </cfRule>
    <cfRule type="cellIs" dxfId="448" priority="14" operator="between">
      <formula>33</formula>
      <formula>66</formula>
    </cfRule>
    <cfRule type="cellIs" dxfId="447" priority="15" operator="between">
      <formula>0</formula>
      <formula>33</formula>
    </cfRule>
  </conditionalFormatting>
  <conditionalFormatting sqref="F12">
    <cfRule type="cellIs" dxfId="446" priority="10" operator="between">
      <formula>$E$12*0</formula>
      <formula>$E$12*0.329999</formula>
    </cfRule>
    <cfRule type="cellIs" dxfId="445" priority="11" operator="between">
      <formula>$E$12*0.33</formula>
      <formula>$E$12*0.6599999</formula>
    </cfRule>
    <cfRule type="cellIs" dxfId="444" priority="12" operator="between">
      <formula>$E$12*0.66</formula>
      <formula>$E$12*1</formula>
    </cfRule>
  </conditionalFormatting>
  <conditionalFormatting sqref="D16">
    <cfRule type="cellIs" dxfId="443" priority="4" operator="between">
      <formula>66</formula>
      <formula>100</formula>
    </cfRule>
    <cfRule type="cellIs" dxfId="442" priority="5" operator="between">
      <formula>33</formula>
      <formula>66</formula>
    </cfRule>
    <cfRule type="cellIs" dxfId="441" priority="6" operator="between">
      <formula>0</formula>
      <formula>33</formula>
    </cfRule>
  </conditionalFormatting>
  <conditionalFormatting sqref="E16">
    <cfRule type="cellIs" dxfId="440" priority="1" operator="between">
      <formula>66</formula>
      <formula>100</formula>
    </cfRule>
    <cfRule type="cellIs" dxfId="439" priority="2" operator="between">
      <formula>33</formula>
      <formula>66</formula>
    </cfRule>
    <cfRule type="cellIs" dxfId="438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6"/>
  <sheetViews>
    <sheetView zoomScaleNormal="100" workbookViewId="0">
      <selection activeCell="E15" sqref="E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24.75" customHeight="1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400</v>
      </c>
      <c r="C6" s="418"/>
      <c r="D6" s="418"/>
      <c r="E6" s="418"/>
      <c r="F6" s="418"/>
      <c r="G6" s="419"/>
    </row>
    <row r="7" spans="1:8" ht="34.5" customHeight="1">
      <c r="A7" s="336" t="s">
        <v>306</v>
      </c>
      <c r="B7" s="414" t="s">
        <v>387</v>
      </c>
      <c r="C7" s="415"/>
      <c r="D7" s="415"/>
      <c r="E7" s="415"/>
      <c r="F7" s="415"/>
      <c r="G7" s="416"/>
    </row>
    <row r="8" spans="1:8" ht="29.25" customHeight="1">
      <c r="A8" s="336" t="s">
        <v>307</v>
      </c>
      <c r="B8" s="414" t="s">
        <v>388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'[2]DESCRIÇÃO TEMATICAS'!$B$2768</f>
        <v>Patrimonio revitalizado</v>
      </c>
      <c r="B12" s="424"/>
      <c r="C12" s="425" t="str">
        <f>'[2]DESCRIÇÃO TEMATICAS'!$E$2768</f>
        <v>Unidade</v>
      </c>
      <c r="D12" s="426"/>
      <c r="E12" s="338">
        <v>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260000</v>
      </c>
      <c r="B15" s="365">
        <v>344000</v>
      </c>
      <c r="C15" s="341">
        <v>324446.78000000003</v>
      </c>
      <c r="D15" s="341">
        <v>283679.37</v>
      </c>
      <c r="E15" s="341">
        <v>283679.37</v>
      </c>
      <c r="F15" s="342">
        <v>0</v>
      </c>
      <c r="G15" s="350">
        <f>IFERROR(B15-C15-F15,0)</f>
        <v>19553.219999999972</v>
      </c>
    </row>
    <row r="16" spans="1:8" ht="16.5" thickBot="1">
      <c r="A16" s="410" t="s">
        <v>324</v>
      </c>
      <c r="B16" s="410"/>
      <c r="C16" s="350">
        <f>IFERROR(C15/$B$15*100,0)</f>
        <v>94.315924418604652</v>
      </c>
      <c r="D16" s="350">
        <f>IFERROR(D15/$C$15*100,0)</f>
        <v>87.434792849539136</v>
      </c>
      <c r="E16" s="350">
        <f>IFERROR(E15/$B$15*100,0)</f>
        <v>82.464933139534878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437" priority="7" operator="between">
      <formula>66</formula>
      <formula>100</formula>
    </cfRule>
    <cfRule type="cellIs" dxfId="436" priority="8" operator="between">
      <formula>33</formula>
      <formula>66</formula>
    </cfRule>
    <cfRule type="cellIs" dxfId="435" priority="9" operator="between">
      <formula>0</formula>
      <formula>33</formula>
    </cfRule>
  </conditionalFormatting>
  <conditionalFormatting sqref="G15">
    <cfRule type="cellIs" dxfId="434" priority="16" operator="between">
      <formula>66</formula>
      <formula>100</formula>
    </cfRule>
    <cfRule type="cellIs" dxfId="433" priority="17" operator="between">
      <formula>33</formula>
      <formula>66</formula>
    </cfRule>
    <cfRule type="cellIs" dxfId="432" priority="18" operator="between">
      <formula>0</formula>
      <formula>33</formula>
    </cfRule>
  </conditionalFormatting>
  <conditionalFormatting sqref="G12">
    <cfRule type="cellIs" dxfId="431" priority="13" operator="between">
      <formula>66</formula>
      <formula>100</formula>
    </cfRule>
    <cfRule type="cellIs" dxfId="430" priority="14" operator="between">
      <formula>33</formula>
      <formula>66</formula>
    </cfRule>
    <cfRule type="cellIs" dxfId="429" priority="15" operator="between">
      <formula>0</formula>
      <formula>33</formula>
    </cfRule>
  </conditionalFormatting>
  <conditionalFormatting sqref="F12">
    <cfRule type="cellIs" dxfId="428" priority="10" operator="between">
      <formula>$E$12*0</formula>
      <formula>$E$12*0.329999</formula>
    </cfRule>
    <cfRule type="cellIs" dxfId="427" priority="11" operator="between">
      <formula>$E$12*0.33</formula>
      <formula>$E$12*0.6599999</formula>
    </cfRule>
    <cfRule type="cellIs" dxfId="426" priority="12" operator="between">
      <formula>$E$12*0.66</formula>
      <formula>$E$12*1</formula>
    </cfRule>
  </conditionalFormatting>
  <conditionalFormatting sqref="D16">
    <cfRule type="cellIs" dxfId="425" priority="4" operator="between">
      <formula>66</formula>
      <formula>100</formula>
    </cfRule>
    <cfRule type="cellIs" dxfId="424" priority="5" operator="between">
      <formula>33</formula>
      <formula>66</formula>
    </cfRule>
    <cfRule type="cellIs" dxfId="423" priority="6" operator="between">
      <formula>0</formula>
      <formula>33</formula>
    </cfRule>
  </conditionalFormatting>
  <conditionalFormatting sqref="E16">
    <cfRule type="cellIs" dxfId="422" priority="1" operator="between">
      <formula>66</formula>
      <formula>100</formula>
    </cfRule>
    <cfRule type="cellIs" dxfId="421" priority="2" operator="between">
      <formula>33</formula>
      <formula>66</formula>
    </cfRule>
    <cfRule type="cellIs" dxfId="420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" width="9.140625" style="331"/>
    <col min="17" max="17" width="11.5703125" style="331" bestFit="1" customWidth="1"/>
    <col min="18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401</v>
      </c>
      <c r="C6" s="418"/>
      <c r="D6" s="418"/>
      <c r="E6" s="418"/>
      <c r="F6" s="418"/>
      <c r="G6" s="419"/>
    </row>
    <row r="7" spans="1:8" ht="51" customHeight="1">
      <c r="A7" s="336" t="s">
        <v>306</v>
      </c>
      <c r="B7" s="414" t="s">
        <v>389</v>
      </c>
      <c r="C7" s="415"/>
      <c r="D7" s="415"/>
      <c r="E7" s="415"/>
      <c r="F7" s="415"/>
      <c r="G7" s="416"/>
    </row>
    <row r="8" spans="1:8" ht="29.25" customHeight="1">
      <c r="A8" s="336" t="s">
        <v>307</v>
      </c>
      <c r="B8" s="414" t="s">
        <v>390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'[2]DESCRIÇÃO TEMATICAS'!$B$2480</f>
        <v>Rede de produtores de Cultura fortalecida</v>
      </c>
      <c r="B12" s="424"/>
      <c r="C12" s="425" t="str">
        <f>'[2]DESCRIÇÃO TEMATICAS'!$E$2480</f>
        <v>Unidade</v>
      </c>
      <c r="D12" s="426"/>
      <c r="E12" s="338">
        <v>30</v>
      </c>
      <c r="F12" s="351">
        <f>IFERROR(E12*E16/100,0)</f>
        <v>30</v>
      </c>
      <c r="G12" s="350">
        <f>IFERROR(F12/E12*100,0)</f>
        <v>100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11000</v>
      </c>
      <c r="B15" s="365">
        <v>3000</v>
      </c>
      <c r="C15" s="341">
        <v>3000</v>
      </c>
      <c r="D15" s="341">
        <v>3000</v>
      </c>
      <c r="E15" s="341">
        <v>3000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100</v>
      </c>
      <c r="D16" s="350">
        <f>IFERROR(D15/$C$15*100,0)</f>
        <v>100</v>
      </c>
      <c r="E16" s="350">
        <f>IFERROR(E15/$B$15*100,0)</f>
        <v>100</v>
      </c>
    </row>
  </sheetData>
  <mergeCells count="15">
    <mergeCell ref="A16:B16"/>
    <mergeCell ref="A13:G13"/>
    <mergeCell ref="A1:G1"/>
    <mergeCell ref="A2:G2"/>
    <mergeCell ref="B4:G4"/>
    <mergeCell ref="B6:G6"/>
    <mergeCell ref="B5:G5"/>
    <mergeCell ref="B7:G7"/>
    <mergeCell ref="B8:G8"/>
    <mergeCell ref="B9:G9"/>
    <mergeCell ref="A10:G10"/>
    <mergeCell ref="A11:B11"/>
    <mergeCell ref="C11:D11"/>
    <mergeCell ref="A12:B12"/>
    <mergeCell ref="C12:D12"/>
  </mergeCells>
  <conditionalFormatting sqref="D16">
    <cfRule type="cellIs" dxfId="419" priority="4" operator="between">
      <formula>66</formula>
      <formula>100</formula>
    </cfRule>
    <cfRule type="cellIs" dxfId="418" priority="5" operator="between">
      <formula>33</formula>
      <formula>66</formula>
    </cfRule>
    <cfRule type="cellIs" dxfId="417" priority="6" operator="between">
      <formula>0</formula>
      <formula>33</formula>
    </cfRule>
  </conditionalFormatting>
  <conditionalFormatting sqref="G15">
    <cfRule type="cellIs" dxfId="416" priority="16" operator="between">
      <formula>66</formula>
      <formula>100</formula>
    </cfRule>
    <cfRule type="cellIs" dxfId="415" priority="17" operator="between">
      <formula>33</formula>
      <formula>66</formula>
    </cfRule>
    <cfRule type="cellIs" dxfId="414" priority="18" operator="between">
      <formula>0</formula>
      <formula>33</formula>
    </cfRule>
  </conditionalFormatting>
  <conditionalFormatting sqref="G12">
    <cfRule type="cellIs" dxfId="413" priority="13" operator="between">
      <formula>66</formula>
      <formula>100</formula>
    </cfRule>
    <cfRule type="cellIs" dxfId="412" priority="14" operator="between">
      <formula>33</formula>
      <formula>66</formula>
    </cfRule>
    <cfRule type="cellIs" dxfId="411" priority="15" operator="between">
      <formula>0</formula>
      <formula>33</formula>
    </cfRule>
  </conditionalFormatting>
  <conditionalFormatting sqref="F12">
    <cfRule type="cellIs" dxfId="410" priority="10" operator="between">
      <formula>$E$12*0</formula>
      <formula>$E$12*0.329999</formula>
    </cfRule>
    <cfRule type="cellIs" dxfId="409" priority="11" operator="between">
      <formula>$E$12*0.33</formula>
      <formula>$E$12*0.6599999</formula>
    </cfRule>
    <cfRule type="cellIs" dxfId="408" priority="12" operator="between">
      <formula>$E$12*0.66</formula>
      <formula>$E$12*1</formula>
    </cfRule>
  </conditionalFormatting>
  <conditionalFormatting sqref="C16">
    <cfRule type="cellIs" dxfId="407" priority="7" operator="between">
      <formula>66</formula>
      <formula>100</formula>
    </cfRule>
    <cfRule type="cellIs" dxfId="406" priority="8" operator="between">
      <formula>33</formula>
      <formula>66</formula>
    </cfRule>
    <cfRule type="cellIs" dxfId="405" priority="9" operator="between">
      <formula>0</formula>
      <formula>33</formula>
    </cfRule>
  </conditionalFormatting>
  <conditionalFormatting sqref="E16">
    <cfRule type="cellIs" dxfId="404" priority="1" operator="between">
      <formula>66</formula>
      <formula>100</formula>
    </cfRule>
    <cfRule type="cellIs" dxfId="403" priority="2" operator="between">
      <formula>33</formula>
      <formula>66</formula>
    </cfRule>
    <cfRule type="cellIs" dxfId="40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6"/>
  <sheetViews>
    <sheetView zoomScaleNormal="100" workbookViewId="0">
      <selection activeCell="E15" sqref="E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391</v>
      </c>
      <c r="C6" s="418"/>
      <c r="D6" s="418"/>
      <c r="E6" s="418"/>
      <c r="F6" s="418"/>
      <c r="G6" s="419"/>
    </row>
    <row r="7" spans="1:8" ht="57.75" customHeight="1">
      <c r="A7" s="336" t="s">
        <v>306</v>
      </c>
      <c r="B7" s="414" t="s">
        <v>392</v>
      </c>
      <c r="C7" s="415"/>
      <c r="D7" s="415"/>
      <c r="E7" s="415"/>
      <c r="F7" s="415"/>
      <c r="G7" s="416"/>
    </row>
    <row r="8" spans="1:8" ht="29.25" customHeight="1">
      <c r="A8" s="336" t="s">
        <v>307</v>
      </c>
      <c r="B8" s="414" t="s">
        <v>393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'[2]DESCRIÇÃO TEMATICAS'!$B$2525</f>
        <v>Projetos e eventos apoiados</v>
      </c>
      <c r="B12" s="424"/>
      <c r="C12" s="425" t="str">
        <f>'[2]DESCRIÇÃO TEMATICAS'!$E$2525</f>
        <v>Porcentagem</v>
      </c>
      <c r="D12" s="426"/>
      <c r="E12" s="338">
        <v>23</v>
      </c>
      <c r="F12" s="351">
        <f>IFERROR(E12*E16/100,0)</f>
        <v>8.783434715873419</v>
      </c>
      <c r="G12" s="350">
        <f>IFERROR(F12/E12*100,0)</f>
        <v>38.188846590753997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161000</v>
      </c>
      <c r="B15" s="365">
        <v>76199.839999999997</v>
      </c>
      <c r="C15" s="341">
        <v>76199.839999999997</v>
      </c>
      <c r="D15" s="341">
        <v>76199.839999999997</v>
      </c>
      <c r="E15" s="341">
        <v>29099.84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100</v>
      </c>
      <c r="D16" s="350">
        <f>IFERROR(D15/$C$15*100,0)</f>
        <v>100</v>
      </c>
      <c r="E16" s="350">
        <f>IFERROR(E15/$B$15*100,0)</f>
        <v>38.188846590753997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401" priority="7" operator="between">
      <formula>66</formula>
      <formula>100</formula>
    </cfRule>
    <cfRule type="cellIs" dxfId="400" priority="8" operator="between">
      <formula>33</formula>
      <formula>66</formula>
    </cfRule>
    <cfRule type="cellIs" dxfId="399" priority="9" operator="between">
      <formula>0</formula>
      <formula>33</formula>
    </cfRule>
  </conditionalFormatting>
  <conditionalFormatting sqref="G15">
    <cfRule type="cellIs" dxfId="398" priority="16" operator="between">
      <formula>66</formula>
      <formula>100</formula>
    </cfRule>
    <cfRule type="cellIs" dxfId="397" priority="17" operator="between">
      <formula>33</formula>
      <formula>66</formula>
    </cfRule>
    <cfRule type="cellIs" dxfId="396" priority="18" operator="between">
      <formula>0</formula>
      <formula>33</formula>
    </cfRule>
  </conditionalFormatting>
  <conditionalFormatting sqref="G12">
    <cfRule type="cellIs" dxfId="395" priority="13" operator="between">
      <formula>66</formula>
      <formula>100</formula>
    </cfRule>
    <cfRule type="cellIs" dxfId="394" priority="14" operator="between">
      <formula>33</formula>
      <formula>66</formula>
    </cfRule>
    <cfRule type="cellIs" dxfId="393" priority="15" operator="between">
      <formula>0</formula>
      <formula>33</formula>
    </cfRule>
  </conditionalFormatting>
  <conditionalFormatting sqref="F12">
    <cfRule type="cellIs" dxfId="392" priority="10" operator="between">
      <formula>$E$12*0</formula>
      <formula>$E$12*0.329999</formula>
    </cfRule>
    <cfRule type="cellIs" dxfId="391" priority="11" operator="between">
      <formula>$E$12*0.33</formula>
      <formula>$E$12*0.6599999</formula>
    </cfRule>
    <cfRule type="cellIs" dxfId="390" priority="12" operator="between">
      <formula>$E$12*0.66</formula>
      <formula>$E$12*1</formula>
    </cfRule>
  </conditionalFormatting>
  <conditionalFormatting sqref="D16">
    <cfRule type="cellIs" dxfId="389" priority="4" operator="between">
      <formula>66</formula>
      <formula>100</formula>
    </cfRule>
    <cfRule type="cellIs" dxfId="388" priority="5" operator="between">
      <formula>33</formula>
      <formula>66</formula>
    </cfRule>
    <cfRule type="cellIs" dxfId="387" priority="6" operator="between">
      <formula>0</formula>
      <formula>33</formula>
    </cfRule>
  </conditionalFormatting>
  <conditionalFormatting sqref="E16">
    <cfRule type="cellIs" dxfId="386" priority="1" operator="between">
      <formula>66</formula>
      <formula>100</formula>
    </cfRule>
    <cfRule type="cellIs" dxfId="385" priority="2" operator="between">
      <formula>33</formula>
      <formula>66</formula>
    </cfRule>
    <cfRule type="cellIs" dxfId="384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G15" sqref="G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402</v>
      </c>
      <c r="C6" s="418"/>
      <c r="D6" s="418"/>
      <c r="E6" s="418"/>
      <c r="F6" s="418"/>
      <c r="G6" s="419"/>
    </row>
    <row r="7" spans="1:8" ht="82.5" customHeight="1">
      <c r="A7" s="336" t="s">
        <v>306</v>
      </c>
      <c r="B7" s="414" t="s">
        <v>403</v>
      </c>
      <c r="C7" s="415"/>
      <c r="D7" s="415"/>
      <c r="E7" s="415"/>
      <c r="F7" s="415"/>
      <c r="G7" s="416"/>
    </row>
    <row r="8" spans="1:8" ht="29.25" customHeight="1">
      <c r="A8" s="336" t="s">
        <v>307</v>
      </c>
      <c r="B8" s="414" t="s">
        <v>452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'[2]DESCRIÇÃO TEMATICAS'!$B$2546</f>
        <v>Equipamentos Mantidos</v>
      </c>
      <c r="B12" s="424"/>
      <c r="C12" s="425" t="str">
        <f>'[2]DESCRIÇÃO TEMATICAS'!$E$2546</f>
        <v>Porcentagem</v>
      </c>
      <c r="D12" s="426"/>
      <c r="E12" s="338">
        <v>14</v>
      </c>
      <c r="F12" s="351">
        <f>IFERROR(E12*E16/100,0)</f>
        <v>8.2959205103042208</v>
      </c>
      <c r="G12" s="350">
        <f>IFERROR(F12/E12*100,0)</f>
        <v>59.256575073601581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68000</v>
      </c>
      <c r="B15" s="365">
        <v>81520</v>
      </c>
      <c r="C15" s="341">
        <v>66570.899999999994</v>
      </c>
      <c r="D15" s="341">
        <v>48305.96</v>
      </c>
      <c r="E15" s="341">
        <v>48305.96</v>
      </c>
      <c r="F15" s="342">
        <v>0</v>
      </c>
      <c r="G15" s="350">
        <f>IFERROR(B15-C15-F15,0)</f>
        <v>14949.100000000006</v>
      </c>
    </row>
    <row r="16" spans="1:8" ht="16.5" thickBot="1">
      <c r="A16" s="410" t="s">
        <v>324</v>
      </c>
      <c r="B16" s="410"/>
      <c r="C16" s="350">
        <f>IFERROR(C15/$B$15*100,0)</f>
        <v>81.66204612365064</v>
      </c>
      <c r="D16" s="350">
        <f>IFERROR(D15/$C$15*100,0)</f>
        <v>72.563177003765915</v>
      </c>
      <c r="E16" s="350">
        <f>IFERROR(E15/$B$15*100,0)</f>
        <v>59.256575073601567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383" priority="7" operator="between">
      <formula>66</formula>
      <formula>100</formula>
    </cfRule>
    <cfRule type="cellIs" dxfId="382" priority="8" operator="between">
      <formula>33</formula>
      <formula>66</formula>
    </cfRule>
    <cfRule type="cellIs" dxfId="381" priority="9" operator="between">
      <formula>0</formula>
      <formula>33</formula>
    </cfRule>
  </conditionalFormatting>
  <conditionalFormatting sqref="G15">
    <cfRule type="cellIs" dxfId="380" priority="16" operator="between">
      <formula>66</formula>
      <formula>100</formula>
    </cfRule>
    <cfRule type="cellIs" dxfId="379" priority="17" operator="between">
      <formula>33</formula>
      <formula>66</formula>
    </cfRule>
    <cfRule type="cellIs" dxfId="378" priority="18" operator="between">
      <formula>0</formula>
      <formula>33</formula>
    </cfRule>
  </conditionalFormatting>
  <conditionalFormatting sqref="G12">
    <cfRule type="cellIs" dxfId="377" priority="13" operator="between">
      <formula>66</formula>
      <formula>100</formula>
    </cfRule>
    <cfRule type="cellIs" dxfId="376" priority="14" operator="between">
      <formula>33</formula>
      <formula>66</formula>
    </cfRule>
    <cfRule type="cellIs" dxfId="375" priority="15" operator="between">
      <formula>0</formula>
      <formula>33</formula>
    </cfRule>
  </conditionalFormatting>
  <conditionalFormatting sqref="F12">
    <cfRule type="cellIs" dxfId="374" priority="10" operator="between">
      <formula>$E$12*0</formula>
      <formula>$E$12*0.329999</formula>
    </cfRule>
    <cfRule type="cellIs" dxfId="373" priority="11" operator="between">
      <formula>$E$12*0.33</formula>
      <formula>$E$12*0.6599999</formula>
    </cfRule>
    <cfRule type="cellIs" dxfId="372" priority="12" operator="between">
      <formula>$E$12*0.66</formula>
      <formula>$E$12*1</formula>
    </cfRule>
  </conditionalFormatting>
  <conditionalFormatting sqref="D16">
    <cfRule type="cellIs" dxfId="371" priority="4" operator="between">
      <formula>66</formula>
      <formula>100</formula>
    </cfRule>
    <cfRule type="cellIs" dxfId="370" priority="5" operator="between">
      <formula>33</formula>
      <formula>66</formula>
    </cfRule>
    <cfRule type="cellIs" dxfId="369" priority="6" operator="between">
      <formula>0</formula>
      <formula>33</formula>
    </cfRule>
  </conditionalFormatting>
  <conditionalFormatting sqref="E16">
    <cfRule type="cellIs" dxfId="368" priority="1" operator="between">
      <formula>66</formula>
      <formula>100</formula>
    </cfRule>
    <cfRule type="cellIs" dxfId="367" priority="2" operator="between">
      <formula>33</formula>
      <formula>66</formula>
    </cfRule>
    <cfRule type="cellIs" dxfId="366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6"/>
  <sheetViews>
    <sheetView zoomScaleNormal="100" workbookViewId="0">
      <selection activeCell="E15" sqref="E15"/>
    </sheetView>
  </sheetViews>
  <sheetFormatPr defaultRowHeight="15"/>
  <cols>
    <col min="1" max="1" width="19.85546875" style="331" customWidth="1"/>
    <col min="2" max="2" width="14.28515625" style="331" customWidth="1"/>
    <col min="3" max="3" width="18.28515625" style="331" customWidth="1"/>
    <col min="4" max="5" width="18.140625" style="331" customWidth="1"/>
    <col min="6" max="6" width="21.7109375" style="331" customWidth="1"/>
    <col min="7" max="7" width="22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404</v>
      </c>
      <c r="C6" s="418"/>
      <c r="D6" s="418"/>
      <c r="E6" s="418"/>
      <c r="F6" s="418"/>
      <c r="G6" s="419"/>
    </row>
    <row r="7" spans="1:8" ht="51.75" customHeight="1">
      <c r="A7" s="336" t="s">
        <v>306</v>
      </c>
      <c r="B7" s="414" t="s">
        <v>405</v>
      </c>
      <c r="C7" s="415"/>
      <c r="D7" s="415"/>
      <c r="E7" s="415"/>
      <c r="F7" s="415"/>
      <c r="G7" s="416"/>
    </row>
    <row r="8" spans="1:8" ht="29.25" customHeight="1">
      <c r="A8" s="336" t="s">
        <v>307</v>
      </c>
      <c r="B8" s="414" t="s">
        <v>406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TEMATICAS'!$B$2569</f>
        <v>Projeto Desenvolvido</v>
      </c>
      <c r="B12" s="424"/>
      <c r="C12" s="425" t="str">
        <f>'[1]DESCRIÇÃO TEMATICAS'!$E$2569</f>
        <v>Porcentagem</v>
      </c>
      <c r="D12" s="426"/>
      <c r="E12" s="338">
        <v>20</v>
      </c>
      <c r="F12" s="351">
        <f>IFERROR(E12*E16/100,0)</f>
        <v>19.667398264514244</v>
      </c>
      <c r="G12" s="350">
        <f>IFERROR(F12/E12*100,0)</f>
        <v>98.336991322571222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16000</v>
      </c>
      <c r="B15" s="365">
        <v>378395.5</v>
      </c>
      <c r="C15" s="341">
        <v>374102.75</v>
      </c>
      <c r="D15" s="341">
        <v>374102.75</v>
      </c>
      <c r="E15" s="341">
        <v>372102.75</v>
      </c>
      <c r="F15" s="342">
        <v>0</v>
      </c>
      <c r="G15" s="350">
        <f>IFERROR(B15-C15-F15,0)</f>
        <v>4292.75</v>
      </c>
    </row>
    <row r="16" spans="1:8" ht="16.5" thickBot="1">
      <c r="A16" s="410" t="s">
        <v>324</v>
      </c>
      <c r="B16" s="410"/>
      <c r="C16" s="350">
        <f>IFERROR(C15/$B$15*100,0)</f>
        <v>98.865538834367754</v>
      </c>
      <c r="D16" s="350">
        <f>IFERROR(D15/$C$15*100,0)</f>
        <v>100</v>
      </c>
      <c r="E16" s="350">
        <f>IFERROR(E15/$B$15*100,0)</f>
        <v>98.336991322571222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365" priority="7" operator="between">
      <formula>66</formula>
      <formula>100</formula>
    </cfRule>
    <cfRule type="cellIs" dxfId="364" priority="8" operator="between">
      <formula>33</formula>
      <formula>66</formula>
    </cfRule>
    <cfRule type="cellIs" dxfId="363" priority="9" operator="between">
      <formula>0</formula>
      <formula>33</formula>
    </cfRule>
  </conditionalFormatting>
  <conditionalFormatting sqref="G15">
    <cfRule type="cellIs" dxfId="362" priority="16" operator="between">
      <formula>66</formula>
      <formula>100</formula>
    </cfRule>
    <cfRule type="cellIs" dxfId="361" priority="17" operator="between">
      <formula>33</formula>
      <formula>66</formula>
    </cfRule>
    <cfRule type="cellIs" dxfId="360" priority="18" operator="between">
      <formula>0</formula>
      <formula>33</formula>
    </cfRule>
  </conditionalFormatting>
  <conditionalFormatting sqref="G12">
    <cfRule type="cellIs" dxfId="359" priority="13" operator="between">
      <formula>66</formula>
      <formula>100</formula>
    </cfRule>
    <cfRule type="cellIs" dxfId="358" priority="14" operator="between">
      <formula>33</formula>
      <formula>66</formula>
    </cfRule>
    <cfRule type="cellIs" dxfId="357" priority="15" operator="between">
      <formula>0</formula>
      <formula>33</formula>
    </cfRule>
  </conditionalFormatting>
  <conditionalFormatting sqref="F12">
    <cfRule type="cellIs" dxfId="356" priority="10" operator="between">
      <formula>$E$12*0</formula>
      <formula>$E$12*0.329999</formula>
    </cfRule>
    <cfRule type="cellIs" dxfId="355" priority="11" operator="between">
      <formula>$E$12*0.33</formula>
      <formula>$E$12*0.6599999</formula>
    </cfRule>
    <cfRule type="cellIs" dxfId="354" priority="12" operator="between">
      <formula>$E$12*0.66</formula>
      <formula>$E$12*1</formula>
    </cfRule>
  </conditionalFormatting>
  <conditionalFormatting sqref="D16">
    <cfRule type="cellIs" dxfId="353" priority="4" operator="between">
      <formula>66</formula>
      <formula>100</formula>
    </cfRule>
    <cfRule type="cellIs" dxfId="352" priority="5" operator="between">
      <formula>33</formula>
      <formula>66</formula>
    </cfRule>
    <cfRule type="cellIs" dxfId="351" priority="6" operator="between">
      <formula>0</formula>
      <formula>33</formula>
    </cfRule>
  </conditionalFormatting>
  <conditionalFormatting sqref="E16">
    <cfRule type="cellIs" dxfId="350" priority="1" operator="between">
      <formula>66</formula>
      <formula>100</formula>
    </cfRule>
    <cfRule type="cellIs" dxfId="349" priority="2" operator="between">
      <formula>33</formula>
      <formula>66</formula>
    </cfRule>
    <cfRule type="cellIs" dxfId="348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E15" sqref="E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84" t="s">
        <v>33</v>
      </c>
      <c r="B6" s="417" t="s">
        <v>407</v>
      </c>
      <c r="C6" s="418"/>
      <c r="D6" s="418"/>
      <c r="E6" s="418"/>
      <c r="F6" s="418"/>
      <c r="G6" s="419"/>
    </row>
    <row r="7" spans="1:8" ht="62.25" customHeight="1">
      <c r="A7" s="384" t="s">
        <v>306</v>
      </c>
      <c r="B7" s="414" t="s">
        <v>408</v>
      </c>
      <c r="C7" s="415"/>
      <c r="D7" s="415"/>
      <c r="E7" s="415"/>
      <c r="F7" s="415"/>
      <c r="G7" s="416"/>
    </row>
    <row r="8" spans="1:8" ht="33" customHeight="1">
      <c r="A8" s="384" t="s">
        <v>307</v>
      </c>
      <c r="B8" s="414" t="s">
        <v>409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TEMATICAS'!$B$2658</f>
        <v>Eventos Fortalecidos</v>
      </c>
      <c r="B12" s="424"/>
      <c r="C12" s="425" t="str">
        <f>'[1]DESCRIÇÃO TEMATICAS'!$E$3692</f>
        <v>Porcentagem</v>
      </c>
      <c r="D12" s="426"/>
      <c r="E12" s="338">
        <v>30</v>
      </c>
      <c r="F12" s="351">
        <f>IFERROR(E12*E16/100,0)</f>
        <v>21.014984848484847</v>
      </c>
      <c r="G12" s="350">
        <f>IFERROR(F12/E12*100,0)</f>
        <v>70.049949494949487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326000</v>
      </c>
      <c r="B15" s="365">
        <v>99000</v>
      </c>
      <c r="C15" s="341">
        <v>72320</v>
      </c>
      <c r="D15" s="341">
        <v>69349.45</v>
      </c>
      <c r="E15" s="341">
        <v>69349.45</v>
      </c>
      <c r="F15" s="342">
        <v>0</v>
      </c>
      <c r="G15" s="350">
        <f>IFERROR(B15-C15-F15,0)</f>
        <v>26680</v>
      </c>
    </row>
    <row r="16" spans="1:8" ht="16.5" thickBot="1">
      <c r="A16" s="410" t="s">
        <v>324</v>
      </c>
      <c r="B16" s="410"/>
      <c r="C16" s="350">
        <f>IFERROR(C15/$B$15*100,0)</f>
        <v>73.050505050505052</v>
      </c>
      <c r="D16" s="350">
        <f>IFERROR(D15/$C$15*100,0)</f>
        <v>95.892491703539818</v>
      </c>
      <c r="E16" s="350">
        <f>IFERROR(E15/$B$15*100,0)</f>
        <v>70.049949494949487</v>
      </c>
    </row>
  </sheetData>
  <mergeCells count="15">
    <mergeCell ref="B7:G7"/>
    <mergeCell ref="A1:G1"/>
    <mergeCell ref="A2:G2"/>
    <mergeCell ref="B4:G4"/>
    <mergeCell ref="B5:G5"/>
    <mergeCell ref="B6:G6"/>
    <mergeCell ref="A13:G13"/>
    <mergeCell ref="A16:B16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347" priority="7" operator="between">
      <formula>66</formula>
      <formula>100</formula>
    </cfRule>
    <cfRule type="cellIs" dxfId="346" priority="8" operator="between">
      <formula>33</formula>
      <formula>66</formula>
    </cfRule>
    <cfRule type="cellIs" dxfId="345" priority="9" operator="between">
      <formula>0</formula>
      <formula>33</formula>
    </cfRule>
  </conditionalFormatting>
  <conditionalFormatting sqref="G15">
    <cfRule type="cellIs" dxfId="344" priority="16" operator="between">
      <formula>66</formula>
      <formula>100</formula>
    </cfRule>
    <cfRule type="cellIs" dxfId="343" priority="17" operator="between">
      <formula>33</formula>
      <formula>66</formula>
    </cfRule>
    <cfRule type="cellIs" dxfId="342" priority="18" operator="between">
      <formula>0</formula>
      <formula>33</formula>
    </cfRule>
  </conditionalFormatting>
  <conditionalFormatting sqref="G12">
    <cfRule type="cellIs" dxfId="341" priority="13" operator="between">
      <formula>66</formula>
      <formula>100</formula>
    </cfRule>
    <cfRule type="cellIs" dxfId="340" priority="14" operator="between">
      <formula>33</formula>
      <formula>66</formula>
    </cfRule>
    <cfRule type="cellIs" dxfId="339" priority="15" operator="between">
      <formula>0</formula>
      <formula>33</formula>
    </cfRule>
  </conditionalFormatting>
  <conditionalFormatting sqref="F12">
    <cfRule type="cellIs" dxfId="338" priority="10" operator="between">
      <formula>$E$12*0</formula>
      <formula>$E$12*0.329999</formula>
    </cfRule>
    <cfRule type="cellIs" dxfId="337" priority="11" operator="between">
      <formula>$E$12*0.33</formula>
      <formula>$E$12*0.6599999</formula>
    </cfRule>
    <cfRule type="cellIs" dxfId="336" priority="12" operator="between">
      <formula>$E$12*0.66</formula>
      <formula>$E$12*1</formula>
    </cfRule>
  </conditionalFormatting>
  <conditionalFormatting sqref="D16">
    <cfRule type="cellIs" dxfId="335" priority="4" operator="between">
      <formula>66</formula>
      <formula>100</formula>
    </cfRule>
    <cfRule type="cellIs" dxfId="334" priority="5" operator="between">
      <formula>33</formula>
      <formula>66</formula>
    </cfRule>
    <cfRule type="cellIs" dxfId="333" priority="6" operator="between">
      <formula>0</formula>
      <formula>33</formula>
    </cfRule>
  </conditionalFormatting>
  <conditionalFormatting sqref="E16">
    <cfRule type="cellIs" dxfId="332" priority="1" operator="between">
      <formula>66</formula>
      <formula>100</formula>
    </cfRule>
    <cfRule type="cellIs" dxfId="331" priority="2" operator="between">
      <formula>33</formula>
      <formula>66</formula>
    </cfRule>
    <cfRule type="cellIs" dxfId="330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M16"/>
  <sheetViews>
    <sheetView zoomScaleNormal="100" workbookViewId="0">
      <selection activeCell="E15" sqref="E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13" ht="23.25">
      <c r="A1" s="427" t="s">
        <v>293</v>
      </c>
      <c r="B1" s="428"/>
      <c r="C1" s="428"/>
      <c r="D1" s="428"/>
      <c r="E1" s="428"/>
      <c r="F1" s="428"/>
      <c r="G1" s="429"/>
    </row>
    <row r="2" spans="1:13" ht="23.25">
      <c r="A2" s="430" t="s">
        <v>453</v>
      </c>
      <c r="B2" s="431"/>
      <c r="C2" s="431"/>
      <c r="D2" s="431"/>
      <c r="E2" s="431"/>
      <c r="F2" s="431"/>
      <c r="G2" s="432"/>
    </row>
    <row r="3" spans="1:13" ht="16.5" thickBot="1">
      <c r="A3" s="332"/>
      <c r="B3" s="333"/>
      <c r="C3" s="333"/>
      <c r="D3" s="333"/>
      <c r="E3" s="333"/>
      <c r="F3" s="333"/>
      <c r="G3" s="334"/>
    </row>
    <row r="4" spans="1:13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13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13" ht="15" customHeight="1">
      <c r="A6" s="384" t="s">
        <v>33</v>
      </c>
      <c r="B6" s="417" t="s">
        <v>410</v>
      </c>
      <c r="C6" s="418"/>
      <c r="D6" s="418"/>
      <c r="E6" s="418"/>
      <c r="F6" s="418"/>
      <c r="G6" s="419"/>
    </row>
    <row r="7" spans="1:13" ht="87" customHeight="1">
      <c r="A7" s="384" t="s">
        <v>306</v>
      </c>
      <c r="B7" s="414" t="s">
        <v>411</v>
      </c>
      <c r="C7" s="415"/>
      <c r="D7" s="415"/>
      <c r="E7" s="415"/>
      <c r="F7" s="415"/>
      <c r="G7" s="416"/>
    </row>
    <row r="8" spans="1:13" ht="27.75" customHeight="1">
      <c r="A8" s="384" t="s">
        <v>307</v>
      </c>
      <c r="B8" s="414" t="s">
        <v>413</v>
      </c>
      <c r="C8" s="415"/>
      <c r="D8" s="415"/>
      <c r="E8" s="415"/>
      <c r="F8" s="415"/>
      <c r="G8" s="416"/>
      <c r="M8" s="331" t="s">
        <v>412</v>
      </c>
    </row>
    <row r="9" spans="1:13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13" ht="15.75">
      <c r="A10" s="411" t="s">
        <v>309</v>
      </c>
      <c r="B10" s="412"/>
      <c r="C10" s="412"/>
      <c r="D10" s="412"/>
      <c r="E10" s="412"/>
      <c r="F10" s="412"/>
      <c r="G10" s="413"/>
    </row>
    <row r="11" spans="1:13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13" ht="16.5" thickBot="1">
      <c r="A12" s="423" t="str">
        <f>'[1]DESCRIÇÃO TEMATICAS'!$B$2502</f>
        <v>Espaço mantido</v>
      </c>
      <c r="B12" s="424"/>
      <c r="C12" s="425" t="str">
        <f>'[1]DESCRIÇÃO TEMATICAS'!$E$3692</f>
        <v>Porcentagem</v>
      </c>
      <c r="D12" s="426"/>
      <c r="E12" s="338">
        <v>25</v>
      </c>
      <c r="F12" s="351">
        <f>IFERROR(E12*E16/100,0)</f>
        <v>24.987564013840828</v>
      </c>
      <c r="G12" s="350">
        <f>IFERROR(F12/E12*100,0)</f>
        <v>99.950256055363312</v>
      </c>
      <c r="H12" s="339"/>
    </row>
    <row r="13" spans="1:13" ht="15.75">
      <c r="A13" s="411" t="s">
        <v>310</v>
      </c>
      <c r="B13" s="412"/>
      <c r="C13" s="412"/>
      <c r="D13" s="412"/>
      <c r="E13" s="412"/>
      <c r="F13" s="412"/>
      <c r="G13" s="413"/>
    </row>
    <row r="14" spans="1:13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13" ht="16.5" thickBot="1">
      <c r="A15" s="340">
        <v>52000</v>
      </c>
      <c r="B15" s="365">
        <v>289000</v>
      </c>
      <c r="C15" s="341">
        <v>288856.24</v>
      </c>
      <c r="D15" s="341">
        <v>288856.24</v>
      </c>
      <c r="E15" s="341">
        <v>288856.24</v>
      </c>
      <c r="F15" s="342">
        <v>0</v>
      </c>
      <c r="G15" s="350">
        <f>IFERROR(B15-C15-F15,0)</f>
        <v>143.76000000000931</v>
      </c>
    </row>
    <row r="16" spans="1:13" ht="16.5" thickBot="1">
      <c r="A16" s="410" t="s">
        <v>324</v>
      </c>
      <c r="B16" s="410"/>
      <c r="C16" s="350">
        <f>IFERROR(C15/$B$15*100,0)</f>
        <v>99.950256055363312</v>
      </c>
      <c r="D16" s="350">
        <f>IFERROR(D15/$C$15*100,0)</f>
        <v>100</v>
      </c>
      <c r="E16" s="350">
        <f>IFERROR(E15/$B$15*100,0)</f>
        <v>99.950256055363312</v>
      </c>
    </row>
  </sheetData>
  <mergeCells count="15">
    <mergeCell ref="B7:G7"/>
    <mergeCell ref="A1:G1"/>
    <mergeCell ref="A2:G2"/>
    <mergeCell ref="B4:G4"/>
    <mergeCell ref="B5:G5"/>
    <mergeCell ref="B6:G6"/>
    <mergeCell ref="A13:G13"/>
    <mergeCell ref="A16:B16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329" priority="7" operator="between">
      <formula>66</formula>
      <formula>100</formula>
    </cfRule>
    <cfRule type="cellIs" dxfId="328" priority="8" operator="between">
      <formula>33</formula>
      <formula>66</formula>
    </cfRule>
    <cfRule type="cellIs" dxfId="327" priority="9" operator="between">
      <formula>0</formula>
      <formula>33</formula>
    </cfRule>
  </conditionalFormatting>
  <conditionalFormatting sqref="G15">
    <cfRule type="cellIs" dxfId="326" priority="16" operator="between">
      <formula>66</formula>
      <formula>100</formula>
    </cfRule>
    <cfRule type="cellIs" dxfId="325" priority="17" operator="between">
      <formula>33</formula>
      <formula>66</formula>
    </cfRule>
    <cfRule type="cellIs" dxfId="324" priority="18" operator="between">
      <formula>0</formula>
      <formula>33</formula>
    </cfRule>
  </conditionalFormatting>
  <conditionalFormatting sqref="G12">
    <cfRule type="cellIs" dxfId="323" priority="13" operator="between">
      <formula>66</formula>
      <formula>100</formula>
    </cfRule>
    <cfRule type="cellIs" dxfId="322" priority="14" operator="between">
      <formula>33</formula>
      <formula>66</formula>
    </cfRule>
    <cfRule type="cellIs" dxfId="321" priority="15" operator="between">
      <formula>0</formula>
      <formula>33</formula>
    </cfRule>
  </conditionalFormatting>
  <conditionalFormatting sqref="F12">
    <cfRule type="cellIs" dxfId="320" priority="10" operator="between">
      <formula>$E$12*0</formula>
      <formula>$E$12*0.329999</formula>
    </cfRule>
    <cfRule type="cellIs" dxfId="319" priority="11" operator="between">
      <formula>$E$12*0.33</formula>
      <formula>$E$12*0.6599999</formula>
    </cfRule>
    <cfRule type="cellIs" dxfId="318" priority="12" operator="between">
      <formula>$E$12*0.66</formula>
      <formula>$E$12*1</formula>
    </cfRule>
  </conditionalFormatting>
  <conditionalFormatting sqref="D16">
    <cfRule type="cellIs" dxfId="317" priority="4" operator="between">
      <formula>66</formula>
      <formula>100</formula>
    </cfRule>
    <cfRule type="cellIs" dxfId="316" priority="5" operator="between">
      <formula>33</formula>
      <formula>66</formula>
    </cfRule>
    <cfRule type="cellIs" dxfId="315" priority="6" operator="between">
      <formula>0</formula>
      <formula>33</formula>
    </cfRule>
  </conditionalFormatting>
  <conditionalFormatting sqref="E16">
    <cfRule type="cellIs" dxfId="314" priority="1" operator="between">
      <formula>66</formula>
      <formula>100</formula>
    </cfRule>
    <cfRule type="cellIs" dxfId="313" priority="2" operator="between">
      <formula>33</formula>
      <formula>66</formula>
    </cfRule>
    <cfRule type="cellIs" dxfId="31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topLeftCell="A10"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84" t="s">
        <v>33</v>
      </c>
      <c r="B6" s="417" t="s">
        <v>414</v>
      </c>
      <c r="C6" s="418"/>
      <c r="D6" s="418"/>
      <c r="E6" s="418"/>
      <c r="F6" s="418"/>
      <c r="G6" s="419"/>
    </row>
    <row r="7" spans="1:8" ht="142.5" customHeight="1">
      <c r="A7" s="384" t="s">
        <v>306</v>
      </c>
      <c r="B7" s="414" t="s">
        <v>415</v>
      </c>
      <c r="C7" s="415"/>
      <c r="D7" s="415"/>
      <c r="E7" s="415"/>
      <c r="F7" s="415"/>
      <c r="G7" s="416"/>
    </row>
    <row r="8" spans="1:8" ht="33" customHeight="1">
      <c r="A8" s="384" t="s">
        <v>307</v>
      </c>
      <c r="B8" s="414" t="s">
        <v>416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TEMATICAS'!$B$3647</f>
        <v>Evento realizado</v>
      </c>
      <c r="B12" s="424"/>
      <c r="C12" s="425" t="str">
        <f>'[1]DESCRIÇÃO TEMATICAS'!$E$3647</f>
        <v>Unidade</v>
      </c>
      <c r="D12" s="426"/>
      <c r="E12" s="338">
        <v>1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157000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3:G13"/>
    <mergeCell ref="A16:B16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311" priority="7" operator="between">
      <formula>66</formula>
      <formula>100</formula>
    </cfRule>
    <cfRule type="cellIs" dxfId="310" priority="8" operator="between">
      <formula>33</formula>
      <formula>66</formula>
    </cfRule>
    <cfRule type="cellIs" dxfId="309" priority="9" operator="between">
      <formula>0</formula>
      <formula>33</formula>
    </cfRule>
  </conditionalFormatting>
  <conditionalFormatting sqref="G15">
    <cfRule type="cellIs" dxfId="308" priority="16" operator="between">
      <formula>66</formula>
      <formula>100</formula>
    </cfRule>
    <cfRule type="cellIs" dxfId="307" priority="17" operator="between">
      <formula>33</formula>
      <formula>66</formula>
    </cfRule>
    <cfRule type="cellIs" dxfId="306" priority="18" operator="between">
      <formula>0</formula>
      <formula>33</formula>
    </cfRule>
  </conditionalFormatting>
  <conditionalFormatting sqref="G12">
    <cfRule type="cellIs" dxfId="305" priority="13" operator="between">
      <formula>66</formula>
      <formula>100</formula>
    </cfRule>
    <cfRule type="cellIs" dxfId="304" priority="14" operator="between">
      <formula>33</formula>
      <formula>66</formula>
    </cfRule>
    <cfRule type="cellIs" dxfId="303" priority="15" operator="between">
      <formula>0</formula>
      <formula>33</formula>
    </cfRule>
  </conditionalFormatting>
  <conditionalFormatting sqref="F12">
    <cfRule type="cellIs" dxfId="302" priority="10" operator="between">
      <formula>$E$12*0</formula>
      <formula>$E$12*0.329999</formula>
    </cfRule>
    <cfRule type="cellIs" dxfId="301" priority="11" operator="between">
      <formula>$E$12*0.33</formula>
      <formula>$E$12*0.6599999</formula>
    </cfRule>
    <cfRule type="cellIs" dxfId="300" priority="12" operator="between">
      <formula>$E$12*0.66</formula>
      <formula>$E$12*1</formula>
    </cfRule>
  </conditionalFormatting>
  <conditionalFormatting sqref="D16">
    <cfRule type="cellIs" dxfId="299" priority="4" operator="between">
      <formula>66</formula>
      <formula>100</formula>
    </cfRule>
    <cfRule type="cellIs" dxfId="298" priority="5" operator="between">
      <formula>33</formula>
      <formula>66</formula>
    </cfRule>
    <cfRule type="cellIs" dxfId="297" priority="6" operator="between">
      <formula>0</formula>
      <formula>33</formula>
    </cfRule>
  </conditionalFormatting>
  <conditionalFormatting sqref="E16">
    <cfRule type="cellIs" dxfId="296" priority="1" operator="between">
      <formula>66</formula>
      <formula>100</formula>
    </cfRule>
    <cfRule type="cellIs" dxfId="295" priority="2" operator="between">
      <formula>33</formula>
      <formula>66</formula>
    </cfRule>
    <cfRule type="cellIs" dxfId="294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6"/>
  <sheetViews>
    <sheetView topLeftCell="A7"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417</v>
      </c>
      <c r="C6" s="418"/>
      <c r="D6" s="418"/>
      <c r="E6" s="418"/>
      <c r="F6" s="418"/>
      <c r="G6" s="419"/>
    </row>
    <row r="7" spans="1:8" ht="151.5" customHeight="1">
      <c r="A7" s="336" t="s">
        <v>306</v>
      </c>
      <c r="B7" s="414" t="s">
        <v>418</v>
      </c>
      <c r="C7" s="415"/>
      <c r="D7" s="415"/>
      <c r="E7" s="415"/>
      <c r="F7" s="415"/>
      <c r="G7" s="416"/>
    </row>
    <row r="8" spans="1:8" ht="33" customHeight="1">
      <c r="A8" s="336" t="s">
        <v>307</v>
      </c>
      <c r="B8" s="414" t="s">
        <v>419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TEMATICAS'!$B$3692</f>
        <v>Capacitação realizada</v>
      </c>
      <c r="B12" s="424"/>
      <c r="C12" s="425" t="str">
        <f>'[1]DESCRIÇÃO TEMATICAS'!$E$3692</f>
        <v>Porcentagem</v>
      </c>
      <c r="D12" s="426"/>
      <c r="E12" s="338">
        <v>33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5000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293" priority="7" operator="between">
      <formula>66</formula>
      <formula>100</formula>
    </cfRule>
    <cfRule type="cellIs" dxfId="292" priority="8" operator="between">
      <formula>33</formula>
      <formula>66</formula>
    </cfRule>
    <cfRule type="cellIs" dxfId="291" priority="9" operator="between">
      <formula>0</formula>
      <formula>33</formula>
    </cfRule>
  </conditionalFormatting>
  <conditionalFormatting sqref="G15">
    <cfRule type="cellIs" dxfId="290" priority="16" operator="between">
      <formula>66</formula>
      <formula>100</formula>
    </cfRule>
    <cfRule type="cellIs" dxfId="289" priority="17" operator="between">
      <formula>33</formula>
      <formula>66</formula>
    </cfRule>
    <cfRule type="cellIs" dxfId="288" priority="18" operator="between">
      <formula>0</formula>
      <formula>33</formula>
    </cfRule>
  </conditionalFormatting>
  <conditionalFormatting sqref="G12">
    <cfRule type="cellIs" dxfId="287" priority="13" operator="between">
      <formula>66</formula>
      <formula>100</formula>
    </cfRule>
    <cfRule type="cellIs" dxfId="286" priority="14" operator="between">
      <formula>33</formula>
      <formula>66</formula>
    </cfRule>
    <cfRule type="cellIs" dxfId="285" priority="15" operator="between">
      <formula>0</formula>
      <formula>33</formula>
    </cfRule>
  </conditionalFormatting>
  <conditionalFormatting sqref="F12">
    <cfRule type="cellIs" dxfId="284" priority="10" operator="between">
      <formula>$E$12*0</formula>
      <formula>$E$12*0.329999</formula>
    </cfRule>
    <cfRule type="cellIs" dxfId="283" priority="11" operator="between">
      <formula>$E$12*0.33</formula>
      <formula>$E$12*0.6599999</formula>
    </cfRule>
    <cfRule type="cellIs" dxfId="282" priority="12" operator="between">
      <formula>$E$12*0.66</formula>
      <formula>$E$12*1</formula>
    </cfRule>
  </conditionalFormatting>
  <conditionalFormatting sqref="D16">
    <cfRule type="cellIs" dxfId="281" priority="4" operator="between">
      <formula>66</formula>
      <formula>100</formula>
    </cfRule>
    <cfRule type="cellIs" dxfId="280" priority="5" operator="between">
      <formula>33</formula>
      <formula>66</formula>
    </cfRule>
    <cfRule type="cellIs" dxfId="279" priority="6" operator="between">
      <formula>0</formula>
      <formula>33</formula>
    </cfRule>
  </conditionalFormatting>
  <conditionalFormatting sqref="E16">
    <cfRule type="cellIs" dxfId="278" priority="1" operator="between">
      <formula>66</formula>
      <formula>100</formula>
    </cfRule>
    <cfRule type="cellIs" dxfId="277" priority="2" operator="between">
      <formula>33</formula>
      <formula>66</formula>
    </cfRule>
    <cfRule type="cellIs" dxfId="276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topLeftCell="A4" zoomScaleNormal="100" workbookViewId="0">
      <selection activeCell="E15" sqref="E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394</v>
      </c>
      <c r="C6" s="418"/>
      <c r="D6" s="418"/>
      <c r="E6" s="418"/>
      <c r="F6" s="418"/>
      <c r="G6" s="419"/>
    </row>
    <row r="7" spans="1:8" ht="125.25" customHeight="1">
      <c r="A7" s="336" t="s">
        <v>306</v>
      </c>
      <c r="B7" s="414" t="s">
        <v>371</v>
      </c>
      <c r="C7" s="415"/>
      <c r="D7" s="415"/>
      <c r="E7" s="415"/>
      <c r="F7" s="415"/>
      <c r="G7" s="416"/>
    </row>
    <row r="8" spans="1:8" ht="33" customHeight="1">
      <c r="A8" s="336" t="s">
        <v>307</v>
      </c>
      <c r="B8" s="414" t="s">
        <v>372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'[1]DESCRICAO GESTAO'!$B$851</f>
        <v xml:space="preserve">Serviço mantido </v>
      </c>
      <c r="B12" s="424"/>
      <c r="C12" s="425" t="str">
        <f>'[1]DESCRICAO GESTAO'!$E$851</f>
        <v>Porcentagem</v>
      </c>
      <c r="D12" s="426"/>
      <c r="E12" s="338">
        <v>100</v>
      </c>
      <c r="F12" s="351">
        <f>IFERROR(E12*E16/100,0)</f>
        <v>51.51559076259251</v>
      </c>
      <c r="G12" s="350">
        <f>IFERROR(F12/E12*100,0)</f>
        <v>51.51559076259251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195000</v>
      </c>
      <c r="B15" s="365">
        <v>263605.13</v>
      </c>
      <c r="C15" s="341">
        <v>238832.18</v>
      </c>
      <c r="D15" s="341">
        <v>169887.24</v>
      </c>
      <c r="E15" s="341">
        <v>135797.74</v>
      </c>
      <c r="F15" s="342">
        <v>0</v>
      </c>
      <c r="G15" s="350">
        <f>IFERROR(B15-C15-F15,0)</f>
        <v>24772.950000000012</v>
      </c>
    </row>
    <row r="16" spans="1:8" ht="16.5" thickBot="1">
      <c r="A16" s="410" t="s">
        <v>324</v>
      </c>
      <c r="B16" s="410"/>
      <c r="C16" s="350">
        <f>IFERROR(C15/$B$15*100,0)</f>
        <v>90.602250419026362</v>
      </c>
      <c r="D16" s="350">
        <f>IFERROR(D15/$C$15*100,0)</f>
        <v>71.132474694155533</v>
      </c>
      <c r="E16" s="350">
        <f>IFERROR(E15/$B$15*100,0)</f>
        <v>51.51559076259251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599" priority="7" operator="between">
      <formula>66</formula>
      <formula>100</formula>
    </cfRule>
    <cfRule type="cellIs" dxfId="598" priority="8" operator="between">
      <formula>33</formula>
      <formula>66</formula>
    </cfRule>
    <cfRule type="cellIs" dxfId="597" priority="9" operator="between">
      <formula>0</formula>
      <formula>33</formula>
    </cfRule>
  </conditionalFormatting>
  <conditionalFormatting sqref="G15">
    <cfRule type="cellIs" dxfId="596" priority="16" operator="between">
      <formula>66</formula>
      <formula>100</formula>
    </cfRule>
    <cfRule type="cellIs" dxfId="595" priority="17" operator="between">
      <formula>33</formula>
      <formula>66</formula>
    </cfRule>
    <cfRule type="cellIs" dxfId="594" priority="18" operator="between">
      <formula>0</formula>
      <formula>33</formula>
    </cfRule>
  </conditionalFormatting>
  <conditionalFormatting sqref="G12">
    <cfRule type="cellIs" dxfId="593" priority="13" operator="between">
      <formula>66</formula>
      <formula>100</formula>
    </cfRule>
    <cfRule type="cellIs" dxfId="592" priority="14" operator="between">
      <formula>33</formula>
      <formula>66</formula>
    </cfRule>
    <cfRule type="cellIs" dxfId="591" priority="15" operator="between">
      <formula>0</formula>
      <formula>33</formula>
    </cfRule>
  </conditionalFormatting>
  <conditionalFormatting sqref="F12">
    <cfRule type="cellIs" dxfId="590" priority="10" operator="between">
      <formula>$E$12*0</formula>
      <formula>$E$12*0.329999</formula>
    </cfRule>
    <cfRule type="cellIs" dxfId="589" priority="11" operator="between">
      <formula>$E$12*0.33</formula>
      <formula>$E$12*0.6599999</formula>
    </cfRule>
    <cfRule type="cellIs" dxfId="588" priority="12" operator="between">
      <formula>$E$12*0.66</formula>
      <formula>$E$12*1</formula>
    </cfRule>
  </conditionalFormatting>
  <conditionalFormatting sqref="D16">
    <cfRule type="cellIs" dxfId="587" priority="4" operator="between">
      <formula>66</formula>
      <formula>100</formula>
    </cfRule>
    <cfRule type="cellIs" dxfId="586" priority="5" operator="between">
      <formula>33</formula>
      <formula>66</formula>
    </cfRule>
    <cfRule type="cellIs" dxfId="585" priority="6" operator="between">
      <formula>0</formula>
      <formula>33</formula>
    </cfRule>
  </conditionalFormatting>
  <conditionalFormatting sqref="E16">
    <cfRule type="cellIs" dxfId="584" priority="1" operator="between">
      <formula>66</formula>
      <formula>100</formula>
    </cfRule>
    <cfRule type="cellIs" dxfId="583" priority="2" operator="between">
      <formula>33</formula>
      <formula>66</formula>
    </cfRule>
    <cfRule type="cellIs" dxfId="58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C15" sqref="C15"/>
    </sheetView>
  </sheetViews>
  <sheetFormatPr defaultRowHeight="15"/>
  <cols>
    <col min="1" max="1" width="20.85546875" style="331" customWidth="1"/>
    <col min="2" max="2" width="17.140625" style="331" customWidth="1"/>
    <col min="3" max="3" width="19.42578125" style="331" customWidth="1"/>
    <col min="4" max="4" width="15.140625" style="331" customWidth="1"/>
    <col min="5" max="5" width="15.7109375" style="331" customWidth="1"/>
    <col min="6" max="6" width="16.28515625" style="331" customWidth="1"/>
    <col min="7" max="7" width="22.57031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17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420</v>
      </c>
      <c r="C6" s="418"/>
      <c r="D6" s="418"/>
      <c r="E6" s="418"/>
      <c r="F6" s="418"/>
      <c r="G6" s="419"/>
    </row>
    <row r="7" spans="1:8" ht="104.25" customHeight="1">
      <c r="A7" s="336" t="s">
        <v>306</v>
      </c>
      <c r="B7" s="414" t="s">
        <v>421</v>
      </c>
      <c r="C7" s="415"/>
      <c r="D7" s="415"/>
      <c r="E7" s="415"/>
      <c r="F7" s="415"/>
      <c r="G7" s="416"/>
    </row>
    <row r="8" spans="1:8" ht="29.25" customHeight="1">
      <c r="A8" s="336" t="s">
        <v>307</v>
      </c>
      <c r="B8" s="414" t="s">
        <v>422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TEMATICAS'!$B$3738</f>
        <v>Evento realizado</v>
      </c>
      <c r="B12" s="424"/>
      <c r="C12" s="425" t="str">
        <f>'[1]DESCRIÇÃO TEMATICAS'!$E$3738</f>
        <v>Unidade</v>
      </c>
      <c r="D12" s="426"/>
      <c r="E12" s="338">
        <v>1</v>
      </c>
      <c r="F12" s="351">
        <f>IFERROR(E12*E16/100,0)</f>
        <v>0.9741396928567958</v>
      </c>
      <c r="G12" s="350">
        <f>IFERROR(F12/E12*100,0)</f>
        <v>97.413969285679585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1042387</v>
      </c>
      <c r="B15" s="365">
        <v>324164.75</v>
      </c>
      <c r="C15" s="341">
        <v>316364.75</v>
      </c>
      <c r="D15" s="341">
        <v>315781.75</v>
      </c>
      <c r="E15" s="341">
        <v>315781.75</v>
      </c>
      <c r="F15" s="342">
        <v>0</v>
      </c>
      <c r="G15" s="350">
        <f>IFERROR(B15-C15-F15,0)</f>
        <v>7800</v>
      </c>
    </row>
    <row r="16" spans="1:8" ht="16.5" thickBot="1">
      <c r="A16" s="410" t="s">
        <v>324</v>
      </c>
      <c r="B16" s="410"/>
      <c r="C16" s="350">
        <f>IFERROR(C15/$B$15*100,0)</f>
        <v>97.593816107396009</v>
      </c>
      <c r="D16" s="350">
        <f>IFERROR(D15/$C$15*100,0)</f>
        <v>99.815719039494766</v>
      </c>
      <c r="E16" s="350">
        <f>IFERROR(E15/$B$15*100,0)</f>
        <v>97.413969285679585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G12">
    <cfRule type="cellIs" dxfId="275" priority="13" operator="between">
      <formula>66</formula>
      <formula>100</formula>
    </cfRule>
    <cfRule type="cellIs" dxfId="274" priority="14" operator="between">
      <formula>33</formula>
      <formula>66</formula>
    </cfRule>
    <cfRule type="cellIs" dxfId="273" priority="15" operator="between">
      <formula>0</formula>
      <formula>33</formula>
    </cfRule>
  </conditionalFormatting>
  <conditionalFormatting sqref="C16">
    <cfRule type="cellIs" dxfId="272" priority="7" operator="between">
      <formula>66</formula>
      <formula>100</formula>
    </cfRule>
    <cfRule type="cellIs" dxfId="271" priority="8" operator="between">
      <formula>33</formula>
      <formula>66</formula>
    </cfRule>
    <cfRule type="cellIs" dxfId="270" priority="9" operator="between">
      <formula>0</formula>
      <formula>33</formula>
    </cfRule>
  </conditionalFormatting>
  <conditionalFormatting sqref="G15">
    <cfRule type="cellIs" dxfId="269" priority="16" operator="between">
      <formula>66</formula>
      <formula>100</formula>
    </cfRule>
    <cfRule type="cellIs" dxfId="268" priority="17" operator="between">
      <formula>33</formula>
      <formula>66</formula>
    </cfRule>
    <cfRule type="cellIs" dxfId="267" priority="18" operator="between">
      <formula>0</formula>
      <formula>33</formula>
    </cfRule>
  </conditionalFormatting>
  <conditionalFormatting sqref="F12">
    <cfRule type="cellIs" dxfId="266" priority="10" operator="between">
      <formula>$E$12*0</formula>
      <formula>$E$12*0.329999</formula>
    </cfRule>
    <cfRule type="cellIs" dxfId="265" priority="11" operator="between">
      <formula>$E$12*0.33</formula>
      <formula>$E$12*0.6599999</formula>
    </cfRule>
    <cfRule type="cellIs" dxfId="264" priority="12" operator="between">
      <formula>$E$12*0.66</formula>
      <formula>$E$12*1</formula>
    </cfRule>
  </conditionalFormatting>
  <conditionalFormatting sqref="D16">
    <cfRule type="cellIs" dxfId="263" priority="4" operator="between">
      <formula>66</formula>
      <formula>100</formula>
    </cfRule>
    <cfRule type="cellIs" dxfId="262" priority="5" operator="between">
      <formula>33</formula>
      <formula>66</formula>
    </cfRule>
    <cfRule type="cellIs" dxfId="261" priority="6" operator="between">
      <formula>0</formula>
      <formula>33</formula>
    </cfRule>
  </conditionalFormatting>
  <conditionalFormatting sqref="E16">
    <cfRule type="cellIs" dxfId="260" priority="1" operator="between">
      <formula>66</formula>
      <formula>100</formula>
    </cfRule>
    <cfRule type="cellIs" dxfId="259" priority="2" operator="between">
      <formula>33</formula>
      <formula>66</formula>
    </cfRule>
    <cfRule type="cellIs" dxfId="258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6"/>
  <sheetViews>
    <sheetView topLeftCell="A7" zoomScaleNormal="100" workbookViewId="0">
      <selection activeCell="B15" sqref="B15"/>
    </sheetView>
  </sheetViews>
  <sheetFormatPr defaultRowHeight="15"/>
  <cols>
    <col min="1" max="1" width="21.140625" style="331" customWidth="1"/>
    <col min="2" max="2" width="16.140625" style="331" customWidth="1"/>
    <col min="3" max="3" width="13.140625" style="331" customWidth="1"/>
    <col min="4" max="4" width="16.140625" style="331" customWidth="1"/>
    <col min="5" max="5" width="15.5703125" style="331" customWidth="1"/>
    <col min="6" max="6" width="19.5703125" style="331" customWidth="1"/>
    <col min="7" max="7" width="20.8554687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17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424</v>
      </c>
      <c r="C6" s="418"/>
      <c r="D6" s="418"/>
      <c r="E6" s="418"/>
      <c r="F6" s="418"/>
      <c r="G6" s="419"/>
    </row>
    <row r="7" spans="1:8" ht="174" customHeight="1">
      <c r="A7" s="336" t="s">
        <v>306</v>
      </c>
      <c r="B7" s="414" t="s">
        <v>425</v>
      </c>
      <c r="C7" s="415"/>
      <c r="D7" s="415"/>
      <c r="E7" s="415"/>
      <c r="F7" s="415"/>
      <c r="G7" s="416"/>
    </row>
    <row r="8" spans="1:8" ht="29.25" customHeight="1">
      <c r="A8" s="336" t="s">
        <v>307</v>
      </c>
      <c r="B8" s="414" t="s">
        <v>423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TEMATICAS'!$B$3761</f>
        <v>Destino turítisco implantado</v>
      </c>
      <c r="B12" s="424"/>
      <c r="C12" s="425" t="str">
        <f>'[1]DESCRIÇÃO TEMATICAS'!$E$3761</f>
        <v>Porcentagem</v>
      </c>
      <c r="D12" s="426"/>
      <c r="E12" s="338">
        <v>12.5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47.2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5000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257" priority="7" operator="between">
      <formula>66</formula>
      <formula>100</formula>
    </cfRule>
    <cfRule type="cellIs" dxfId="256" priority="8" operator="between">
      <formula>33</formula>
      <formula>66</formula>
    </cfRule>
    <cfRule type="cellIs" dxfId="255" priority="9" operator="between">
      <formula>0</formula>
      <formula>33</formula>
    </cfRule>
  </conditionalFormatting>
  <conditionalFormatting sqref="G15">
    <cfRule type="cellIs" dxfId="254" priority="16" operator="between">
      <formula>66</formula>
      <formula>100</formula>
    </cfRule>
    <cfRule type="cellIs" dxfId="253" priority="17" operator="between">
      <formula>33</formula>
      <formula>66</formula>
    </cfRule>
    <cfRule type="cellIs" dxfId="252" priority="18" operator="between">
      <formula>0</formula>
      <formula>33</formula>
    </cfRule>
  </conditionalFormatting>
  <conditionalFormatting sqref="G12">
    <cfRule type="cellIs" dxfId="251" priority="13" operator="between">
      <formula>66</formula>
      <formula>100</formula>
    </cfRule>
    <cfRule type="cellIs" dxfId="250" priority="14" operator="between">
      <formula>33</formula>
      <formula>66</formula>
    </cfRule>
    <cfRule type="cellIs" dxfId="249" priority="15" operator="between">
      <formula>0</formula>
      <formula>33</formula>
    </cfRule>
  </conditionalFormatting>
  <conditionalFormatting sqref="F12">
    <cfRule type="cellIs" dxfId="248" priority="10" operator="between">
      <formula>$E$12*0</formula>
      <formula>$E$12*0.329999</formula>
    </cfRule>
    <cfRule type="cellIs" dxfId="247" priority="11" operator="between">
      <formula>$E$12*0.33</formula>
      <formula>$E$12*0.6599999</formula>
    </cfRule>
    <cfRule type="cellIs" dxfId="246" priority="12" operator="between">
      <formula>$E$12*0.66</formula>
      <formula>$E$12*1</formula>
    </cfRule>
  </conditionalFormatting>
  <conditionalFormatting sqref="D16">
    <cfRule type="cellIs" dxfId="245" priority="4" operator="between">
      <formula>66</formula>
      <formula>100</formula>
    </cfRule>
    <cfRule type="cellIs" dxfId="244" priority="5" operator="between">
      <formula>33</formula>
      <formula>66</formula>
    </cfRule>
    <cfRule type="cellIs" dxfId="243" priority="6" operator="between">
      <formula>0</formula>
      <formula>33</formula>
    </cfRule>
  </conditionalFormatting>
  <conditionalFormatting sqref="E16">
    <cfRule type="cellIs" dxfId="242" priority="1" operator="between">
      <formula>66</formula>
      <formula>100</formula>
    </cfRule>
    <cfRule type="cellIs" dxfId="241" priority="2" operator="between">
      <formula>33</formula>
      <formula>66</formula>
    </cfRule>
    <cfRule type="cellIs" dxfId="240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6"/>
  <sheetViews>
    <sheetView zoomScaleNormal="100" workbookViewId="0">
      <selection activeCell="E15" sqref="E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17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426</v>
      </c>
      <c r="C6" s="418"/>
      <c r="D6" s="418"/>
      <c r="E6" s="418"/>
      <c r="F6" s="418"/>
      <c r="G6" s="419"/>
    </row>
    <row r="7" spans="1:8" ht="49.5" customHeight="1">
      <c r="A7" s="336" t="s">
        <v>306</v>
      </c>
      <c r="B7" s="414" t="s">
        <v>427</v>
      </c>
      <c r="C7" s="415"/>
      <c r="D7" s="415"/>
      <c r="E7" s="415"/>
      <c r="F7" s="415"/>
      <c r="G7" s="416"/>
    </row>
    <row r="8" spans="1:8" ht="29.25" customHeight="1">
      <c r="A8" s="336" t="s">
        <v>307</v>
      </c>
      <c r="B8" s="414" t="s">
        <v>428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TEMATICAS'!$B$3805</f>
        <v>Carnaval realizado</v>
      </c>
      <c r="B12" s="424"/>
      <c r="C12" s="425" t="str">
        <f>'[1]DESCRIÇÃO TEMATICAS'!$E$3805</f>
        <v>Unidade</v>
      </c>
      <c r="D12" s="426"/>
      <c r="E12" s="338">
        <v>1</v>
      </c>
      <c r="F12" s="351">
        <f>IFERROR(E12*E16/100,0)</f>
        <v>0.99227852859842125</v>
      </c>
      <c r="G12" s="350">
        <f>IFERROR(F12/E12*100,0)</f>
        <v>99.22785285984213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921000</v>
      </c>
      <c r="B15" s="365">
        <v>1299718.6000000001</v>
      </c>
      <c r="C15" s="341">
        <v>1299718.6000000001</v>
      </c>
      <c r="D15" s="341">
        <v>1289682.8600000001</v>
      </c>
      <c r="E15" s="341">
        <v>1289682.8600000001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100</v>
      </c>
      <c r="D16" s="350">
        <f>IFERROR(D15/$C$15*100,0)</f>
        <v>99.22785285984213</v>
      </c>
      <c r="E16" s="350">
        <f>IFERROR(E15/$B$15*100,0)</f>
        <v>99.22785285984213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D16">
    <cfRule type="cellIs" dxfId="239" priority="4" operator="between">
      <formula>66</formula>
      <formula>100</formula>
    </cfRule>
    <cfRule type="cellIs" dxfId="238" priority="5" operator="between">
      <formula>33</formula>
      <formula>66</formula>
    </cfRule>
    <cfRule type="cellIs" dxfId="237" priority="6" operator="between">
      <formula>0</formula>
      <formula>33</formula>
    </cfRule>
  </conditionalFormatting>
  <conditionalFormatting sqref="G15">
    <cfRule type="cellIs" dxfId="236" priority="16" operator="between">
      <formula>66</formula>
      <formula>100</formula>
    </cfRule>
    <cfRule type="cellIs" dxfId="235" priority="17" operator="between">
      <formula>33</formula>
      <formula>66</formula>
    </cfRule>
    <cfRule type="cellIs" dxfId="234" priority="18" operator="between">
      <formula>0</formula>
      <formula>33</formula>
    </cfRule>
  </conditionalFormatting>
  <conditionalFormatting sqref="G12">
    <cfRule type="cellIs" dxfId="233" priority="13" operator="between">
      <formula>66</formula>
      <formula>100</formula>
    </cfRule>
    <cfRule type="cellIs" dxfId="232" priority="14" operator="between">
      <formula>33</formula>
      <formula>66</formula>
    </cfRule>
    <cfRule type="cellIs" dxfId="231" priority="15" operator="between">
      <formula>0</formula>
      <formula>33</formula>
    </cfRule>
  </conditionalFormatting>
  <conditionalFormatting sqref="F12">
    <cfRule type="cellIs" dxfId="230" priority="10" operator="between">
      <formula>$E$12*0</formula>
      <formula>$E$12*0.329999</formula>
    </cfRule>
    <cfRule type="cellIs" dxfId="229" priority="11" operator="between">
      <formula>$E$12*0.33</formula>
      <formula>$E$12*0.6599999</formula>
    </cfRule>
    <cfRule type="cellIs" dxfId="228" priority="12" operator="between">
      <formula>$E$12*0.66</formula>
      <formula>$E$12*1</formula>
    </cfRule>
  </conditionalFormatting>
  <conditionalFormatting sqref="C16">
    <cfRule type="cellIs" dxfId="227" priority="7" operator="between">
      <formula>66</formula>
      <formula>100</formula>
    </cfRule>
    <cfRule type="cellIs" dxfId="226" priority="8" operator="between">
      <formula>33</formula>
      <formula>66</formula>
    </cfRule>
    <cfRule type="cellIs" dxfId="225" priority="9" operator="between">
      <formula>0</formula>
      <formula>33</formula>
    </cfRule>
  </conditionalFormatting>
  <conditionalFormatting sqref="E16">
    <cfRule type="cellIs" dxfId="224" priority="1" operator="between">
      <formula>66</formula>
      <formula>100</formula>
    </cfRule>
    <cfRule type="cellIs" dxfId="223" priority="2" operator="between">
      <formula>33</formula>
      <formula>66</formula>
    </cfRule>
    <cfRule type="cellIs" dxfId="22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E15" sqref="E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17" t="s">
        <v>450</v>
      </c>
      <c r="C5" s="418"/>
      <c r="D5" s="418"/>
      <c r="E5" s="418"/>
      <c r="F5" s="418"/>
      <c r="G5" s="419"/>
    </row>
    <row r="6" spans="1:8" ht="15" customHeight="1">
      <c r="A6" s="384" t="s">
        <v>33</v>
      </c>
      <c r="B6" s="417" t="s">
        <v>429</v>
      </c>
      <c r="C6" s="418"/>
      <c r="D6" s="418"/>
      <c r="E6" s="418"/>
      <c r="F6" s="418"/>
      <c r="G6" s="419"/>
    </row>
    <row r="7" spans="1:8" ht="69.75" customHeight="1">
      <c r="A7" s="384" t="s">
        <v>306</v>
      </c>
      <c r="B7" s="414" t="s">
        <v>430</v>
      </c>
      <c r="C7" s="415"/>
      <c r="D7" s="415"/>
      <c r="E7" s="415"/>
      <c r="F7" s="415"/>
      <c r="G7" s="416"/>
    </row>
    <row r="8" spans="1:8" ht="29.25" customHeight="1">
      <c r="A8" s="384" t="s">
        <v>307</v>
      </c>
      <c r="B8" s="414" t="s">
        <v>431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TEMATICAS'!$B$3848</f>
        <v>Evento realizado</v>
      </c>
      <c r="B12" s="424"/>
      <c r="C12" s="425" t="str">
        <f>'[1]DESCRIÇÃO TEMATICAS'!$E$3848</f>
        <v>Unidade</v>
      </c>
      <c r="D12" s="426"/>
      <c r="E12" s="338">
        <v>2</v>
      </c>
      <c r="F12" s="351">
        <f>IFERROR(E12*E16/100,0)</f>
        <v>1.8365027884615386</v>
      </c>
      <c r="G12" s="350">
        <f>IFERROR(F12/E12*100,0)</f>
        <v>91.825139423076934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302000</v>
      </c>
      <c r="B15" s="365">
        <v>208000</v>
      </c>
      <c r="C15" s="341">
        <v>201789.09</v>
      </c>
      <c r="D15" s="341">
        <v>190996.29</v>
      </c>
      <c r="E15" s="341">
        <v>190996.29</v>
      </c>
      <c r="F15" s="342">
        <v>0</v>
      </c>
      <c r="G15" s="350">
        <f>IFERROR(B15-C15-F15,0)</f>
        <v>6210.9100000000035</v>
      </c>
    </row>
    <row r="16" spans="1:8" ht="16.5" thickBot="1">
      <c r="A16" s="410" t="s">
        <v>324</v>
      </c>
      <c r="B16" s="410"/>
      <c r="C16" s="350">
        <f>IFERROR(C15/$B$15*100,0)</f>
        <v>97.013985576923076</v>
      </c>
      <c r="D16" s="350">
        <f>IFERROR(D15/$C$15*100,0)</f>
        <v>94.651445229273804</v>
      </c>
      <c r="E16" s="350">
        <f>IFERROR(E15/$B$15*100,0)</f>
        <v>91.825139423076934</v>
      </c>
    </row>
  </sheetData>
  <mergeCells count="15">
    <mergeCell ref="B7:G7"/>
    <mergeCell ref="A1:G1"/>
    <mergeCell ref="A2:G2"/>
    <mergeCell ref="B4:G4"/>
    <mergeCell ref="B5:G5"/>
    <mergeCell ref="B6:G6"/>
    <mergeCell ref="A13:G13"/>
    <mergeCell ref="A16:B16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221" priority="7" operator="between">
      <formula>66</formula>
      <formula>100</formula>
    </cfRule>
    <cfRule type="cellIs" dxfId="220" priority="8" operator="between">
      <formula>33</formula>
      <formula>66</formula>
    </cfRule>
    <cfRule type="cellIs" dxfId="219" priority="9" operator="between">
      <formula>0</formula>
      <formula>33</formula>
    </cfRule>
  </conditionalFormatting>
  <conditionalFormatting sqref="G15">
    <cfRule type="cellIs" dxfId="218" priority="16" operator="between">
      <formula>66</formula>
      <formula>100</formula>
    </cfRule>
    <cfRule type="cellIs" dxfId="217" priority="17" operator="between">
      <formula>33</formula>
      <formula>66</formula>
    </cfRule>
    <cfRule type="cellIs" dxfId="216" priority="18" operator="between">
      <formula>0</formula>
      <formula>33</formula>
    </cfRule>
  </conditionalFormatting>
  <conditionalFormatting sqref="G12">
    <cfRule type="cellIs" dxfId="215" priority="13" operator="between">
      <formula>66</formula>
      <formula>100</formula>
    </cfRule>
    <cfRule type="cellIs" dxfId="214" priority="14" operator="between">
      <formula>33</formula>
      <formula>66</formula>
    </cfRule>
    <cfRule type="cellIs" dxfId="213" priority="15" operator="between">
      <formula>0</formula>
      <formula>33</formula>
    </cfRule>
  </conditionalFormatting>
  <conditionalFormatting sqref="F12">
    <cfRule type="cellIs" dxfId="212" priority="10" operator="between">
      <formula>$E$12*0</formula>
      <formula>$E$12*0.329999</formula>
    </cfRule>
    <cfRule type="cellIs" dxfId="211" priority="11" operator="between">
      <formula>$E$12*0.33</formula>
      <formula>$E$12*0.6599999</formula>
    </cfRule>
    <cfRule type="cellIs" dxfId="210" priority="12" operator="between">
      <formula>$E$12*0.66</formula>
      <formula>$E$12*1</formula>
    </cfRule>
  </conditionalFormatting>
  <conditionalFormatting sqref="D16">
    <cfRule type="cellIs" dxfId="209" priority="4" operator="between">
      <formula>66</formula>
      <formula>100</formula>
    </cfRule>
    <cfRule type="cellIs" dxfId="208" priority="5" operator="between">
      <formula>33</formula>
      <formula>66</formula>
    </cfRule>
    <cfRule type="cellIs" dxfId="207" priority="6" operator="between">
      <formula>0</formula>
      <formula>33</formula>
    </cfRule>
  </conditionalFormatting>
  <conditionalFormatting sqref="E16">
    <cfRule type="cellIs" dxfId="206" priority="1" operator="between">
      <formula>66</formula>
      <formula>100</formula>
    </cfRule>
    <cfRule type="cellIs" dxfId="205" priority="2" operator="between">
      <formula>33</formula>
      <formula>66</formula>
    </cfRule>
    <cfRule type="cellIs" dxfId="204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17" t="s">
        <v>450</v>
      </c>
      <c r="C5" s="418"/>
      <c r="D5" s="418"/>
      <c r="E5" s="418"/>
      <c r="F5" s="418"/>
      <c r="G5" s="419"/>
    </row>
    <row r="6" spans="1:8" ht="15" customHeight="1">
      <c r="A6" s="384" t="s">
        <v>33</v>
      </c>
      <c r="B6" s="417" t="s">
        <v>432</v>
      </c>
      <c r="C6" s="418"/>
      <c r="D6" s="418"/>
      <c r="E6" s="418"/>
      <c r="F6" s="418"/>
      <c r="G6" s="419"/>
    </row>
    <row r="7" spans="1:8" ht="73.5" customHeight="1">
      <c r="A7" s="384" t="s">
        <v>306</v>
      </c>
      <c r="B7" s="414" t="s">
        <v>433</v>
      </c>
      <c r="C7" s="415"/>
      <c r="D7" s="415"/>
      <c r="E7" s="415"/>
      <c r="F7" s="415"/>
      <c r="G7" s="416"/>
    </row>
    <row r="8" spans="1:8" ht="29.25" customHeight="1">
      <c r="A8" s="384" t="s">
        <v>307</v>
      </c>
      <c r="B8" s="414" t="s">
        <v>434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TEMATICAS'!$B$3870</f>
        <v>Infraestrutura mantida</v>
      </c>
      <c r="B12" s="424"/>
      <c r="C12" s="425" t="str">
        <f>'[1]DESCRIÇÃO TEMATICAS'!$E$3715</f>
        <v>Porcentagem</v>
      </c>
      <c r="D12" s="426"/>
      <c r="E12" s="338">
        <v>100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51000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3:G13"/>
    <mergeCell ref="A16:B16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203" priority="7" operator="between">
      <formula>66</formula>
      <formula>100</formula>
    </cfRule>
    <cfRule type="cellIs" dxfId="202" priority="8" operator="between">
      <formula>33</formula>
      <formula>66</formula>
    </cfRule>
    <cfRule type="cellIs" dxfId="201" priority="9" operator="between">
      <formula>0</formula>
      <formula>33</formula>
    </cfRule>
  </conditionalFormatting>
  <conditionalFormatting sqref="G15">
    <cfRule type="cellIs" dxfId="200" priority="16" operator="between">
      <formula>66</formula>
      <formula>100</formula>
    </cfRule>
    <cfRule type="cellIs" dxfId="199" priority="17" operator="between">
      <formula>33</formula>
      <formula>66</formula>
    </cfRule>
    <cfRule type="cellIs" dxfId="198" priority="18" operator="between">
      <formula>0</formula>
      <formula>33</formula>
    </cfRule>
  </conditionalFormatting>
  <conditionalFormatting sqref="G12">
    <cfRule type="cellIs" dxfId="197" priority="13" operator="between">
      <formula>66</formula>
      <formula>100</formula>
    </cfRule>
    <cfRule type="cellIs" dxfId="196" priority="14" operator="between">
      <formula>33</formula>
      <formula>66</formula>
    </cfRule>
    <cfRule type="cellIs" dxfId="195" priority="15" operator="between">
      <formula>0</formula>
      <formula>33</formula>
    </cfRule>
  </conditionalFormatting>
  <conditionalFormatting sqref="F12">
    <cfRule type="cellIs" dxfId="194" priority="10" operator="between">
      <formula>$E$12*0</formula>
      <formula>$E$12*0.329999</formula>
    </cfRule>
    <cfRule type="cellIs" dxfId="193" priority="11" operator="between">
      <formula>$E$12*0.33</formula>
      <formula>$E$12*0.6599999</formula>
    </cfRule>
    <cfRule type="cellIs" dxfId="192" priority="12" operator="between">
      <formula>$E$12*0.66</formula>
      <formula>$E$12*1</formula>
    </cfRule>
  </conditionalFormatting>
  <conditionalFormatting sqref="D16">
    <cfRule type="cellIs" dxfId="191" priority="4" operator="between">
      <formula>66</formula>
      <formula>100</formula>
    </cfRule>
    <cfRule type="cellIs" dxfId="190" priority="5" operator="between">
      <formula>33</formula>
      <formula>66</formula>
    </cfRule>
    <cfRule type="cellIs" dxfId="189" priority="6" operator="between">
      <formula>0</formula>
      <formula>33</formula>
    </cfRule>
  </conditionalFormatting>
  <conditionalFormatting sqref="E16">
    <cfRule type="cellIs" dxfId="188" priority="1" operator="between">
      <formula>66</formula>
      <formula>100</formula>
    </cfRule>
    <cfRule type="cellIs" dxfId="187" priority="2" operator="between">
      <formula>33</formula>
      <formula>66</formula>
    </cfRule>
    <cfRule type="cellIs" dxfId="186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topLeftCell="A10" zoomScaleNormal="100" workbookViewId="0">
      <selection activeCell="E15" sqref="E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17" t="s">
        <v>450</v>
      </c>
      <c r="C5" s="418"/>
      <c r="D5" s="418"/>
      <c r="E5" s="418"/>
      <c r="F5" s="418"/>
      <c r="G5" s="419"/>
    </row>
    <row r="6" spans="1:8" ht="15" customHeight="1">
      <c r="A6" s="384" t="s">
        <v>33</v>
      </c>
      <c r="B6" s="417" t="s">
        <v>435</v>
      </c>
      <c r="C6" s="418"/>
      <c r="D6" s="418"/>
      <c r="E6" s="418"/>
      <c r="F6" s="418"/>
      <c r="G6" s="419"/>
    </row>
    <row r="7" spans="1:8" ht="217.5" customHeight="1">
      <c r="A7" s="384" t="s">
        <v>306</v>
      </c>
      <c r="B7" s="414" t="s">
        <v>436</v>
      </c>
      <c r="C7" s="415"/>
      <c r="D7" s="415"/>
      <c r="E7" s="415"/>
      <c r="F7" s="415"/>
      <c r="G7" s="416"/>
    </row>
    <row r="8" spans="1:8" ht="29.25" customHeight="1">
      <c r="A8" s="384" t="s">
        <v>307</v>
      </c>
      <c r="B8" s="414" t="s">
        <v>437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TEMATICAS'!$B$3669</f>
        <v>Infraestrutura mantida</v>
      </c>
      <c r="B12" s="424"/>
      <c r="C12" s="425" t="str">
        <f>'[1]DESCRIÇÃO TEMATICAS'!$E$3715</f>
        <v>Porcentagem</v>
      </c>
      <c r="D12" s="426"/>
      <c r="E12" s="338">
        <v>100</v>
      </c>
      <c r="F12" s="351">
        <f>IFERROR(E12*E16/100,0)</f>
        <v>47.080634108117962</v>
      </c>
      <c r="G12" s="350">
        <f>IFERROR(F12/E12*100,0)</f>
        <v>47.080634108117962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446000</v>
      </c>
      <c r="B15" s="365">
        <v>448287.59</v>
      </c>
      <c r="C15" s="341">
        <v>342826.26</v>
      </c>
      <c r="D15" s="341">
        <v>218333.64</v>
      </c>
      <c r="E15" s="341">
        <v>211056.64000000001</v>
      </c>
      <c r="F15" s="342">
        <v>0</v>
      </c>
      <c r="G15" s="350">
        <f>IFERROR(B15-C15-F15,0)</f>
        <v>105461.33000000002</v>
      </c>
    </row>
    <row r="16" spans="1:8" ht="16.5" thickBot="1">
      <c r="A16" s="410" t="s">
        <v>324</v>
      </c>
      <c r="B16" s="410"/>
      <c r="C16" s="350">
        <f>IFERROR(C15/$B$15*100,0)</f>
        <v>76.474626478060657</v>
      </c>
      <c r="D16" s="350">
        <f>IFERROR(D15/$C$15*100,0)</f>
        <v>63.686381550818197</v>
      </c>
      <c r="E16" s="350">
        <f>IFERROR(E15/$B$15*100,0)</f>
        <v>47.080634108117962</v>
      </c>
    </row>
  </sheetData>
  <mergeCells count="15">
    <mergeCell ref="B7:G7"/>
    <mergeCell ref="A1:G1"/>
    <mergeCell ref="A2:G2"/>
    <mergeCell ref="B4:G4"/>
    <mergeCell ref="B5:G5"/>
    <mergeCell ref="B6:G6"/>
    <mergeCell ref="A13:G13"/>
    <mergeCell ref="A16:B16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85" priority="7" operator="between">
      <formula>66</formula>
      <formula>100</formula>
    </cfRule>
    <cfRule type="cellIs" dxfId="184" priority="8" operator="between">
      <formula>33</formula>
      <formula>66</formula>
    </cfRule>
    <cfRule type="cellIs" dxfId="183" priority="9" operator="between">
      <formula>0</formula>
      <formula>33</formula>
    </cfRule>
  </conditionalFormatting>
  <conditionalFormatting sqref="G15">
    <cfRule type="cellIs" dxfId="182" priority="16" operator="between">
      <formula>66</formula>
      <formula>100</formula>
    </cfRule>
    <cfRule type="cellIs" dxfId="181" priority="17" operator="between">
      <formula>33</formula>
      <formula>66</formula>
    </cfRule>
    <cfRule type="cellIs" dxfId="180" priority="18" operator="between">
      <formula>0</formula>
      <formula>33</formula>
    </cfRule>
  </conditionalFormatting>
  <conditionalFormatting sqref="G12">
    <cfRule type="cellIs" dxfId="179" priority="13" operator="between">
      <formula>66</formula>
      <formula>100</formula>
    </cfRule>
    <cfRule type="cellIs" dxfId="178" priority="14" operator="between">
      <formula>33</formula>
      <formula>66</formula>
    </cfRule>
    <cfRule type="cellIs" dxfId="177" priority="15" operator="between">
      <formula>0</formula>
      <formula>33</formula>
    </cfRule>
  </conditionalFormatting>
  <conditionalFormatting sqref="F12">
    <cfRule type="cellIs" dxfId="176" priority="10" operator="between">
      <formula>$E$12*0</formula>
      <formula>$E$12*0.329999</formula>
    </cfRule>
    <cfRule type="cellIs" dxfId="175" priority="11" operator="between">
      <formula>$E$12*0.33</formula>
      <formula>$E$12*0.6599999</formula>
    </cfRule>
    <cfRule type="cellIs" dxfId="174" priority="12" operator="between">
      <formula>$E$12*0.66</formula>
      <formula>$E$12*1</formula>
    </cfRule>
  </conditionalFormatting>
  <conditionalFormatting sqref="D16">
    <cfRule type="cellIs" dxfId="173" priority="4" operator="between">
      <formula>66</formula>
      <formula>100</formula>
    </cfRule>
    <cfRule type="cellIs" dxfId="172" priority="5" operator="between">
      <formula>33</formula>
      <formula>66</formula>
    </cfRule>
    <cfRule type="cellIs" dxfId="171" priority="6" operator="between">
      <formula>0</formula>
      <formula>33</formula>
    </cfRule>
  </conditionalFormatting>
  <conditionalFormatting sqref="E16">
    <cfRule type="cellIs" dxfId="170" priority="1" operator="between">
      <formula>66</formula>
      <formula>100</formula>
    </cfRule>
    <cfRule type="cellIs" dxfId="169" priority="2" operator="between">
      <formula>33</formula>
      <formula>66</formula>
    </cfRule>
    <cfRule type="cellIs" dxfId="168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6"/>
  <sheetViews>
    <sheetView topLeftCell="A4"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17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438</v>
      </c>
      <c r="C6" s="418"/>
      <c r="D6" s="418"/>
      <c r="E6" s="418"/>
      <c r="F6" s="418"/>
      <c r="G6" s="419"/>
    </row>
    <row r="7" spans="1:8" ht="149.25" customHeight="1">
      <c r="A7" s="336" t="s">
        <v>306</v>
      </c>
      <c r="B7" s="414" t="s">
        <v>440</v>
      </c>
      <c r="C7" s="415"/>
      <c r="D7" s="415"/>
      <c r="E7" s="415"/>
      <c r="F7" s="415"/>
      <c r="G7" s="416"/>
    </row>
    <row r="8" spans="1:8" ht="29.25" customHeight="1">
      <c r="A8" s="336" t="s">
        <v>307</v>
      </c>
      <c r="B8" s="414" t="s">
        <v>439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TEMATICAS'!$B$3715</f>
        <v xml:space="preserve">Turismo divulgado </v>
      </c>
      <c r="B12" s="424"/>
      <c r="C12" s="425" t="str">
        <f>'[1]DESCRIÇÃO TEMATICAS'!$E$3715</f>
        <v>Porcentagem</v>
      </c>
      <c r="D12" s="426"/>
      <c r="E12" s="338">
        <v>33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5000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67" priority="7" operator="between">
      <formula>66</formula>
      <formula>100</formula>
    </cfRule>
    <cfRule type="cellIs" dxfId="166" priority="8" operator="between">
      <formula>33</formula>
      <formula>66</formula>
    </cfRule>
    <cfRule type="cellIs" dxfId="165" priority="9" operator="between">
      <formula>0</formula>
      <formula>33</formula>
    </cfRule>
  </conditionalFormatting>
  <conditionalFormatting sqref="G15">
    <cfRule type="cellIs" dxfId="164" priority="16" operator="between">
      <formula>66</formula>
      <formula>100</formula>
    </cfRule>
    <cfRule type="cellIs" dxfId="163" priority="17" operator="between">
      <formula>33</formula>
      <formula>66</formula>
    </cfRule>
    <cfRule type="cellIs" dxfId="162" priority="18" operator="between">
      <formula>0</formula>
      <formula>33</formula>
    </cfRule>
  </conditionalFormatting>
  <conditionalFormatting sqref="G12">
    <cfRule type="cellIs" dxfId="161" priority="13" operator="between">
      <formula>66</formula>
      <formula>100</formula>
    </cfRule>
    <cfRule type="cellIs" dxfId="160" priority="14" operator="between">
      <formula>33</formula>
      <formula>66</formula>
    </cfRule>
    <cfRule type="cellIs" dxfId="159" priority="15" operator="between">
      <formula>0</formula>
      <formula>33</formula>
    </cfRule>
  </conditionalFormatting>
  <conditionalFormatting sqref="F12">
    <cfRule type="cellIs" dxfId="158" priority="10" operator="between">
      <formula>$E$12*0</formula>
      <formula>$E$12*0.329999</formula>
    </cfRule>
    <cfRule type="cellIs" dxfId="157" priority="11" operator="between">
      <formula>$E$12*0.33</formula>
      <formula>$E$12*0.6599999</formula>
    </cfRule>
    <cfRule type="cellIs" dxfId="156" priority="12" operator="between">
      <formula>$E$12*0.66</formula>
      <formula>$E$12*1</formula>
    </cfRule>
  </conditionalFormatting>
  <conditionalFormatting sqref="D16">
    <cfRule type="cellIs" dxfId="155" priority="4" operator="between">
      <formula>66</formula>
      <formula>100</formula>
    </cfRule>
    <cfRule type="cellIs" dxfId="154" priority="5" operator="between">
      <formula>33</formula>
      <formula>66</formula>
    </cfRule>
    <cfRule type="cellIs" dxfId="153" priority="6" operator="between">
      <formula>0</formula>
      <formula>33</formula>
    </cfRule>
  </conditionalFormatting>
  <conditionalFormatting sqref="E16">
    <cfRule type="cellIs" dxfId="152" priority="1" operator="between">
      <formula>66</formula>
      <formula>100</formula>
    </cfRule>
    <cfRule type="cellIs" dxfId="151" priority="2" operator="between">
      <formula>33</formula>
      <formula>66</formula>
    </cfRule>
    <cfRule type="cellIs" dxfId="150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2.5703125" style="331" customWidth="1"/>
    <col min="2" max="2" width="16.5703125" style="331" customWidth="1"/>
    <col min="3" max="3" width="16.7109375" style="331" customWidth="1"/>
    <col min="4" max="4" width="15.42578125" style="331" customWidth="1"/>
    <col min="5" max="5" width="16.140625" style="331" customWidth="1"/>
    <col min="6" max="6" width="18.2851562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17" t="s">
        <v>450</v>
      </c>
      <c r="C5" s="418"/>
      <c r="D5" s="418"/>
      <c r="E5" s="418"/>
      <c r="F5" s="418"/>
      <c r="G5" s="419"/>
    </row>
    <row r="6" spans="1:8" ht="15" customHeight="1">
      <c r="A6" s="337" t="s">
        <v>33</v>
      </c>
      <c r="B6" s="417" t="s">
        <v>441</v>
      </c>
      <c r="C6" s="418"/>
      <c r="D6" s="418"/>
      <c r="E6" s="418"/>
      <c r="F6" s="418"/>
      <c r="G6" s="419"/>
    </row>
    <row r="7" spans="1:8" ht="99.75" customHeight="1">
      <c r="A7" s="337" t="s">
        <v>306</v>
      </c>
      <c r="B7" s="414" t="s">
        <v>442</v>
      </c>
      <c r="C7" s="415"/>
      <c r="D7" s="415"/>
      <c r="E7" s="415"/>
      <c r="F7" s="415"/>
      <c r="G7" s="416"/>
    </row>
    <row r="8" spans="1:8" ht="29.25" customHeight="1">
      <c r="A8" s="337" t="s">
        <v>307</v>
      </c>
      <c r="B8" s="414" t="s">
        <v>443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TEMATICAS'!$B$3827</f>
        <v>Eventos realizados</v>
      </c>
      <c r="B12" s="424"/>
      <c r="C12" s="425" t="str">
        <f>'[1]DESCRIÇÃO TEMATICAS'!$E$3827</f>
        <v>Unidade</v>
      </c>
      <c r="D12" s="426"/>
      <c r="E12" s="338">
        <v>23</v>
      </c>
      <c r="F12" s="351">
        <f>IFERROR(E12*E16/100,0)</f>
        <v>10.924588399324772</v>
      </c>
      <c r="G12" s="350">
        <f>IFERROR(F12/E12*100,0)</f>
        <v>47.498210431846836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246000</v>
      </c>
      <c r="B15" s="365">
        <v>119805.44</v>
      </c>
      <c r="C15" s="341">
        <v>56905.440000000002</v>
      </c>
      <c r="D15" s="341">
        <v>56905.440000000002</v>
      </c>
      <c r="E15" s="341">
        <v>56905.440000000002</v>
      </c>
      <c r="F15" s="342">
        <v>0</v>
      </c>
      <c r="G15" s="350">
        <f>IFERROR(B15-C15-F15,0)</f>
        <v>62900</v>
      </c>
    </row>
    <row r="16" spans="1:8" ht="16.5" thickBot="1">
      <c r="A16" s="410" t="s">
        <v>324</v>
      </c>
      <c r="B16" s="410"/>
      <c r="C16" s="350">
        <f>IFERROR(C15/$B$15*100,0)</f>
        <v>47.498210431846836</v>
      </c>
      <c r="D16" s="350">
        <f>IFERROR(D15/$C$15*100,0)</f>
        <v>100</v>
      </c>
      <c r="E16" s="350">
        <f>IFERROR(E15/$B$15*100,0)</f>
        <v>47.498210431846836</v>
      </c>
    </row>
  </sheetData>
  <mergeCells count="15">
    <mergeCell ref="A16:B16"/>
    <mergeCell ref="B7:G7"/>
    <mergeCell ref="A1:G1"/>
    <mergeCell ref="A2:G2"/>
    <mergeCell ref="B4:G4"/>
    <mergeCell ref="B5:G5"/>
    <mergeCell ref="B6:G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49" priority="7" operator="between">
      <formula>66</formula>
      <formula>100</formula>
    </cfRule>
    <cfRule type="cellIs" dxfId="148" priority="8" operator="between">
      <formula>33</formula>
      <formula>66</formula>
    </cfRule>
    <cfRule type="cellIs" dxfId="147" priority="9" operator="between">
      <formula>0</formula>
      <formula>33</formula>
    </cfRule>
  </conditionalFormatting>
  <conditionalFormatting sqref="G15">
    <cfRule type="cellIs" dxfId="146" priority="16" operator="between">
      <formula>66</formula>
      <formula>100</formula>
    </cfRule>
    <cfRule type="cellIs" dxfId="145" priority="17" operator="between">
      <formula>33</formula>
      <formula>66</formula>
    </cfRule>
    <cfRule type="cellIs" dxfId="144" priority="18" operator="between">
      <formula>0</formula>
      <formula>33</formula>
    </cfRule>
  </conditionalFormatting>
  <conditionalFormatting sqref="G12">
    <cfRule type="cellIs" dxfId="143" priority="13" operator="between">
      <formula>66</formula>
      <formula>100</formula>
    </cfRule>
    <cfRule type="cellIs" dxfId="142" priority="14" operator="between">
      <formula>33</formula>
      <formula>66</formula>
    </cfRule>
    <cfRule type="cellIs" dxfId="141" priority="15" operator="between">
      <formula>0</formula>
      <formula>33</formula>
    </cfRule>
  </conditionalFormatting>
  <conditionalFormatting sqref="F12">
    <cfRule type="cellIs" dxfId="140" priority="10" operator="between">
      <formula>$E$12*0</formula>
      <formula>$E$12*0.329999</formula>
    </cfRule>
    <cfRule type="cellIs" dxfId="139" priority="11" operator="between">
      <formula>$E$12*0.33</formula>
      <formula>$E$12*0.6599999</formula>
    </cfRule>
    <cfRule type="cellIs" dxfId="138" priority="12" operator="between">
      <formula>$E$12*0.66</formula>
      <formula>$E$12*1</formula>
    </cfRule>
  </conditionalFormatting>
  <conditionalFormatting sqref="D16">
    <cfRule type="cellIs" dxfId="137" priority="4" operator="between">
      <formula>66</formula>
      <formula>100</formula>
    </cfRule>
    <cfRule type="cellIs" dxfId="136" priority="5" operator="between">
      <formula>33</formula>
      <formula>66</formula>
    </cfRule>
    <cfRule type="cellIs" dxfId="135" priority="6" operator="between">
      <formula>0</formula>
      <formula>33</formula>
    </cfRule>
  </conditionalFormatting>
  <conditionalFormatting sqref="E16">
    <cfRule type="cellIs" dxfId="134" priority="1" operator="between">
      <formula>66</formula>
      <formula>100</formula>
    </cfRule>
    <cfRule type="cellIs" dxfId="133" priority="2" operator="between">
      <formula>33</formula>
      <formula>66</formula>
    </cfRule>
    <cfRule type="cellIs" dxfId="13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6"/>
  <sheetViews>
    <sheetView topLeftCell="A4"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17" t="s">
        <v>450</v>
      </c>
      <c r="C5" s="418"/>
      <c r="D5" s="418"/>
      <c r="E5" s="418"/>
      <c r="F5" s="418"/>
      <c r="G5" s="419"/>
    </row>
    <row r="6" spans="1:8" ht="15" customHeight="1">
      <c r="A6" s="337" t="s">
        <v>33</v>
      </c>
      <c r="B6" s="417" t="s">
        <v>444</v>
      </c>
      <c r="C6" s="418"/>
      <c r="D6" s="418"/>
      <c r="E6" s="418"/>
      <c r="F6" s="418"/>
      <c r="G6" s="419"/>
    </row>
    <row r="7" spans="1:8" ht="120.75" customHeight="1">
      <c r="A7" s="337" t="s">
        <v>306</v>
      </c>
      <c r="B7" s="414" t="s">
        <v>446</v>
      </c>
      <c r="C7" s="415"/>
      <c r="D7" s="415"/>
      <c r="E7" s="415"/>
      <c r="F7" s="415"/>
      <c r="G7" s="416"/>
    </row>
    <row r="8" spans="1:8" ht="29.25" customHeight="1">
      <c r="A8" s="337" t="s">
        <v>307</v>
      </c>
      <c r="B8" s="414" t="s">
        <v>445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TEMATICAS'!$B$3601</f>
        <v>Destino turístico implantado</v>
      </c>
      <c r="B12" s="424"/>
      <c r="C12" s="425" t="str">
        <f>'[1]DESCRIÇÃO TEMATICAS'!$E$3601</f>
        <v>Unidade</v>
      </c>
      <c r="D12" s="426"/>
      <c r="E12" s="338">
        <v>1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5000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B7:G7"/>
    <mergeCell ref="A1:G1"/>
    <mergeCell ref="A2:G2"/>
    <mergeCell ref="B4:G4"/>
    <mergeCell ref="B5:G5"/>
    <mergeCell ref="B6:G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31" priority="7" operator="between">
      <formula>66</formula>
      <formula>100</formula>
    </cfRule>
    <cfRule type="cellIs" dxfId="130" priority="8" operator="between">
      <formula>33</formula>
      <formula>66</formula>
    </cfRule>
    <cfRule type="cellIs" dxfId="129" priority="9" operator="between">
      <formula>0</formula>
      <formula>33</formula>
    </cfRule>
  </conditionalFormatting>
  <conditionalFormatting sqref="G15">
    <cfRule type="cellIs" dxfId="128" priority="16" operator="between">
      <formula>66</formula>
      <formula>100</formula>
    </cfRule>
    <cfRule type="cellIs" dxfId="127" priority="17" operator="between">
      <formula>33</formula>
      <formula>66</formula>
    </cfRule>
    <cfRule type="cellIs" dxfId="126" priority="18" operator="between">
      <formula>0</formula>
      <formula>33</formula>
    </cfRule>
  </conditionalFormatting>
  <conditionalFormatting sqref="G12">
    <cfRule type="cellIs" dxfId="125" priority="13" operator="between">
      <formula>66</formula>
      <formula>100</formula>
    </cfRule>
    <cfRule type="cellIs" dxfId="124" priority="14" operator="between">
      <formula>33</formula>
      <formula>66</formula>
    </cfRule>
    <cfRule type="cellIs" dxfId="123" priority="15" operator="between">
      <formula>0</formula>
      <formula>33</formula>
    </cfRule>
  </conditionalFormatting>
  <conditionalFormatting sqref="F12">
    <cfRule type="cellIs" dxfId="122" priority="10" operator="between">
      <formula>$E$12*0</formula>
      <formula>$E$12*0.329999</formula>
    </cfRule>
    <cfRule type="cellIs" dxfId="121" priority="11" operator="between">
      <formula>$E$12*0.33</formula>
      <formula>$E$12*0.6599999</formula>
    </cfRule>
    <cfRule type="cellIs" dxfId="120" priority="12" operator="between">
      <formula>$E$12*0.66</formula>
      <formula>$E$12*1</formula>
    </cfRule>
  </conditionalFormatting>
  <conditionalFormatting sqref="D16">
    <cfRule type="cellIs" dxfId="119" priority="4" operator="between">
      <formula>66</formula>
      <formula>100</formula>
    </cfRule>
    <cfRule type="cellIs" dxfId="118" priority="5" operator="between">
      <formula>33</formula>
      <formula>66</formula>
    </cfRule>
    <cfRule type="cellIs" dxfId="117" priority="6" operator="between">
      <formula>0</formula>
      <formula>33</formula>
    </cfRule>
  </conditionalFormatting>
  <conditionalFormatting sqref="E16">
    <cfRule type="cellIs" dxfId="116" priority="1" operator="between">
      <formula>66</formula>
      <formula>100</formula>
    </cfRule>
    <cfRule type="cellIs" dxfId="115" priority="2" operator="between">
      <formula>33</formula>
      <formula>66</formula>
    </cfRule>
    <cfRule type="cellIs" dxfId="114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17" t="s">
        <v>450</v>
      </c>
      <c r="C5" s="418"/>
      <c r="D5" s="418"/>
      <c r="E5" s="418"/>
      <c r="F5" s="418"/>
      <c r="G5" s="419"/>
    </row>
    <row r="6" spans="1:8" ht="15" customHeight="1">
      <c r="A6" s="337" t="s">
        <v>33</v>
      </c>
      <c r="B6" s="417" t="s">
        <v>447</v>
      </c>
      <c r="C6" s="418"/>
      <c r="D6" s="418"/>
      <c r="E6" s="418"/>
      <c r="F6" s="418"/>
      <c r="G6" s="419"/>
    </row>
    <row r="7" spans="1:8" ht="82.5" customHeight="1">
      <c r="A7" s="337" t="s">
        <v>306</v>
      </c>
      <c r="B7" s="414" t="s">
        <v>448</v>
      </c>
      <c r="C7" s="415"/>
      <c r="D7" s="415"/>
      <c r="E7" s="415"/>
      <c r="F7" s="415"/>
      <c r="G7" s="416"/>
    </row>
    <row r="8" spans="1:8" ht="29.25" customHeight="1">
      <c r="A8" s="337" t="s">
        <v>307</v>
      </c>
      <c r="B8" s="414" t="s">
        <v>449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TEMATICAS'!$B$3624</f>
        <v>Sistema implantado</v>
      </c>
      <c r="B12" s="424"/>
      <c r="C12" s="425" t="str">
        <f>'[1]DESCRIÇÃO TEMATICAS'!$E$3624</f>
        <v>Unidade</v>
      </c>
      <c r="D12" s="426"/>
      <c r="E12" s="338">
        <v>1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5000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B7:G7"/>
    <mergeCell ref="A1:G1"/>
    <mergeCell ref="A2:G2"/>
    <mergeCell ref="B4:G4"/>
    <mergeCell ref="B5:G5"/>
    <mergeCell ref="B6:G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G12">
    <cfRule type="cellIs" dxfId="113" priority="13" operator="between">
      <formula>66</formula>
      <formula>100</formula>
    </cfRule>
    <cfRule type="cellIs" dxfId="112" priority="14" operator="between">
      <formula>33</formula>
      <formula>66</formula>
    </cfRule>
    <cfRule type="cellIs" dxfId="111" priority="15" operator="between">
      <formula>0</formula>
      <formula>33</formula>
    </cfRule>
  </conditionalFormatting>
  <conditionalFormatting sqref="G15">
    <cfRule type="cellIs" dxfId="110" priority="16" operator="between">
      <formula>66</formula>
      <formula>100</formula>
    </cfRule>
    <cfRule type="cellIs" dxfId="109" priority="17" operator="between">
      <formula>33</formula>
      <formula>66</formula>
    </cfRule>
    <cfRule type="cellIs" dxfId="108" priority="18" operator="between">
      <formula>0</formula>
      <formula>33</formula>
    </cfRule>
  </conditionalFormatting>
  <conditionalFormatting sqref="F12">
    <cfRule type="cellIs" dxfId="107" priority="10" operator="between">
      <formula>$E$12*0</formula>
      <formula>$E$12*0.329999</formula>
    </cfRule>
    <cfRule type="cellIs" dxfId="106" priority="11" operator="between">
      <formula>$E$12*0.33</formula>
      <formula>$E$12*0.6599999</formula>
    </cfRule>
    <cfRule type="cellIs" dxfId="105" priority="12" operator="between">
      <formula>$E$12*0.66</formula>
      <formula>$E$12*1</formula>
    </cfRule>
  </conditionalFormatting>
  <conditionalFormatting sqref="C16">
    <cfRule type="cellIs" dxfId="104" priority="7" operator="between">
      <formula>66</formula>
      <formula>100</formula>
    </cfRule>
    <cfRule type="cellIs" dxfId="103" priority="8" operator="between">
      <formula>33</formula>
      <formula>66</formula>
    </cfRule>
    <cfRule type="cellIs" dxfId="102" priority="9" operator="between">
      <formula>0</formula>
      <formula>33</formula>
    </cfRule>
  </conditionalFormatting>
  <conditionalFormatting sqref="D16">
    <cfRule type="cellIs" dxfId="101" priority="4" operator="between">
      <formula>66</formula>
      <formula>100</formula>
    </cfRule>
    <cfRule type="cellIs" dxfId="100" priority="5" operator="between">
      <formula>33</formula>
      <formula>66</formula>
    </cfRule>
    <cfRule type="cellIs" dxfId="99" priority="6" operator="between">
      <formula>0</formula>
      <formula>33</formula>
    </cfRule>
  </conditionalFormatting>
  <conditionalFormatting sqref="E16">
    <cfRule type="cellIs" dxfId="98" priority="1" operator="between">
      <formula>66</formula>
      <formula>100</formula>
    </cfRule>
    <cfRule type="cellIs" dxfId="97" priority="2" operator="between">
      <formula>33</formula>
      <formula>66</formula>
    </cfRule>
    <cfRule type="cellIs" dxfId="96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G15" sqref="G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336</v>
      </c>
      <c r="C6" s="418"/>
      <c r="D6" s="418"/>
      <c r="E6" s="418"/>
      <c r="F6" s="418"/>
      <c r="G6" s="419"/>
    </row>
    <row r="7" spans="1:8" ht="39" customHeight="1">
      <c r="A7" s="336" t="s">
        <v>306</v>
      </c>
      <c r="B7" s="414" t="s">
        <v>373</v>
      </c>
      <c r="C7" s="415"/>
      <c r="D7" s="415"/>
      <c r="E7" s="415"/>
      <c r="F7" s="415"/>
      <c r="G7" s="416"/>
    </row>
    <row r="8" spans="1:8" ht="22.5" customHeight="1">
      <c r="A8" s="336" t="s">
        <v>307</v>
      </c>
      <c r="B8" s="414" t="s">
        <v>374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[1]GESTAO!$D$140</f>
        <v>Servidor mantido</v>
      </c>
      <c r="B12" s="424"/>
      <c r="C12" s="425" t="str">
        <f>[1]GESTAO!$E$140</f>
        <v>Unidade</v>
      </c>
      <c r="D12" s="426"/>
      <c r="E12" s="338">
        <v>50</v>
      </c>
      <c r="F12" s="351">
        <f>IFERROR(E12*E16/100,0)</f>
        <v>44.559839234059382</v>
      </c>
      <c r="G12" s="350">
        <f>IFERROR(F12/E12*100,0)</f>
        <v>89.119678468118764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1010000</v>
      </c>
      <c r="B15" s="365">
        <v>1140719.23</v>
      </c>
      <c r="C15" s="341">
        <v>1119429.07</v>
      </c>
      <c r="D15" s="341">
        <v>1119429.07</v>
      </c>
      <c r="E15" s="341">
        <v>1016605.31</v>
      </c>
      <c r="F15" s="342">
        <v>0</v>
      </c>
      <c r="G15" s="350">
        <f>IFERROR(B15-C15-F15,0)</f>
        <v>21290.159999999916</v>
      </c>
    </row>
    <row r="16" spans="1:8" ht="16.5" thickBot="1">
      <c r="A16" s="410" t="s">
        <v>324</v>
      </c>
      <c r="B16" s="410"/>
      <c r="C16" s="350">
        <f>IFERROR(C15/$B$15*100,0)</f>
        <v>98.133619611199165</v>
      </c>
      <c r="D16" s="350">
        <f>IFERROR(D15/$C$15*100,0)</f>
        <v>100</v>
      </c>
      <c r="E16" s="350">
        <f>IFERROR(E15/$B$15*100,0)</f>
        <v>89.119678468118764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581" priority="7" operator="between">
      <formula>66</formula>
      <formula>100</formula>
    </cfRule>
    <cfRule type="cellIs" dxfId="580" priority="8" operator="between">
      <formula>33</formula>
      <formula>66</formula>
    </cfRule>
    <cfRule type="cellIs" dxfId="579" priority="9" operator="between">
      <formula>0</formula>
      <formula>33</formula>
    </cfRule>
  </conditionalFormatting>
  <conditionalFormatting sqref="G15">
    <cfRule type="cellIs" dxfId="578" priority="16" operator="between">
      <formula>66</formula>
      <formula>100</formula>
    </cfRule>
    <cfRule type="cellIs" dxfId="577" priority="17" operator="between">
      <formula>33</formula>
      <formula>66</formula>
    </cfRule>
    <cfRule type="cellIs" dxfId="576" priority="18" operator="between">
      <formula>0</formula>
      <formula>33</formula>
    </cfRule>
  </conditionalFormatting>
  <conditionalFormatting sqref="G12">
    <cfRule type="cellIs" dxfId="575" priority="13" operator="between">
      <formula>66</formula>
      <formula>100</formula>
    </cfRule>
    <cfRule type="cellIs" dxfId="574" priority="14" operator="between">
      <formula>33</formula>
      <formula>66</formula>
    </cfRule>
    <cfRule type="cellIs" dxfId="573" priority="15" operator="between">
      <formula>0</formula>
      <formula>33</formula>
    </cfRule>
  </conditionalFormatting>
  <conditionalFormatting sqref="F12">
    <cfRule type="cellIs" dxfId="572" priority="10" operator="between">
      <formula>$E$12*0</formula>
      <formula>$E$12*0.329999</formula>
    </cfRule>
    <cfRule type="cellIs" dxfId="571" priority="11" operator="between">
      <formula>$E$12*0.33</formula>
      <formula>$E$12*0.6599999</formula>
    </cfRule>
    <cfRule type="cellIs" dxfId="570" priority="12" operator="between">
      <formula>$E$12*0.66</formula>
      <formula>$E$12*1</formula>
    </cfRule>
  </conditionalFormatting>
  <conditionalFormatting sqref="D16">
    <cfRule type="cellIs" dxfId="569" priority="4" operator="between">
      <formula>66</formula>
      <formula>100</formula>
    </cfRule>
    <cfRule type="cellIs" dxfId="568" priority="5" operator="between">
      <formula>33</formula>
      <formula>66</formula>
    </cfRule>
    <cfRule type="cellIs" dxfId="567" priority="6" operator="between">
      <formula>0</formula>
      <formula>33</formula>
    </cfRule>
  </conditionalFormatting>
  <conditionalFormatting sqref="E16">
    <cfRule type="cellIs" dxfId="566" priority="1" operator="between">
      <formula>66</formula>
      <formula>100</formula>
    </cfRule>
    <cfRule type="cellIs" dxfId="565" priority="2" operator="between">
      <formula>33</formula>
      <formula>66</formula>
    </cfRule>
    <cfRule type="cellIs" dxfId="564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N115"/>
  <sheetViews>
    <sheetView showGridLines="0" tabSelected="1" topLeftCell="A64" zoomScale="80" zoomScaleNormal="80" zoomScaleSheetLayoutView="70" zoomScalePageLayoutView="60" workbookViewId="0">
      <selection activeCell="A114" sqref="A114:N114"/>
    </sheetView>
  </sheetViews>
  <sheetFormatPr defaultRowHeight="15"/>
  <cols>
    <col min="1" max="1" width="16.7109375" style="353" customWidth="1"/>
    <col min="2" max="2" width="27" style="352" customWidth="1"/>
    <col min="3" max="3" width="37.140625" style="352" customWidth="1"/>
    <col min="4" max="4" width="23.7109375" style="352" customWidth="1"/>
    <col min="5" max="5" width="22.28515625" style="352" customWidth="1"/>
    <col min="6" max="6" width="22.85546875" style="352" customWidth="1"/>
    <col min="7" max="7" width="25.28515625" style="352" customWidth="1"/>
    <col min="8" max="8" width="23.42578125" style="352" customWidth="1"/>
    <col min="9" max="9" width="16" style="352" customWidth="1"/>
    <col min="10" max="10" width="23.140625" style="352" customWidth="1"/>
    <col min="11" max="11" width="9.140625" style="353" customWidth="1"/>
    <col min="12" max="12" width="12.28515625" style="352" customWidth="1"/>
    <col min="13" max="13" width="14.5703125" style="352" customWidth="1"/>
    <col min="14" max="14" width="9.42578125" style="352" customWidth="1"/>
    <col min="15" max="15" width="22.28515625" style="352" customWidth="1"/>
    <col min="16" max="16" width="25" style="352" customWidth="1"/>
    <col min="17" max="17" width="18" style="352" customWidth="1"/>
    <col min="18" max="18" width="9.140625" style="352"/>
    <col min="19" max="19" width="13" style="352" customWidth="1"/>
    <col min="20" max="16384" width="9.140625" style="352"/>
  </cols>
  <sheetData>
    <row r="3" spans="1:14">
      <c r="A3" s="363"/>
      <c r="B3" s="361"/>
      <c r="C3" s="361"/>
      <c r="D3" s="361"/>
      <c r="E3" s="361"/>
      <c r="F3" s="361"/>
      <c r="G3" s="361"/>
      <c r="H3" s="361"/>
      <c r="I3" s="361"/>
      <c r="J3" s="361"/>
      <c r="K3" s="363"/>
      <c r="L3" s="361"/>
      <c r="M3" s="361"/>
      <c r="N3" s="361"/>
    </row>
    <row r="4" spans="1:14">
      <c r="A4" s="363"/>
      <c r="B4" s="361"/>
      <c r="C4" s="361"/>
      <c r="D4" s="361"/>
      <c r="E4" s="361"/>
      <c r="F4" s="361"/>
      <c r="G4" s="361"/>
      <c r="H4" s="361"/>
      <c r="I4" s="361"/>
      <c r="J4" s="361"/>
      <c r="K4" s="363"/>
      <c r="L4" s="361"/>
      <c r="M4" s="361"/>
      <c r="N4" s="361"/>
    </row>
    <row r="5" spans="1:14">
      <c r="A5" s="363"/>
      <c r="B5" s="361"/>
      <c r="C5" s="361"/>
      <c r="D5" s="361"/>
      <c r="E5" s="361"/>
      <c r="F5" s="361"/>
      <c r="G5" s="361"/>
      <c r="H5" s="361"/>
      <c r="I5" s="361"/>
      <c r="J5" s="361"/>
      <c r="K5" s="363"/>
      <c r="L5" s="361"/>
      <c r="M5" s="361"/>
      <c r="N5" s="361"/>
    </row>
    <row r="6" spans="1:14">
      <c r="A6" s="363"/>
      <c r="B6" s="361"/>
      <c r="C6" s="361"/>
      <c r="D6" s="361"/>
      <c r="E6" s="361"/>
      <c r="F6" s="361"/>
      <c r="G6" s="361"/>
      <c r="H6" s="361"/>
      <c r="I6" s="361"/>
      <c r="J6" s="361"/>
      <c r="K6" s="363"/>
      <c r="L6" s="361"/>
      <c r="M6" s="361"/>
      <c r="N6" s="361"/>
    </row>
    <row r="7" spans="1:14" ht="18.75" customHeight="1">
      <c r="A7" s="499" t="s">
        <v>316</v>
      </c>
      <c r="B7" s="499"/>
      <c r="C7" s="499"/>
      <c r="D7" s="499"/>
      <c r="E7" s="499"/>
      <c r="F7" s="499"/>
      <c r="G7" s="499"/>
      <c r="H7" s="499"/>
      <c r="I7" s="499"/>
      <c r="J7" s="499"/>
      <c r="K7" s="499"/>
      <c r="L7" s="499"/>
      <c r="M7" s="499"/>
      <c r="N7" s="499"/>
    </row>
    <row r="8" spans="1:14" ht="23.25">
      <c r="A8" s="500" t="s">
        <v>453</v>
      </c>
      <c r="B8" s="500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0"/>
      <c r="N8" s="500"/>
    </row>
    <row r="9" spans="1:14" ht="21" thickBot="1">
      <c r="A9" s="362"/>
      <c r="B9" s="362"/>
      <c r="C9" s="362"/>
      <c r="D9" s="362"/>
      <c r="E9" s="362"/>
      <c r="F9" s="362"/>
      <c r="G9" s="362"/>
      <c r="H9" s="362"/>
      <c r="I9" s="362"/>
      <c r="J9" s="362"/>
      <c r="K9" s="362"/>
      <c r="L9" s="362"/>
      <c r="M9" s="362"/>
      <c r="N9" s="362"/>
    </row>
    <row r="10" spans="1:14" s="355" customFormat="1" ht="21" customHeight="1" thickBot="1">
      <c r="A10" s="489" t="s">
        <v>34</v>
      </c>
      <c r="B10" s="490"/>
      <c r="C10" s="491" t="s">
        <v>337</v>
      </c>
      <c r="D10" s="492"/>
      <c r="E10" s="492"/>
      <c r="F10" s="492"/>
      <c r="G10" s="492"/>
      <c r="H10" s="492"/>
      <c r="I10" s="492"/>
      <c r="J10" s="492"/>
      <c r="K10" s="492"/>
      <c r="L10" s="492"/>
      <c r="M10" s="492"/>
      <c r="N10" s="493"/>
    </row>
    <row r="11" spans="1:14" s="355" customFormat="1" ht="21" customHeight="1" thickBot="1">
      <c r="A11" s="463" t="s">
        <v>314</v>
      </c>
      <c r="B11" s="464"/>
      <c r="C11" s="458" t="s">
        <v>315</v>
      </c>
      <c r="D11" s="459"/>
      <c r="E11" s="459"/>
      <c r="F11" s="459"/>
      <c r="G11" s="459"/>
      <c r="H11" s="459"/>
      <c r="I11" s="459"/>
      <c r="J11" s="459"/>
      <c r="K11" s="459"/>
      <c r="L11" s="459"/>
      <c r="M11" s="459"/>
      <c r="N11" s="460"/>
    </row>
    <row r="12" spans="1:14" s="355" customFormat="1" ht="21" customHeight="1" thickBot="1">
      <c r="A12" s="463" t="s">
        <v>313</v>
      </c>
      <c r="B12" s="464"/>
      <c r="C12" s="463" t="s">
        <v>338</v>
      </c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4"/>
    </row>
    <row r="13" spans="1:14" s="355" customFormat="1" ht="16.5" customHeight="1" thickBot="1">
      <c r="A13" s="466" t="s">
        <v>37</v>
      </c>
      <c r="B13" s="467"/>
      <c r="C13" s="468"/>
      <c r="D13" s="469" t="s">
        <v>53</v>
      </c>
      <c r="E13" s="470"/>
      <c r="F13" s="470"/>
      <c r="G13" s="470"/>
      <c r="H13" s="470"/>
      <c r="I13" s="470"/>
      <c r="J13" s="470"/>
      <c r="K13" s="471"/>
      <c r="L13" s="472" t="s">
        <v>38</v>
      </c>
      <c r="M13" s="467"/>
      <c r="N13" s="473"/>
    </row>
    <row r="14" spans="1:14" s="355" customFormat="1" ht="39" customHeight="1" thickBot="1">
      <c r="A14" s="359" t="s">
        <v>14</v>
      </c>
      <c r="B14" s="455" t="s">
        <v>15</v>
      </c>
      <c r="C14" s="456"/>
      <c r="D14" s="360" t="s">
        <v>58</v>
      </c>
      <c r="E14" s="360" t="s">
        <v>8</v>
      </c>
      <c r="F14" s="360" t="s">
        <v>320</v>
      </c>
      <c r="G14" s="360" t="s">
        <v>321</v>
      </c>
      <c r="H14" s="360" t="s">
        <v>322</v>
      </c>
      <c r="I14" s="360" t="s">
        <v>323</v>
      </c>
      <c r="J14" s="360" t="s">
        <v>326</v>
      </c>
      <c r="K14" s="360" t="s">
        <v>16</v>
      </c>
      <c r="L14" s="364" t="s">
        <v>17</v>
      </c>
      <c r="M14" s="359" t="s">
        <v>18</v>
      </c>
      <c r="N14" s="359" t="s">
        <v>16</v>
      </c>
    </row>
    <row r="15" spans="1:14" s="355" customFormat="1" ht="17.100000000000001" customHeight="1">
      <c r="A15" s="387">
        <v>2000</v>
      </c>
      <c r="B15" s="495" t="s">
        <v>328</v>
      </c>
      <c r="C15" s="496"/>
      <c r="D15" s="378">
        <f>'2000'!A15</f>
        <v>195000</v>
      </c>
      <c r="E15" s="378">
        <f>'2000'!B15</f>
        <v>263605.13</v>
      </c>
      <c r="F15" s="378">
        <f>'2000'!C15</f>
        <v>238832.18</v>
      </c>
      <c r="G15" s="378">
        <f>'2000'!D15</f>
        <v>169887.24</v>
      </c>
      <c r="H15" s="378">
        <f>'2000'!E15</f>
        <v>135797.74</v>
      </c>
      <c r="I15" s="382">
        <f>'2000'!F15</f>
        <v>0</v>
      </c>
      <c r="J15" s="375">
        <f>IFERROR(E15-F15-I15,0)</f>
        <v>24772.950000000012</v>
      </c>
      <c r="K15" s="379">
        <f t="shared" ref="K15:K16" si="0">IFERROR(H15/E15*100,0)</f>
        <v>51.51559076259251</v>
      </c>
      <c r="L15" s="376">
        <f>'2000'!$E$12</f>
        <v>100</v>
      </c>
      <c r="M15" s="367">
        <f>IFERROR(L15*K15/100,0)</f>
        <v>51.51559076259251</v>
      </c>
      <c r="N15" s="368">
        <f t="shared" ref="N15:N16" si="1">IFERROR(M15/L15*100,0)</f>
        <v>51.51559076259251</v>
      </c>
    </row>
    <row r="16" spans="1:14" s="355" customFormat="1" ht="17.100000000000001" customHeight="1" thickBot="1">
      <c r="A16" s="388">
        <v>2008</v>
      </c>
      <c r="B16" s="483" t="s">
        <v>329</v>
      </c>
      <c r="C16" s="484"/>
      <c r="D16" s="378">
        <f>'2008'!$A$15</f>
        <v>1010000</v>
      </c>
      <c r="E16" s="366">
        <f>'2008'!$B$15</f>
        <v>1140719.23</v>
      </c>
      <c r="F16" s="366">
        <f>'2008'!$C$15</f>
        <v>1119429.07</v>
      </c>
      <c r="G16" s="366">
        <f>'2008'!$D$15</f>
        <v>1119429.07</v>
      </c>
      <c r="H16" s="366">
        <f>'2008'!E15</f>
        <v>1016605.31</v>
      </c>
      <c r="I16" s="366">
        <f>'2008'!$F$15</f>
        <v>0</v>
      </c>
      <c r="J16" s="375">
        <f>IFERROR(E16-F16-I16,0)</f>
        <v>21290.159999999916</v>
      </c>
      <c r="K16" s="379">
        <f t="shared" si="0"/>
        <v>89.119678468118764</v>
      </c>
      <c r="L16" s="376">
        <f>'2008'!$E$12</f>
        <v>50</v>
      </c>
      <c r="M16" s="367">
        <f>IFERROR(L16*K16/100,0)</f>
        <v>44.559839234059382</v>
      </c>
      <c r="N16" s="368">
        <f t="shared" si="1"/>
        <v>89.119678468118764</v>
      </c>
    </row>
    <row r="17" spans="1:14" s="355" customFormat="1" ht="15" customHeight="1">
      <c r="A17" s="477" t="s">
        <v>327</v>
      </c>
      <c r="B17" s="478"/>
      <c r="C17" s="479"/>
      <c r="D17" s="449">
        <f t="shared" ref="D17:J17" si="2">SUM(D15:D16)</f>
        <v>1205000</v>
      </c>
      <c r="E17" s="447">
        <f t="shared" si="2"/>
        <v>1404324.3599999999</v>
      </c>
      <c r="F17" s="449">
        <f t="shared" si="2"/>
        <v>1358261.25</v>
      </c>
      <c r="G17" s="449">
        <f t="shared" si="2"/>
        <v>1289316.31</v>
      </c>
      <c r="H17" s="447">
        <f t="shared" si="2"/>
        <v>1152403.05</v>
      </c>
      <c r="I17" s="449">
        <f t="shared" si="2"/>
        <v>0</v>
      </c>
      <c r="J17" s="449">
        <f t="shared" si="2"/>
        <v>46063.109999999928</v>
      </c>
      <c r="K17" s="377"/>
      <c r="L17" s="370"/>
      <c r="M17" s="371"/>
      <c r="N17" s="372"/>
    </row>
    <row r="18" spans="1:14" s="355" customFormat="1" ht="15" customHeight="1" thickBot="1">
      <c r="A18" s="480"/>
      <c r="B18" s="481"/>
      <c r="C18" s="482"/>
      <c r="D18" s="450"/>
      <c r="E18" s="448"/>
      <c r="F18" s="450"/>
      <c r="G18" s="450"/>
      <c r="H18" s="448"/>
      <c r="I18" s="450"/>
      <c r="J18" s="450"/>
      <c r="K18" s="377"/>
      <c r="L18" s="370"/>
      <c r="M18" s="371"/>
      <c r="N18" s="372"/>
    </row>
    <row r="19" spans="1:14" s="355" customFormat="1" ht="17.25" customHeight="1" thickBot="1">
      <c r="A19" s="451"/>
      <c r="B19" s="451"/>
      <c r="C19" s="451"/>
      <c r="D19" s="451"/>
      <c r="E19" s="451"/>
      <c r="F19" s="374">
        <f>IFERROR(F17/E17*100,0)</f>
        <v>96.719909494413386</v>
      </c>
      <c r="G19" s="350">
        <f>IFERROR(G17/E17*100,0)</f>
        <v>91.8104354466941</v>
      </c>
      <c r="H19" s="350">
        <f>IFERROR(H17/E17*100,0)</f>
        <v>82.061031113923008</v>
      </c>
      <c r="I19" s="356"/>
      <c r="J19" s="356"/>
      <c r="K19" s="373"/>
      <c r="L19" s="354"/>
      <c r="M19" s="357"/>
      <c r="N19" s="358"/>
    </row>
    <row r="20" spans="1:14" ht="17.25" customHeight="1" thickBot="1"/>
    <row r="21" spans="1:14" ht="21" customHeight="1" thickBot="1">
      <c r="A21" s="489" t="s">
        <v>34</v>
      </c>
      <c r="B21" s="490"/>
      <c r="C21" s="491" t="s">
        <v>337</v>
      </c>
      <c r="D21" s="492"/>
      <c r="E21" s="492"/>
      <c r="F21" s="492"/>
      <c r="G21" s="492"/>
      <c r="H21" s="492"/>
      <c r="I21" s="492"/>
      <c r="J21" s="492"/>
      <c r="K21" s="492"/>
      <c r="L21" s="492"/>
      <c r="M21" s="492"/>
      <c r="N21" s="493"/>
    </row>
    <row r="22" spans="1:14" ht="21" customHeight="1" thickBot="1">
      <c r="A22" s="463" t="s">
        <v>314</v>
      </c>
      <c r="B22" s="464"/>
      <c r="C22" s="458" t="s">
        <v>339</v>
      </c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60"/>
    </row>
    <row r="23" spans="1:14" ht="21" customHeight="1" thickBot="1">
      <c r="A23" s="463" t="s">
        <v>313</v>
      </c>
      <c r="B23" s="464"/>
      <c r="C23" s="463" t="s">
        <v>340</v>
      </c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4"/>
    </row>
    <row r="24" spans="1:14" ht="17.25" customHeight="1" thickBot="1">
      <c r="A24" s="466" t="s">
        <v>37</v>
      </c>
      <c r="B24" s="467"/>
      <c r="C24" s="468"/>
      <c r="D24" s="469" t="s">
        <v>53</v>
      </c>
      <c r="E24" s="470"/>
      <c r="F24" s="470"/>
      <c r="G24" s="470"/>
      <c r="H24" s="470"/>
      <c r="I24" s="470"/>
      <c r="J24" s="470"/>
      <c r="K24" s="471"/>
      <c r="L24" s="472" t="s">
        <v>38</v>
      </c>
      <c r="M24" s="467"/>
      <c r="N24" s="473"/>
    </row>
    <row r="25" spans="1:14" ht="37.5" customHeight="1" thickBot="1">
      <c r="A25" s="359" t="s">
        <v>14</v>
      </c>
      <c r="B25" s="455" t="s">
        <v>15</v>
      </c>
      <c r="C25" s="456"/>
      <c r="D25" s="360" t="s">
        <v>58</v>
      </c>
      <c r="E25" s="360" t="s">
        <v>8</v>
      </c>
      <c r="F25" s="360" t="s">
        <v>320</v>
      </c>
      <c r="G25" s="360" t="s">
        <v>321</v>
      </c>
      <c r="H25" s="360" t="s">
        <v>322</v>
      </c>
      <c r="I25" s="360" t="s">
        <v>323</v>
      </c>
      <c r="J25" s="360" t="s">
        <v>326</v>
      </c>
      <c r="K25" s="360" t="s">
        <v>16</v>
      </c>
      <c r="L25" s="364" t="s">
        <v>17</v>
      </c>
      <c r="M25" s="359" t="s">
        <v>18</v>
      </c>
      <c r="N25" s="359" t="s">
        <v>16</v>
      </c>
    </row>
    <row r="26" spans="1:14" ht="17.25" customHeight="1">
      <c r="A26" s="388">
        <v>1017</v>
      </c>
      <c r="B26" s="487" t="s">
        <v>341</v>
      </c>
      <c r="C26" s="488"/>
      <c r="D26" s="378">
        <f>'1017'!$A$15</f>
        <v>16000</v>
      </c>
      <c r="E26" s="366">
        <f>'1017'!$B$15</f>
        <v>0</v>
      </c>
      <c r="F26" s="366">
        <f>'1017'!$C$15</f>
        <v>0</v>
      </c>
      <c r="G26" s="366">
        <f>'1017'!$D$15</f>
        <v>0</v>
      </c>
      <c r="H26" s="366">
        <f>'1017'!E15</f>
        <v>0</v>
      </c>
      <c r="I26" s="366">
        <f>'1017'!$F$15</f>
        <v>0</v>
      </c>
      <c r="J26" s="375">
        <f>IFERROR(E26-F26-I26,0)</f>
        <v>0</v>
      </c>
      <c r="K26" s="379">
        <f>IFERROR(H26/E26*100,0)</f>
        <v>0</v>
      </c>
      <c r="L26" s="376">
        <f>'1017'!$E$12</f>
        <v>25</v>
      </c>
      <c r="M26" s="367">
        <f>IFERROR(L26*K26/100,0)</f>
        <v>0</v>
      </c>
      <c r="N26" s="368">
        <f>IFERROR(M26/L26*100,0)</f>
        <v>0</v>
      </c>
    </row>
    <row r="27" spans="1:14" ht="17.25" customHeight="1">
      <c r="A27" s="388">
        <v>1018</v>
      </c>
      <c r="B27" s="487" t="s">
        <v>342</v>
      </c>
      <c r="C27" s="488"/>
      <c r="D27" s="378">
        <f>'1018'!$A$15</f>
        <v>4000</v>
      </c>
      <c r="E27" s="366">
        <f>'1018'!$B$15</f>
        <v>0</v>
      </c>
      <c r="F27" s="366">
        <f>'1018'!$C$15</f>
        <v>0</v>
      </c>
      <c r="G27" s="366">
        <f>'1018'!$D$15</f>
        <v>0</v>
      </c>
      <c r="H27" s="366">
        <f>'1018'!E15</f>
        <v>0</v>
      </c>
      <c r="I27" s="366">
        <f>'1018'!$F$15</f>
        <v>0</v>
      </c>
      <c r="J27" s="375">
        <f>IFERROR(E27-F27-I27,0)</f>
        <v>0</v>
      </c>
      <c r="K27" s="379">
        <f>IFERROR(H27/E27*100,0)</f>
        <v>0</v>
      </c>
      <c r="L27" s="376">
        <f>'1018'!$E$12</f>
        <v>25</v>
      </c>
      <c r="M27" s="367">
        <f>IFERROR(L27*K27/100,0)</f>
        <v>0</v>
      </c>
      <c r="N27" s="368">
        <f>IFERROR(M27/L27*100,0)</f>
        <v>0</v>
      </c>
    </row>
    <row r="28" spans="1:14" ht="17.25" customHeight="1">
      <c r="A28" s="388">
        <v>1019</v>
      </c>
      <c r="B28" s="487" t="s">
        <v>343</v>
      </c>
      <c r="C28" s="488"/>
      <c r="D28" s="378">
        <f>'1019'!A15</f>
        <v>4000</v>
      </c>
      <c r="E28" s="378">
        <f>'1019'!B15</f>
        <v>0</v>
      </c>
      <c r="F28" s="378">
        <f>'1019'!C15</f>
        <v>0</v>
      </c>
      <c r="G28" s="378">
        <f>'1019'!D15</f>
        <v>0</v>
      </c>
      <c r="H28" s="378">
        <f>'1019'!E15</f>
        <v>0</v>
      </c>
      <c r="I28" s="378">
        <f>'1019'!F15</f>
        <v>0</v>
      </c>
      <c r="J28" s="375">
        <f>IFERROR(E28-F28-I28,0)</f>
        <v>0</v>
      </c>
      <c r="K28" s="379">
        <f>IFERROR(H28/E28*100,0)</f>
        <v>0</v>
      </c>
      <c r="L28" s="376">
        <f>'1019'!$E$12</f>
        <v>20</v>
      </c>
      <c r="M28" s="367">
        <f>IFERROR(L28*K28/100,0)</f>
        <v>0</v>
      </c>
      <c r="N28" s="368">
        <f>IFERROR(M28/L28*100,0)</f>
        <v>0</v>
      </c>
    </row>
    <row r="29" spans="1:14" ht="17.25" customHeight="1">
      <c r="A29" s="388">
        <v>1020</v>
      </c>
      <c r="B29" s="487" t="s">
        <v>344</v>
      </c>
      <c r="C29" s="488"/>
      <c r="D29" s="378">
        <f>'1020'!A15</f>
        <v>520000</v>
      </c>
      <c r="E29" s="378">
        <f>'1020'!B15</f>
        <v>51045</v>
      </c>
      <c r="F29" s="378">
        <f>'1020'!C15</f>
        <v>51045</v>
      </c>
      <c r="G29" s="378">
        <f>'1020'!D15</f>
        <v>51045</v>
      </c>
      <c r="H29" s="378">
        <f>'1020'!E15</f>
        <v>51045</v>
      </c>
      <c r="I29" s="378">
        <f>'1020'!F15</f>
        <v>0</v>
      </c>
      <c r="J29" s="375">
        <f t="shared" ref="J29:J30" si="3">IFERROR(E29-F29-I29,0)</f>
        <v>0</v>
      </c>
      <c r="K29" s="379">
        <f t="shared" ref="K29:K30" si="4">IFERROR(H29/E29*100,0)</f>
        <v>100</v>
      </c>
      <c r="L29" s="376">
        <f>'1020'!$E$12</f>
        <v>1</v>
      </c>
      <c r="M29" s="367">
        <f t="shared" ref="M29:M30" si="5">IFERROR(L29*K29/100,0)</f>
        <v>1</v>
      </c>
      <c r="N29" s="368">
        <f>IFERROR(M29/L29*100,0)</f>
        <v>100</v>
      </c>
    </row>
    <row r="30" spans="1:14" ht="17.25" customHeight="1">
      <c r="A30" s="388">
        <v>1021</v>
      </c>
      <c r="B30" s="487" t="s">
        <v>345</v>
      </c>
      <c r="C30" s="488"/>
      <c r="D30" s="378">
        <f>'1021'!A15</f>
        <v>1000</v>
      </c>
      <c r="E30" s="378">
        <f>'1021'!B15</f>
        <v>0</v>
      </c>
      <c r="F30" s="378">
        <f>'1021'!C15</f>
        <v>0</v>
      </c>
      <c r="G30" s="378">
        <f>'1021'!D15</f>
        <v>0</v>
      </c>
      <c r="H30" s="378">
        <f>'1021'!E15</f>
        <v>0</v>
      </c>
      <c r="I30" s="378">
        <f>'1021'!F15</f>
        <v>0</v>
      </c>
      <c r="J30" s="375">
        <f t="shared" si="3"/>
        <v>0</v>
      </c>
      <c r="K30" s="379">
        <f t="shared" si="4"/>
        <v>0</v>
      </c>
      <c r="L30" s="376">
        <f>'1021'!$E$12</f>
        <v>0</v>
      </c>
      <c r="M30" s="367">
        <f t="shared" si="5"/>
        <v>0</v>
      </c>
      <c r="N30" s="368">
        <f t="shared" ref="N30" si="6">IFERROR(M30/L30*100,0)</f>
        <v>0</v>
      </c>
    </row>
    <row r="31" spans="1:14" ht="17.25" customHeight="1">
      <c r="A31" s="388">
        <v>1022</v>
      </c>
      <c r="B31" s="487" t="s">
        <v>346</v>
      </c>
      <c r="C31" s="488"/>
      <c r="D31" s="378">
        <f>'1022'!A15</f>
        <v>1000</v>
      </c>
      <c r="E31" s="378">
        <f>'1022'!B15</f>
        <v>0</v>
      </c>
      <c r="F31" s="378">
        <f>'1022'!C15</f>
        <v>0</v>
      </c>
      <c r="G31" s="378">
        <f>'1022'!D15</f>
        <v>0</v>
      </c>
      <c r="H31" s="378">
        <f>'1022'!E15</f>
        <v>0</v>
      </c>
      <c r="I31" s="378">
        <f>'1022'!F15</f>
        <v>0</v>
      </c>
      <c r="J31" s="375">
        <f t="shared" ref="J31:J39" si="7">IFERROR(E31-F31-I31,0)</f>
        <v>0</v>
      </c>
      <c r="K31" s="379">
        <f t="shared" ref="K31:K39" si="8">IFERROR(H31/E31*100,0)</f>
        <v>0</v>
      </c>
      <c r="L31" s="376">
        <f>'1022'!$E$12</f>
        <v>0</v>
      </c>
      <c r="M31" s="367">
        <f t="shared" ref="M31:M39" si="9">IFERROR(L31*K31/100,0)</f>
        <v>0</v>
      </c>
      <c r="N31" s="368">
        <f t="shared" ref="N31:N39" si="10">IFERROR(M31/L31*100,0)</f>
        <v>0</v>
      </c>
    </row>
    <row r="32" spans="1:14" ht="17.25" customHeight="1">
      <c r="A32" s="388">
        <v>1023</v>
      </c>
      <c r="B32" s="487" t="s">
        <v>347</v>
      </c>
      <c r="C32" s="488"/>
      <c r="D32" s="378">
        <f>'1023'!A15</f>
        <v>10000</v>
      </c>
      <c r="E32" s="378">
        <f>'1023'!B15</f>
        <v>0</v>
      </c>
      <c r="F32" s="378">
        <f>'1023'!C15</f>
        <v>0</v>
      </c>
      <c r="G32" s="378">
        <f>'1023'!D15</f>
        <v>0</v>
      </c>
      <c r="H32" s="378">
        <f>'1023'!E15</f>
        <v>0</v>
      </c>
      <c r="I32" s="378">
        <f>'1023'!F15</f>
        <v>0</v>
      </c>
      <c r="J32" s="375">
        <f t="shared" si="7"/>
        <v>0</v>
      </c>
      <c r="K32" s="379">
        <f t="shared" si="8"/>
        <v>0</v>
      </c>
      <c r="L32" s="376">
        <f>'1023'!$E$12</f>
        <v>0</v>
      </c>
      <c r="M32" s="367">
        <f t="shared" si="9"/>
        <v>0</v>
      </c>
      <c r="N32" s="368">
        <f t="shared" si="10"/>
        <v>0</v>
      </c>
    </row>
    <row r="33" spans="1:14" ht="17.25" customHeight="1">
      <c r="A33" s="388">
        <v>1024</v>
      </c>
      <c r="B33" s="487" t="s">
        <v>348</v>
      </c>
      <c r="C33" s="488"/>
      <c r="D33" s="378">
        <f>'1024'!$A$15</f>
        <v>260000</v>
      </c>
      <c r="E33" s="366">
        <f>'1024'!$B$15</f>
        <v>344000</v>
      </c>
      <c r="F33" s="366">
        <f>'1024'!$C$15</f>
        <v>324446.78000000003</v>
      </c>
      <c r="G33" s="366">
        <f>'1024'!$D$15</f>
        <v>283679.37</v>
      </c>
      <c r="H33" s="366">
        <f>'1024'!$E$15</f>
        <v>283679.37</v>
      </c>
      <c r="I33" s="366">
        <f>'1024'!$F$15</f>
        <v>0</v>
      </c>
      <c r="J33" s="375">
        <f t="shared" si="7"/>
        <v>19553.219999999972</v>
      </c>
      <c r="K33" s="379">
        <f t="shared" si="8"/>
        <v>82.464933139534878</v>
      </c>
      <c r="L33" s="376">
        <f>'1024'!$E$12</f>
        <v>0</v>
      </c>
      <c r="M33" s="367">
        <f t="shared" si="9"/>
        <v>0</v>
      </c>
      <c r="N33" s="368">
        <f t="shared" si="10"/>
        <v>0</v>
      </c>
    </row>
    <row r="34" spans="1:14" ht="17.25" customHeight="1">
      <c r="A34" s="387">
        <v>2095</v>
      </c>
      <c r="B34" s="487" t="s">
        <v>349</v>
      </c>
      <c r="C34" s="488"/>
      <c r="D34" s="378">
        <f>'2095'!$A$15</f>
        <v>11000</v>
      </c>
      <c r="E34" s="366">
        <f>'2095'!$B$15</f>
        <v>3000</v>
      </c>
      <c r="F34" s="366">
        <f>'2095'!$C$15</f>
        <v>3000</v>
      </c>
      <c r="G34" s="366">
        <f>'2095'!$D$15</f>
        <v>3000</v>
      </c>
      <c r="H34" s="366">
        <f>'2095'!E15</f>
        <v>3000</v>
      </c>
      <c r="I34" s="366">
        <f>'2095'!$F$15</f>
        <v>0</v>
      </c>
      <c r="J34" s="375">
        <f t="shared" si="7"/>
        <v>0</v>
      </c>
      <c r="K34" s="379">
        <f t="shared" si="8"/>
        <v>100</v>
      </c>
      <c r="L34" s="376">
        <f>'2095'!$E$12</f>
        <v>30</v>
      </c>
      <c r="M34" s="367">
        <f t="shared" si="9"/>
        <v>30</v>
      </c>
      <c r="N34" s="368">
        <f t="shared" si="10"/>
        <v>100</v>
      </c>
    </row>
    <row r="35" spans="1:14" ht="17.25" customHeight="1">
      <c r="A35" s="387">
        <v>2097</v>
      </c>
      <c r="B35" s="487" t="s">
        <v>350</v>
      </c>
      <c r="C35" s="488"/>
      <c r="D35" s="378">
        <f>'2097'!$A$15</f>
        <v>161000</v>
      </c>
      <c r="E35" s="366">
        <f>'2097'!$B$15</f>
        <v>76199.839999999997</v>
      </c>
      <c r="F35" s="366">
        <f>'2097'!$C$15</f>
        <v>76199.839999999997</v>
      </c>
      <c r="G35" s="366">
        <f>'2097'!$D$15</f>
        <v>76199.839999999997</v>
      </c>
      <c r="H35" s="366">
        <v>29099.84</v>
      </c>
      <c r="I35" s="366">
        <f>'2097'!$F$15</f>
        <v>0</v>
      </c>
      <c r="J35" s="375">
        <f t="shared" si="7"/>
        <v>0</v>
      </c>
      <c r="K35" s="379">
        <f t="shared" si="8"/>
        <v>38.188846590753997</v>
      </c>
      <c r="L35" s="376">
        <f>'2097'!$E$12</f>
        <v>23</v>
      </c>
      <c r="M35" s="367">
        <f t="shared" si="9"/>
        <v>8.783434715873419</v>
      </c>
      <c r="N35" s="368">
        <f t="shared" si="10"/>
        <v>38.188846590753997</v>
      </c>
    </row>
    <row r="36" spans="1:14" ht="17.25" customHeight="1">
      <c r="A36" s="387">
        <v>2098</v>
      </c>
      <c r="B36" s="487" t="s">
        <v>351</v>
      </c>
      <c r="C36" s="488"/>
      <c r="D36" s="382">
        <f>'2098'!A15</f>
        <v>68000</v>
      </c>
      <c r="E36" s="369">
        <f>'2098'!B15</f>
        <v>81520</v>
      </c>
      <c r="F36" s="369">
        <f>'2098'!C15</f>
        <v>66570.899999999994</v>
      </c>
      <c r="G36" s="369">
        <f>'2098'!D15</f>
        <v>48305.96</v>
      </c>
      <c r="H36" s="369">
        <f>'2098'!E15</f>
        <v>48305.96</v>
      </c>
      <c r="I36" s="383">
        <f>'2098'!F15</f>
        <v>0</v>
      </c>
      <c r="J36" s="375">
        <f t="shared" si="7"/>
        <v>14949.100000000006</v>
      </c>
      <c r="K36" s="379">
        <f t="shared" si="8"/>
        <v>59.256575073601567</v>
      </c>
      <c r="L36" s="376">
        <f>'2098'!$E$12</f>
        <v>14</v>
      </c>
      <c r="M36" s="367">
        <f t="shared" si="9"/>
        <v>8.2959205103042208</v>
      </c>
      <c r="N36" s="368">
        <f t="shared" si="10"/>
        <v>59.256575073601581</v>
      </c>
    </row>
    <row r="37" spans="1:14" ht="17.25" customHeight="1">
      <c r="A37" s="387">
        <v>2099</v>
      </c>
      <c r="B37" s="487" t="s">
        <v>352</v>
      </c>
      <c r="C37" s="488"/>
      <c r="D37" s="382">
        <f>'2099'!A15</f>
        <v>16000</v>
      </c>
      <c r="E37" s="369">
        <f>'2099'!B15</f>
        <v>378395.5</v>
      </c>
      <c r="F37" s="369">
        <f>'2099'!C15</f>
        <v>374102.75</v>
      </c>
      <c r="G37" s="369">
        <f>'2099'!D15</f>
        <v>374102.75</v>
      </c>
      <c r="H37" s="369">
        <f>'2099'!E15</f>
        <v>372102.75</v>
      </c>
      <c r="I37" s="383">
        <f>'2099'!F15</f>
        <v>0</v>
      </c>
      <c r="J37" s="375">
        <f t="shared" si="7"/>
        <v>4292.75</v>
      </c>
      <c r="K37" s="379">
        <f t="shared" si="8"/>
        <v>98.336991322571222</v>
      </c>
      <c r="L37" s="376">
        <f>'2099'!$E$12</f>
        <v>20</v>
      </c>
      <c r="M37" s="367">
        <f t="shared" si="9"/>
        <v>19.667398264514244</v>
      </c>
      <c r="N37" s="368">
        <f t="shared" si="10"/>
        <v>98.336991322571222</v>
      </c>
    </row>
    <row r="38" spans="1:14" ht="17.25" customHeight="1">
      <c r="A38" s="387">
        <v>2100</v>
      </c>
      <c r="B38" s="487" t="s">
        <v>353</v>
      </c>
      <c r="C38" s="488"/>
      <c r="D38" s="378">
        <f>'2100'!A15</f>
        <v>326000</v>
      </c>
      <c r="E38" s="378">
        <f>'2100'!B15</f>
        <v>99000</v>
      </c>
      <c r="F38" s="378">
        <f>'2100'!C15</f>
        <v>72320</v>
      </c>
      <c r="G38" s="378">
        <f>'2100'!D15</f>
        <v>69349.45</v>
      </c>
      <c r="H38" s="378">
        <f>'2100'!E15</f>
        <v>69349.45</v>
      </c>
      <c r="I38" s="378">
        <f>'2100'!F15</f>
        <v>0</v>
      </c>
      <c r="J38" s="375">
        <f t="shared" si="7"/>
        <v>26680</v>
      </c>
      <c r="K38" s="379">
        <f t="shared" si="8"/>
        <v>70.049949494949487</v>
      </c>
      <c r="L38" s="376">
        <f>'2100'!$E$12</f>
        <v>30</v>
      </c>
      <c r="M38" s="367">
        <f t="shared" si="9"/>
        <v>21.014984848484847</v>
      </c>
      <c r="N38" s="368">
        <f t="shared" si="10"/>
        <v>70.049949494949487</v>
      </c>
    </row>
    <row r="39" spans="1:14" ht="17.25" customHeight="1" thickBot="1">
      <c r="A39" s="387">
        <v>2222</v>
      </c>
      <c r="B39" s="487" t="s">
        <v>354</v>
      </c>
      <c r="C39" s="488"/>
      <c r="D39" s="378">
        <f>'2222'!A15</f>
        <v>52000</v>
      </c>
      <c r="E39" s="378">
        <f>'2222'!B15</f>
        <v>289000</v>
      </c>
      <c r="F39" s="378">
        <f>'2222'!C15</f>
        <v>288856.24</v>
      </c>
      <c r="G39" s="378">
        <f>'2222'!D15</f>
        <v>288856.24</v>
      </c>
      <c r="H39" s="378">
        <f>'2222'!E15</f>
        <v>288856.24</v>
      </c>
      <c r="I39" s="378">
        <f>'2222'!F15</f>
        <v>0</v>
      </c>
      <c r="J39" s="375">
        <f t="shared" si="7"/>
        <v>143.76000000000931</v>
      </c>
      <c r="K39" s="379">
        <f t="shared" si="8"/>
        <v>99.950256055363312</v>
      </c>
      <c r="L39" s="376">
        <f>'2222'!$E$12</f>
        <v>25</v>
      </c>
      <c r="M39" s="367">
        <f t="shared" si="9"/>
        <v>24.987564013840828</v>
      </c>
      <c r="N39" s="368">
        <f t="shared" si="10"/>
        <v>99.950256055363312</v>
      </c>
    </row>
    <row r="40" spans="1:14" ht="17.25" customHeight="1">
      <c r="A40" s="477" t="s">
        <v>327</v>
      </c>
      <c r="B40" s="478"/>
      <c r="C40" s="479"/>
      <c r="D40" s="449">
        <f t="shared" ref="D40:J40" si="11">SUM(D26:D39)</f>
        <v>1450000</v>
      </c>
      <c r="E40" s="447">
        <f t="shared" si="11"/>
        <v>1322160.3399999999</v>
      </c>
      <c r="F40" s="449">
        <f t="shared" si="11"/>
        <v>1256541.51</v>
      </c>
      <c r="G40" s="449">
        <f t="shared" si="11"/>
        <v>1194538.6099999999</v>
      </c>
      <c r="H40" s="447">
        <f t="shared" si="11"/>
        <v>1145438.6099999999</v>
      </c>
      <c r="I40" s="449">
        <f t="shared" si="11"/>
        <v>0</v>
      </c>
      <c r="J40" s="449">
        <f t="shared" si="11"/>
        <v>65618.829999999987</v>
      </c>
      <c r="K40" s="377"/>
      <c r="L40" s="370"/>
      <c r="M40" s="371"/>
      <c r="N40" s="372"/>
    </row>
    <row r="41" spans="1:14" ht="17.25" customHeight="1" thickBot="1">
      <c r="A41" s="480"/>
      <c r="B41" s="481"/>
      <c r="C41" s="482"/>
      <c r="D41" s="450"/>
      <c r="E41" s="448"/>
      <c r="F41" s="450"/>
      <c r="G41" s="450"/>
      <c r="H41" s="448"/>
      <c r="I41" s="450"/>
      <c r="J41" s="450"/>
      <c r="K41" s="377"/>
      <c r="L41" s="370"/>
      <c r="M41" s="371"/>
      <c r="N41" s="372"/>
    </row>
    <row r="42" spans="1:14" ht="17.25" customHeight="1" thickBot="1">
      <c r="A42" s="451"/>
      <c r="B42" s="451"/>
      <c r="C42" s="451"/>
      <c r="D42" s="451"/>
      <c r="E42" s="451"/>
      <c r="F42" s="374">
        <f>IFERROR(F40/E40*100,0)</f>
        <v>95.036999067753015</v>
      </c>
      <c r="G42" s="350">
        <f>IFERROR(G40/E40*100,0)</f>
        <v>90.347484632612719</v>
      </c>
      <c r="H42" s="350">
        <f>IFERROR(H40/E40*100,0)</f>
        <v>86.633865450842379</v>
      </c>
      <c r="I42" s="356"/>
      <c r="J42" s="356"/>
      <c r="K42" s="373"/>
      <c r="L42" s="354"/>
      <c r="M42" s="357"/>
      <c r="N42" s="358"/>
    </row>
    <row r="43" spans="1:14" ht="17.25" customHeight="1" thickBot="1"/>
    <row r="44" spans="1:14" ht="21" customHeight="1" thickBot="1">
      <c r="A44" s="489" t="s">
        <v>34</v>
      </c>
      <c r="B44" s="490"/>
      <c r="C44" s="491" t="s">
        <v>337</v>
      </c>
      <c r="D44" s="492"/>
      <c r="E44" s="492"/>
      <c r="F44" s="492"/>
      <c r="G44" s="492"/>
      <c r="H44" s="492"/>
      <c r="I44" s="492"/>
      <c r="J44" s="492"/>
      <c r="K44" s="492"/>
      <c r="L44" s="492"/>
      <c r="M44" s="492"/>
      <c r="N44" s="493"/>
    </row>
    <row r="45" spans="1:14" ht="21" customHeight="1" thickBot="1">
      <c r="A45" s="463" t="s">
        <v>314</v>
      </c>
      <c r="B45" s="464"/>
      <c r="C45" s="458" t="s">
        <v>355</v>
      </c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60"/>
    </row>
    <row r="46" spans="1:14" ht="21" customHeight="1" thickBot="1">
      <c r="A46" s="463" t="s">
        <v>313</v>
      </c>
      <c r="B46" s="464"/>
      <c r="C46" s="463" t="s">
        <v>356</v>
      </c>
      <c r="D46" s="465"/>
      <c r="E46" s="465"/>
      <c r="F46" s="465"/>
      <c r="G46" s="465"/>
      <c r="H46" s="465"/>
      <c r="I46" s="465"/>
      <c r="J46" s="465"/>
      <c r="K46" s="465"/>
      <c r="L46" s="465"/>
      <c r="M46" s="465"/>
      <c r="N46" s="464"/>
    </row>
    <row r="47" spans="1:14" ht="17.25" customHeight="1" thickBot="1">
      <c r="A47" s="466" t="s">
        <v>37</v>
      </c>
      <c r="B47" s="467"/>
      <c r="C47" s="468"/>
      <c r="D47" s="469" t="s">
        <v>53</v>
      </c>
      <c r="E47" s="470"/>
      <c r="F47" s="470"/>
      <c r="G47" s="470"/>
      <c r="H47" s="470"/>
      <c r="I47" s="470"/>
      <c r="J47" s="470"/>
      <c r="K47" s="471"/>
      <c r="L47" s="472" t="s">
        <v>38</v>
      </c>
      <c r="M47" s="467"/>
      <c r="N47" s="473"/>
    </row>
    <row r="48" spans="1:14" ht="37.5" customHeight="1" thickBot="1">
      <c r="A48" s="359" t="s">
        <v>14</v>
      </c>
      <c r="B48" s="455" t="s">
        <v>15</v>
      </c>
      <c r="C48" s="456"/>
      <c r="D48" s="360" t="s">
        <v>58</v>
      </c>
      <c r="E48" s="360" t="s">
        <v>8</v>
      </c>
      <c r="F48" s="360" t="s">
        <v>320</v>
      </c>
      <c r="G48" s="360" t="s">
        <v>321</v>
      </c>
      <c r="H48" s="360" t="s">
        <v>322</v>
      </c>
      <c r="I48" s="360" t="s">
        <v>323</v>
      </c>
      <c r="J48" s="360" t="s">
        <v>326</v>
      </c>
      <c r="K48" s="360" t="s">
        <v>16</v>
      </c>
      <c r="L48" s="364" t="s">
        <v>17</v>
      </c>
      <c r="M48" s="359" t="s">
        <v>18</v>
      </c>
      <c r="N48" s="359" t="s">
        <v>16</v>
      </c>
    </row>
    <row r="49" spans="1:14" ht="17.25" customHeight="1">
      <c r="A49" s="387">
        <v>1032</v>
      </c>
      <c r="B49" s="487" t="s">
        <v>357</v>
      </c>
      <c r="C49" s="488"/>
      <c r="D49" s="378">
        <f>'1032'!A15</f>
        <v>157000</v>
      </c>
      <c r="E49" s="378">
        <f>'1032'!B15</f>
        <v>0</v>
      </c>
      <c r="F49" s="378">
        <f>'1032'!C15</f>
        <v>0</v>
      </c>
      <c r="G49" s="378">
        <f>'1032'!D15</f>
        <v>0</v>
      </c>
      <c r="H49" s="378">
        <f>'1032'!E15</f>
        <v>0</v>
      </c>
      <c r="I49" s="378">
        <f>'1032'!F15</f>
        <v>0</v>
      </c>
      <c r="J49" s="375">
        <f t="shared" ref="J49:J55" si="12">IFERROR(E49-F49-I49,0)</f>
        <v>0</v>
      </c>
      <c r="K49" s="379">
        <f t="shared" ref="K49:K55" si="13">IFERROR(H49/E49*100,0)</f>
        <v>0</v>
      </c>
      <c r="L49" s="376">
        <f>'1032'!$E$12</f>
        <v>1</v>
      </c>
      <c r="M49" s="367">
        <f t="shared" ref="M49:M55" si="14">IFERROR(L49*K49/100,0)</f>
        <v>0</v>
      </c>
      <c r="N49" s="368">
        <f t="shared" ref="N49:N55" si="15">IFERROR(M49/L49*100,0)</f>
        <v>0</v>
      </c>
    </row>
    <row r="50" spans="1:14" ht="17.25" customHeight="1">
      <c r="A50" s="387">
        <v>1033</v>
      </c>
      <c r="B50" s="487" t="s">
        <v>358</v>
      </c>
      <c r="C50" s="488"/>
      <c r="D50" s="382">
        <f>'1033'!A15</f>
        <v>5000</v>
      </c>
      <c r="E50" s="369">
        <f>'1033'!B15</f>
        <v>0</v>
      </c>
      <c r="F50" s="369">
        <f>'1033'!C15</f>
        <v>0</v>
      </c>
      <c r="G50" s="369">
        <f>'1033'!D15</f>
        <v>0</v>
      </c>
      <c r="H50" s="369">
        <f>'1033'!E15</f>
        <v>0</v>
      </c>
      <c r="I50" s="383">
        <f>'1033'!F15</f>
        <v>0</v>
      </c>
      <c r="J50" s="375">
        <f t="shared" si="12"/>
        <v>0</v>
      </c>
      <c r="K50" s="379">
        <f t="shared" si="13"/>
        <v>0</v>
      </c>
      <c r="L50" s="376">
        <f>'1033'!$E$12</f>
        <v>33</v>
      </c>
      <c r="M50" s="367">
        <f t="shared" si="14"/>
        <v>0</v>
      </c>
      <c r="N50" s="368">
        <f t="shared" si="15"/>
        <v>0</v>
      </c>
    </row>
    <row r="51" spans="1:14" ht="17.25" customHeight="1">
      <c r="A51" s="387">
        <v>1034</v>
      </c>
      <c r="B51" s="487" t="s">
        <v>359</v>
      </c>
      <c r="C51" s="488"/>
      <c r="D51" s="382">
        <f>'1034'!A15</f>
        <v>1042387</v>
      </c>
      <c r="E51" s="369">
        <f>'1034'!B15</f>
        <v>324164.75</v>
      </c>
      <c r="F51" s="369">
        <f>'1034'!C15</f>
        <v>316364.75</v>
      </c>
      <c r="G51" s="369">
        <f>'1034'!D15</f>
        <v>315781.75</v>
      </c>
      <c r="H51" s="369">
        <f>'1034'!E15</f>
        <v>315781.75</v>
      </c>
      <c r="I51" s="383">
        <f>'1034'!F15</f>
        <v>0</v>
      </c>
      <c r="J51" s="375">
        <f t="shared" si="12"/>
        <v>7800</v>
      </c>
      <c r="K51" s="379">
        <f t="shared" si="13"/>
        <v>97.413969285679585</v>
      </c>
      <c r="L51" s="376">
        <f>'1034'!$E$12</f>
        <v>1</v>
      </c>
      <c r="M51" s="367">
        <f t="shared" si="14"/>
        <v>0.9741396928567958</v>
      </c>
      <c r="N51" s="368">
        <f t="shared" si="15"/>
        <v>97.413969285679585</v>
      </c>
    </row>
    <row r="52" spans="1:14" ht="17.25" customHeight="1">
      <c r="A52" s="387">
        <v>1035</v>
      </c>
      <c r="B52" s="487" t="s">
        <v>360</v>
      </c>
      <c r="C52" s="488"/>
      <c r="D52" s="382">
        <f>'1035'!A15</f>
        <v>5000</v>
      </c>
      <c r="E52" s="369">
        <f>'1035'!B15</f>
        <v>0</v>
      </c>
      <c r="F52" s="369">
        <f>'1035'!C15</f>
        <v>0</v>
      </c>
      <c r="G52" s="369">
        <f>'1035'!D15</f>
        <v>0</v>
      </c>
      <c r="H52" s="369">
        <f>'1035'!E15</f>
        <v>0</v>
      </c>
      <c r="I52" s="383">
        <f>'1035'!F15</f>
        <v>0</v>
      </c>
      <c r="J52" s="375">
        <f t="shared" si="12"/>
        <v>0</v>
      </c>
      <c r="K52" s="379">
        <f t="shared" si="13"/>
        <v>0</v>
      </c>
      <c r="L52" s="376">
        <f>'1035'!$E$12</f>
        <v>12.5</v>
      </c>
      <c r="M52" s="367">
        <f t="shared" si="14"/>
        <v>0</v>
      </c>
      <c r="N52" s="368">
        <f t="shared" si="15"/>
        <v>0</v>
      </c>
    </row>
    <row r="53" spans="1:14" ht="17.25" customHeight="1">
      <c r="A53" s="387">
        <v>1037</v>
      </c>
      <c r="B53" s="495" t="s">
        <v>361</v>
      </c>
      <c r="C53" s="496"/>
      <c r="D53" s="382">
        <f>'1037'!A15</f>
        <v>921000</v>
      </c>
      <c r="E53" s="369">
        <f>'1037'!B15</f>
        <v>1299718.6000000001</v>
      </c>
      <c r="F53" s="369">
        <f>'1037'!C15</f>
        <v>1299718.6000000001</v>
      </c>
      <c r="G53" s="369">
        <f>'1037'!D15</f>
        <v>1289682.8600000001</v>
      </c>
      <c r="H53" s="369">
        <f>'1037'!E15</f>
        <v>1289682.8600000001</v>
      </c>
      <c r="I53" s="383">
        <f>'1037'!F15</f>
        <v>0</v>
      </c>
      <c r="J53" s="375">
        <f t="shared" si="12"/>
        <v>0</v>
      </c>
      <c r="K53" s="379">
        <f t="shared" si="13"/>
        <v>99.22785285984213</v>
      </c>
      <c r="L53" s="376">
        <f>'1037'!$E$12</f>
        <v>1</v>
      </c>
      <c r="M53" s="367">
        <f t="shared" si="14"/>
        <v>0.99227852859842125</v>
      </c>
      <c r="N53" s="368">
        <f t="shared" si="15"/>
        <v>99.22785285984213</v>
      </c>
    </row>
    <row r="54" spans="1:14" ht="17.25" customHeight="1">
      <c r="A54" s="387">
        <v>1038</v>
      </c>
      <c r="B54" s="487" t="s">
        <v>362</v>
      </c>
      <c r="C54" s="488"/>
      <c r="D54" s="378">
        <f>'1038'!A15</f>
        <v>302000</v>
      </c>
      <c r="E54" s="378">
        <f>'1038'!B15</f>
        <v>208000</v>
      </c>
      <c r="F54" s="378">
        <f>'1038'!C15</f>
        <v>201789.09</v>
      </c>
      <c r="G54" s="378">
        <f>'1038'!D15</f>
        <v>190996.29</v>
      </c>
      <c r="H54" s="378">
        <f>'1038'!E15</f>
        <v>190996.29</v>
      </c>
      <c r="I54" s="378">
        <f>'1038'!F15</f>
        <v>0</v>
      </c>
      <c r="J54" s="375">
        <f t="shared" si="12"/>
        <v>6210.9100000000035</v>
      </c>
      <c r="K54" s="379">
        <f t="shared" si="13"/>
        <v>91.825139423076934</v>
      </c>
      <c r="L54" s="376">
        <f>'1038'!$E$12</f>
        <v>2</v>
      </c>
      <c r="M54" s="367">
        <f t="shared" si="14"/>
        <v>1.8365027884615386</v>
      </c>
      <c r="N54" s="368">
        <f t="shared" si="15"/>
        <v>91.825139423076934</v>
      </c>
    </row>
    <row r="55" spans="1:14" ht="17.25" customHeight="1">
      <c r="A55" s="387">
        <v>1039</v>
      </c>
      <c r="B55" s="487" t="s">
        <v>363</v>
      </c>
      <c r="C55" s="488"/>
      <c r="D55" s="378">
        <f>'1039'!A15</f>
        <v>51000</v>
      </c>
      <c r="E55" s="378">
        <f>'1039'!B15</f>
        <v>0</v>
      </c>
      <c r="F55" s="378">
        <f>'1039'!C15</f>
        <v>0</v>
      </c>
      <c r="G55" s="378">
        <f>'1039'!D15</f>
        <v>0</v>
      </c>
      <c r="H55" s="378">
        <f>'1039'!E15</f>
        <v>0</v>
      </c>
      <c r="I55" s="378">
        <f>'1039'!F15</f>
        <v>0</v>
      </c>
      <c r="J55" s="375">
        <f t="shared" si="12"/>
        <v>0</v>
      </c>
      <c r="K55" s="379">
        <f t="shared" si="13"/>
        <v>0</v>
      </c>
      <c r="L55" s="376">
        <f>'1039'!$E$12</f>
        <v>100</v>
      </c>
      <c r="M55" s="367">
        <f t="shared" si="14"/>
        <v>0</v>
      </c>
      <c r="N55" s="368">
        <f t="shared" si="15"/>
        <v>0</v>
      </c>
    </row>
    <row r="56" spans="1:14" ht="17.25" customHeight="1">
      <c r="A56" s="388">
        <v>2127</v>
      </c>
      <c r="B56" s="483" t="s">
        <v>365</v>
      </c>
      <c r="C56" s="497"/>
      <c r="D56" s="382">
        <f>'2127'!A15</f>
        <v>5000</v>
      </c>
      <c r="E56" s="369">
        <f>'2127'!B15</f>
        <v>0</v>
      </c>
      <c r="F56" s="369">
        <f>'2127'!C15</f>
        <v>0</v>
      </c>
      <c r="G56" s="369">
        <f>'2127'!D15</f>
        <v>0</v>
      </c>
      <c r="H56" s="369">
        <f>'2127'!E15</f>
        <v>0</v>
      </c>
      <c r="I56" s="383">
        <f>'2127'!F15</f>
        <v>0</v>
      </c>
      <c r="J56" s="375">
        <f t="shared" ref="J56" si="16">IFERROR(E56-F56-I56,0)</f>
        <v>0</v>
      </c>
      <c r="K56" s="379">
        <f t="shared" ref="K56" si="17">IFERROR(H56/E56*100,0)</f>
        <v>0</v>
      </c>
      <c r="L56" s="376">
        <f>'2127'!$E$12</f>
        <v>33</v>
      </c>
      <c r="M56" s="367">
        <f t="shared" ref="M56:M57" si="18">IFERROR(L56*K56/100,0)</f>
        <v>0</v>
      </c>
      <c r="N56" s="368">
        <f t="shared" ref="N56" si="19">IFERROR(M56/L56*100,0)</f>
        <v>0</v>
      </c>
    </row>
    <row r="57" spans="1:14" ht="17.25" customHeight="1">
      <c r="A57" s="388">
        <v>2128</v>
      </c>
      <c r="B57" s="483" t="s">
        <v>366</v>
      </c>
      <c r="C57" s="484"/>
      <c r="D57" s="382">
        <f>'2128'!A15</f>
        <v>246000</v>
      </c>
      <c r="E57" s="369">
        <f>'2128'!B15</f>
        <v>119805.44</v>
      </c>
      <c r="F57" s="369">
        <f>'2128'!C15</f>
        <v>56905.440000000002</v>
      </c>
      <c r="G57" s="369">
        <f>'2128'!D15</f>
        <v>56905.440000000002</v>
      </c>
      <c r="H57" s="369">
        <f>'2128'!E15</f>
        <v>56905.440000000002</v>
      </c>
      <c r="I57" s="383">
        <f>'2128'!F15</f>
        <v>0</v>
      </c>
      <c r="J57" s="375">
        <f t="shared" ref="J57" si="20">IFERROR(E57-F57-I57,0)</f>
        <v>62900</v>
      </c>
      <c r="K57" s="379">
        <f t="shared" ref="K57" si="21">IFERROR(H57/E57*100,0)</f>
        <v>47.498210431846836</v>
      </c>
      <c r="L57" s="376">
        <f>'2128'!$E$12</f>
        <v>23</v>
      </c>
      <c r="M57" s="367">
        <f t="shared" si="18"/>
        <v>10.924588399324772</v>
      </c>
      <c r="N57" s="368">
        <f t="shared" ref="N57" si="22">IFERROR(M57/L57*100,0)</f>
        <v>47.498210431846836</v>
      </c>
    </row>
    <row r="58" spans="1:14" ht="17.25" customHeight="1" thickBot="1">
      <c r="A58" s="387">
        <v>2126</v>
      </c>
      <c r="B58" s="487" t="s">
        <v>364</v>
      </c>
      <c r="C58" s="488"/>
      <c r="D58" s="378">
        <f>'2126'!A15</f>
        <v>446000</v>
      </c>
      <c r="E58" s="378">
        <f>'2126'!B15</f>
        <v>448287.59</v>
      </c>
      <c r="F58" s="378">
        <f>'2126'!C15</f>
        <v>342826.26</v>
      </c>
      <c r="G58" s="378">
        <f>'2126'!D15</f>
        <v>218333.64</v>
      </c>
      <c r="H58" s="378">
        <f>'2126'!E15</f>
        <v>211056.64000000001</v>
      </c>
      <c r="I58" s="378">
        <f>'2126'!F15</f>
        <v>0</v>
      </c>
      <c r="J58" s="375">
        <f>IFERROR(E58-F58-I58,0)</f>
        <v>105461.33000000002</v>
      </c>
      <c r="K58" s="379">
        <f>IFERROR(H58/E58*100,0)</f>
        <v>47.080634108117962</v>
      </c>
      <c r="L58" s="376">
        <f>'2126'!$E$12</f>
        <v>100</v>
      </c>
      <c r="M58" s="367">
        <f>IFERROR(L58*K58/100,0)</f>
        <v>47.080634108117962</v>
      </c>
      <c r="N58" s="368">
        <f>IFERROR(M58/L58*100,0)</f>
        <v>47.080634108117962</v>
      </c>
    </row>
    <row r="59" spans="1:14" ht="17.25" customHeight="1">
      <c r="A59" s="477" t="s">
        <v>327</v>
      </c>
      <c r="B59" s="478"/>
      <c r="C59" s="479"/>
      <c r="D59" s="449">
        <f t="shared" ref="D59:J59" si="23">SUM(D49:D58)</f>
        <v>3180387</v>
      </c>
      <c r="E59" s="447">
        <f t="shared" si="23"/>
        <v>2399976.38</v>
      </c>
      <c r="F59" s="449">
        <f t="shared" si="23"/>
        <v>2217604.14</v>
      </c>
      <c r="G59" s="449">
        <f t="shared" si="23"/>
        <v>2071699.98</v>
      </c>
      <c r="H59" s="447">
        <f t="shared" si="23"/>
        <v>2064422.98</v>
      </c>
      <c r="I59" s="449">
        <f t="shared" si="23"/>
        <v>0</v>
      </c>
      <c r="J59" s="449">
        <f t="shared" si="23"/>
        <v>182372.24000000002</v>
      </c>
      <c r="K59" s="377"/>
      <c r="L59" s="370"/>
      <c r="M59" s="371"/>
      <c r="N59" s="372"/>
    </row>
    <row r="60" spans="1:14" ht="17.25" customHeight="1" thickBot="1">
      <c r="A60" s="480"/>
      <c r="B60" s="481"/>
      <c r="C60" s="482"/>
      <c r="D60" s="450"/>
      <c r="E60" s="448"/>
      <c r="F60" s="450"/>
      <c r="G60" s="450"/>
      <c r="H60" s="448"/>
      <c r="I60" s="450"/>
      <c r="J60" s="450"/>
      <c r="K60" s="377"/>
      <c r="L60" s="370"/>
      <c r="M60" s="371"/>
      <c r="N60" s="372"/>
    </row>
    <row r="61" spans="1:14" ht="17.25" customHeight="1" thickBot="1">
      <c r="A61" s="451"/>
      <c r="B61" s="451"/>
      <c r="C61" s="451"/>
      <c r="D61" s="451"/>
      <c r="E61" s="451"/>
      <c r="F61" s="374">
        <f>IFERROR(F59/E59*100,0)</f>
        <v>92.401081880647524</v>
      </c>
      <c r="G61" s="350">
        <f>IFERROR(G59/E59*100,0)</f>
        <v>86.32168204922084</v>
      </c>
      <c r="H61" s="350">
        <f>IFERROR(H59/E59*100,0)</f>
        <v>86.018470731782799</v>
      </c>
      <c r="I61" s="356"/>
      <c r="J61" s="356"/>
      <c r="K61" s="373"/>
      <c r="L61" s="354"/>
      <c r="M61" s="357"/>
      <c r="N61" s="358"/>
    </row>
    <row r="62" spans="1:14" ht="17.25" customHeight="1" thickBot="1"/>
    <row r="63" spans="1:14" ht="21" customHeight="1" thickBot="1">
      <c r="A63" s="461" t="s">
        <v>34</v>
      </c>
      <c r="B63" s="462"/>
      <c r="C63" s="458" t="s">
        <v>337</v>
      </c>
      <c r="D63" s="459"/>
      <c r="E63" s="459"/>
      <c r="F63" s="459"/>
      <c r="G63" s="459"/>
      <c r="H63" s="459"/>
      <c r="I63" s="459"/>
      <c r="J63" s="459"/>
      <c r="K63" s="460"/>
      <c r="L63" s="385"/>
      <c r="M63" s="385"/>
      <c r="N63" s="385"/>
    </row>
    <row r="64" spans="1:14" ht="21" customHeight="1" thickBot="1">
      <c r="A64" s="475" t="s">
        <v>314</v>
      </c>
      <c r="B64" s="476"/>
      <c r="C64" s="458" t="s">
        <v>317</v>
      </c>
      <c r="D64" s="459"/>
      <c r="E64" s="459"/>
      <c r="F64" s="459"/>
      <c r="G64" s="459"/>
      <c r="H64" s="459"/>
      <c r="I64" s="459"/>
      <c r="J64" s="459"/>
      <c r="K64" s="460"/>
      <c r="L64" s="385"/>
      <c r="M64" s="385"/>
      <c r="N64" s="385"/>
    </row>
    <row r="65" spans="1:14" ht="21" customHeight="1" thickBot="1">
      <c r="A65" s="475" t="s">
        <v>313</v>
      </c>
      <c r="B65" s="476"/>
      <c r="C65" s="458" t="s">
        <v>318</v>
      </c>
      <c r="D65" s="459"/>
      <c r="E65" s="459"/>
      <c r="F65" s="459"/>
      <c r="G65" s="459"/>
      <c r="H65" s="459"/>
      <c r="I65" s="459"/>
      <c r="J65" s="459"/>
      <c r="K65" s="460"/>
      <c r="L65" s="385"/>
      <c r="M65" s="385"/>
      <c r="N65" s="385"/>
    </row>
    <row r="66" spans="1:14" ht="17.25" customHeight="1" thickBot="1">
      <c r="A66" s="452" t="s">
        <v>37</v>
      </c>
      <c r="B66" s="453"/>
      <c r="C66" s="454"/>
      <c r="D66" s="469" t="s">
        <v>53</v>
      </c>
      <c r="E66" s="470"/>
      <c r="F66" s="470"/>
      <c r="G66" s="470"/>
      <c r="H66" s="470"/>
      <c r="I66" s="470"/>
      <c r="J66" s="470"/>
      <c r="K66" s="471"/>
      <c r="L66" s="494"/>
      <c r="M66" s="474"/>
      <c r="N66" s="474"/>
    </row>
    <row r="67" spans="1:14" ht="36" customHeight="1" thickBot="1">
      <c r="A67" s="455" t="s">
        <v>15</v>
      </c>
      <c r="B67" s="456"/>
      <c r="C67" s="457"/>
      <c r="D67" s="360" t="s">
        <v>58</v>
      </c>
      <c r="E67" s="360" t="s">
        <v>8</v>
      </c>
      <c r="F67" s="360" t="s">
        <v>320</v>
      </c>
      <c r="G67" s="360" t="s">
        <v>321</v>
      </c>
      <c r="H67" s="360" t="s">
        <v>322</v>
      </c>
      <c r="I67" s="360" t="s">
        <v>323</v>
      </c>
      <c r="J67" s="360" t="s">
        <v>326</v>
      </c>
      <c r="K67" s="360" t="s">
        <v>16</v>
      </c>
      <c r="L67" s="386"/>
      <c r="M67" s="386"/>
      <c r="N67" s="386"/>
    </row>
    <row r="68" spans="1:14" ht="17.25" customHeight="1">
      <c r="A68" s="390" t="s">
        <v>319</v>
      </c>
      <c r="B68" s="391"/>
      <c r="C68" s="389"/>
      <c r="D68" s="437">
        <f t="shared" ref="D68:J68" si="24">D17+D40+D59</f>
        <v>5835387</v>
      </c>
      <c r="E68" s="437">
        <f t="shared" si="24"/>
        <v>5126461.08</v>
      </c>
      <c r="F68" s="437">
        <f t="shared" si="24"/>
        <v>4832406.9000000004</v>
      </c>
      <c r="G68" s="437">
        <f t="shared" si="24"/>
        <v>4555554.9000000004</v>
      </c>
      <c r="H68" s="437">
        <f t="shared" si="24"/>
        <v>4362264.6400000006</v>
      </c>
      <c r="I68" s="437">
        <f t="shared" si="24"/>
        <v>0</v>
      </c>
      <c r="J68" s="437">
        <f t="shared" si="24"/>
        <v>294054.17999999993</v>
      </c>
      <c r="K68" s="445">
        <f t="shared" ref="K68" si="25">IFERROR(H68/E68*100,0)</f>
        <v>85.09309974123515</v>
      </c>
      <c r="L68" s="354"/>
      <c r="M68" s="357"/>
      <c r="N68" s="358"/>
    </row>
    <row r="69" spans="1:14" ht="17.25" customHeight="1" thickBot="1">
      <c r="A69" s="442"/>
      <c r="B69" s="443"/>
      <c r="C69" s="444"/>
      <c r="D69" s="438"/>
      <c r="E69" s="438"/>
      <c r="F69" s="438"/>
      <c r="G69" s="438"/>
      <c r="H69" s="438"/>
      <c r="I69" s="438"/>
      <c r="J69" s="438"/>
      <c r="K69" s="446"/>
      <c r="L69" s="354"/>
      <c r="M69" s="357"/>
      <c r="N69" s="358"/>
    </row>
    <row r="70" spans="1:14" ht="17.25" customHeight="1" thickBot="1">
      <c r="F70" s="374">
        <f>IFERROR(F68/E68*100,0)</f>
        <v>94.263992734730763</v>
      </c>
      <c r="G70" s="350">
        <f>IFERROR(G68/E68*100,0)</f>
        <v>88.863542098714234</v>
      </c>
      <c r="H70" s="350">
        <f>IFERROR(H68/E68*100,0)</f>
        <v>85.09309974123515</v>
      </c>
    </row>
    <row r="71" spans="1:14" ht="17.25" customHeight="1" thickBot="1"/>
    <row r="72" spans="1:14" ht="21" customHeight="1" thickBot="1">
      <c r="A72" s="489" t="s">
        <v>34</v>
      </c>
      <c r="B72" s="490"/>
      <c r="C72" s="491" t="s">
        <v>367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3"/>
    </row>
    <row r="73" spans="1:14" ht="21" customHeight="1" thickBot="1">
      <c r="A73" s="463" t="s">
        <v>314</v>
      </c>
      <c r="B73" s="464"/>
      <c r="C73" s="458" t="s">
        <v>355</v>
      </c>
      <c r="D73" s="459"/>
      <c r="E73" s="459"/>
      <c r="F73" s="459"/>
      <c r="G73" s="459"/>
      <c r="H73" s="459"/>
      <c r="I73" s="459"/>
      <c r="J73" s="459"/>
      <c r="K73" s="459"/>
      <c r="L73" s="459"/>
      <c r="M73" s="459"/>
      <c r="N73" s="460"/>
    </row>
    <row r="74" spans="1:14" ht="21" customHeight="1" thickBot="1">
      <c r="A74" s="463" t="s">
        <v>313</v>
      </c>
      <c r="B74" s="464"/>
      <c r="C74" s="463" t="s">
        <v>356</v>
      </c>
      <c r="D74" s="465"/>
      <c r="E74" s="465"/>
      <c r="F74" s="465"/>
      <c r="G74" s="465"/>
      <c r="H74" s="465"/>
      <c r="I74" s="465"/>
      <c r="J74" s="465"/>
      <c r="K74" s="465"/>
      <c r="L74" s="465"/>
      <c r="M74" s="465"/>
      <c r="N74" s="464"/>
    </row>
    <row r="75" spans="1:14" ht="17.25" customHeight="1" thickBot="1">
      <c r="A75" s="466" t="s">
        <v>37</v>
      </c>
      <c r="B75" s="467"/>
      <c r="C75" s="468"/>
      <c r="D75" s="469" t="s">
        <v>53</v>
      </c>
      <c r="E75" s="470"/>
      <c r="F75" s="470"/>
      <c r="G75" s="470"/>
      <c r="H75" s="470"/>
      <c r="I75" s="470"/>
      <c r="J75" s="470"/>
      <c r="K75" s="471"/>
      <c r="L75" s="472" t="s">
        <v>38</v>
      </c>
      <c r="M75" s="467"/>
      <c r="N75" s="473"/>
    </row>
    <row r="76" spans="1:14" ht="36.950000000000003" customHeight="1" thickBot="1">
      <c r="A76" s="359" t="s">
        <v>14</v>
      </c>
      <c r="B76" s="455" t="s">
        <v>15</v>
      </c>
      <c r="C76" s="456"/>
      <c r="D76" s="360" t="s">
        <v>58</v>
      </c>
      <c r="E76" s="360" t="s">
        <v>8</v>
      </c>
      <c r="F76" s="360" t="s">
        <v>320</v>
      </c>
      <c r="G76" s="360" t="s">
        <v>321</v>
      </c>
      <c r="H76" s="360" t="s">
        <v>322</v>
      </c>
      <c r="I76" s="360" t="s">
        <v>323</v>
      </c>
      <c r="J76" s="360" t="s">
        <v>326</v>
      </c>
      <c r="K76" s="360" t="s">
        <v>16</v>
      </c>
      <c r="L76" s="364" t="s">
        <v>17</v>
      </c>
      <c r="M76" s="359" t="s">
        <v>18</v>
      </c>
      <c r="N76" s="359" t="s">
        <v>16</v>
      </c>
    </row>
    <row r="77" spans="1:14" ht="17.25" customHeight="1">
      <c r="A77" s="388">
        <v>1031</v>
      </c>
      <c r="B77" s="483" t="s">
        <v>368</v>
      </c>
      <c r="C77" s="484"/>
      <c r="D77" s="382">
        <f>'1031'!A15</f>
        <v>5000</v>
      </c>
      <c r="E77" s="369">
        <f>'1031'!B15</f>
        <v>0</v>
      </c>
      <c r="F77" s="369">
        <f>'1031'!C15</f>
        <v>0</v>
      </c>
      <c r="G77" s="369">
        <f>'1031'!D15</f>
        <v>0</v>
      </c>
      <c r="H77" s="369">
        <f>'1031'!E15</f>
        <v>0</v>
      </c>
      <c r="I77" s="383">
        <f>'1031'!F15</f>
        <v>0</v>
      </c>
      <c r="J77" s="375">
        <f>IFERROR(E77-F77-I77,0)</f>
        <v>0</v>
      </c>
      <c r="K77" s="379">
        <f>IFERROR(H77/E77*100,0)</f>
        <v>0</v>
      </c>
      <c r="L77" s="376">
        <f>'1031'!$E$12</f>
        <v>1</v>
      </c>
      <c r="M77" s="367">
        <f>IFERROR(L77*K77/100,0)</f>
        <v>0</v>
      </c>
      <c r="N77" s="368">
        <f>IFERROR(M77/L77*100,0)</f>
        <v>0</v>
      </c>
    </row>
    <row r="78" spans="1:14" ht="17.25" customHeight="1" thickBot="1">
      <c r="A78" s="388">
        <v>2125</v>
      </c>
      <c r="B78" s="485" t="s">
        <v>369</v>
      </c>
      <c r="C78" s="486"/>
      <c r="D78" s="382">
        <f>'2125'!A15</f>
        <v>5000</v>
      </c>
      <c r="E78" s="366">
        <f>'2125'!B15</f>
        <v>0</v>
      </c>
      <c r="F78" s="366">
        <f>'2125'!C15</f>
        <v>0</v>
      </c>
      <c r="G78" s="366">
        <f>'2125'!D15</f>
        <v>0</v>
      </c>
      <c r="H78" s="366">
        <f>'2125'!E15</f>
        <v>0</v>
      </c>
      <c r="I78" s="383">
        <f>'2125'!F15</f>
        <v>0</v>
      </c>
      <c r="J78" s="381">
        <f>IFERROR(E78-F78-I78,0)</f>
        <v>0</v>
      </c>
      <c r="K78" s="380">
        <f>IFERROR(H78/E78*100,0)</f>
        <v>0</v>
      </c>
      <c r="L78" s="376">
        <f>'2125'!$E$12</f>
        <v>1</v>
      </c>
      <c r="M78" s="367">
        <f>IFERROR(L78*K78/100,0)</f>
        <v>0</v>
      </c>
      <c r="N78" s="368">
        <f>IFERROR(M78/L78*100,0)</f>
        <v>0</v>
      </c>
    </row>
    <row r="79" spans="1:14" ht="17.25" customHeight="1">
      <c r="A79" s="477" t="s">
        <v>327</v>
      </c>
      <c r="B79" s="478"/>
      <c r="C79" s="479"/>
      <c r="D79" s="449">
        <f t="shared" ref="D79:J79" si="26">SUM(D77:D78)</f>
        <v>10000</v>
      </c>
      <c r="E79" s="447">
        <f t="shared" si="26"/>
        <v>0</v>
      </c>
      <c r="F79" s="449">
        <f t="shared" si="26"/>
        <v>0</v>
      </c>
      <c r="G79" s="449">
        <f t="shared" si="26"/>
        <v>0</v>
      </c>
      <c r="H79" s="447">
        <f t="shared" si="26"/>
        <v>0</v>
      </c>
      <c r="I79" s="449">
        <f t="shared" si="26"/>
        <v>0</v>
      </c>
      <c r="J79" s="449">
        <f t="shared" si="26"/>
        <v>0</v>
      </c>
      <c r="K79" s="377"/>
      <c r="L79" s="370"/>
      <c r="M79" s="371"/>
      <c r="N79" s="372"/>
    </row>
    <row r="80" spans="1:14" ht="17.25" customHeight="1" thickBot="1">
      <c r="A80" s="480"/>
      <c r="B80" s="481"/>
      <c r="C80" s="482"/>
      <c r="D80" s="450"/>
      <c r="E80" s="448"/>
      <c r="F80" s="450"/>
      <c r="G80" s="450"/>
      <c r="H80" s="448"/>
      <c r="I80" s="450"/>
      <c r="J80" s="450"/>
      <c r="K80" s="377"/>
      <c r="L80" s="370"/>
      <c r="M80" s="371"/>
      <c r="N80" s="372"/>
    </row>
    <row r="81" spans="1:14" ht="17.25" customHeight="1" thickBot="1">
      <c r="A81" s="451"/>
      <c r="B81" s="451"/>
      <c r="C81" s="451"/>
      <c r="D81" s="451"/>
      <c r="E81" s="451"/>
      <c r="F81" s="374">
        <f>IFERROR(F79/E79*100,0)</f>
        <v>0</v>
      </c>
      <c r="G81" s="350">
        <f>IFERROR(G79/E79*100,0)</f>
        <v>0</v>
      </c>
      <c r="H81" s="350">
        <f>IFERROR(H79/E79*100,0)</f>
        <v>0</v>
      </c>
      <c r="I81" s="356"/>
      <c r="J81" s="356"/>
      <c r="K81" s="373"/>
      <c r="L81" s="354"/>
      <c r="M81" s="357"/>
      <c r="N81" s="358"/>
    </row>
    <row r="82" spans="1:14" ht="17.25" customHeight="1" thickBot="1"/>
    <row r="83" spans="1:14" ht="24" thickBot="1">
      <c r="A83" s="461" t="s">
        <v>34</v>
      </c>
      <c r="B83" s="462"/>
      <c r="C83" s="458" t="s">
        <v>367</v>
      </c>
      <c r="D83" s="459"/>
      <c r="E83" s="459"/>
      <c r="F83" s="459"/>
      <c r="G83" s="459"/>
      <c r="H83" s="459"/>
      <c r="I83" s="459"/>
      <c r="J83" s="459"/>
      <c r="K83" s="460"/>
      <c r="L83" s="385"/>
      <c r="M83" s="385"/>
      <c r="N83" s="385"/>
    </row>
    <row r="84" spans="1:14" ht="24" thickBot="1">
      <c r="A84" s="475" t="s">
        <v>314</v>
      </c>
      <c r="B84" s="476"/>
      <c r="C84" s="458" t="s">
        <v>317</v>
      </c>
      <c r="D84" s="459"/>
      <c r="E84" s="459"/>
      <c r="F84" s="459"/>
      <c r="G84" s="459"/>
      <c r="H84" s="459"/>
      <c r="I84" s="459"/>
      <c r="J84" s="459"/>
      <c r="K84" s="460"/>
      <c r="L84" s="385"/>
      <c r="M84" s="385"/>
      <c r="N84" s="385"/>
    </row>
    <row r="85" spans="1:14" ht="24" thickBot="1">
      <c r="A85" s="475" t="s">
        <v>313</v>
      </c>
      <c r="B85" s="476"/>
      <c r="C85" s="458" t="s">
        <v>318</v>
      </c>
      <c r="D85" s="459"/>
      <c r="E85" s="459"/>
      <c r="F85" s="459"/>
      <c r="G85" s="459"/>
      <c r="H85" s="459"/>
      <c r="I85" s="459"/>
      <c r="J85" s="459"/>
      <c r="K85" s="460"/>
      <c r="L85" s="385"/>
      <c r="M85" s="385"/>
      <c r="N85" s="385"/>
    </row>
    <row r="86" spans="1:14" ht="21" thickBot="1">
      <c r="A86" s="452" t="s">
        <v>37</v>
      </c>
      <c r="B86" s="453"/>
      <c r="C86" s="454"/>
      <c r="D86" s="469" t="s">
        <v>53</v>
      </c>
      <c r="E86" s="470"/>
      <c r="F86" s="470"/>
      <c r="G86" s="470"/>
      <c r="H86" s="470"/>
      <c r="I86" s="470"/>
      <c r="J86" s="470"/>
      <c r="K86" s="471"/>
      <c r="L86" s="474"/>
      <c r="M86" s="474"/>
      <c r="N86" s="474"/>
    </row>
    <row r="87" spans="1:14" ht="41.25" customHeight="1" thickBot="1">
      <c r="A87" s="455" t="s">
        <v>15</v>
      </c>
      <c r="B87" s="456"/>
      <c r="C87" s="457"/>
      <c r="D87" s="360" t="s">
        <v>58</v>
      </c>
      <c r="E87" s="360" t="s">
        <v>8</v>
      </c>
      <c r="F87" s="360" t="s">
        <v>320</v>
      </c>
      <c r="G87" s="360" t="s">
        <v>321</v>
      </c>
      <c r="H87" s="360" t="s">
        <v>322</v>
      </c>
      <c r="I87" s="360" t="s">
        <v>323</v>
      </c>
      <c r="J87" s="360" t="s">
        <v>326</v>
      </c>
      <c r="K87" s="360" t="s">
        <v>16</v>
      </c>
      <c r="L87" s="386"/>
      <c r="M87" s="386"/>
      <c r="N87" s="386"/>
    </row>
    <row r="88" spans="1:14" ht="15" customHeight="1">
      <c r="A88" s="439" t="s">
        <v>319</v>
      </c>
      <c r="B88" s="440"/>
      <c r="C88" s="441"/>
      <c r="D88" s="437">
        <f t="shared" ref="D88:J88" si="27">D79</f>
        <v>10000</v>
      </c>
      <c r="E88" s="437">
        <f t="shared" si="27"/>
        <v>0</v>
      </c>
      <c r="F88" s="437">
        <f t="shared" si="27"/>
        <v>0</v>
      </c>
      <c r="G88" s="437">
        <f t="shared" si="27"/>
        <v>0</v>
      </c>
      <c r="H88" s="437">
        <f t="shared" si="27"/>
        <v>0</v>
      </c>
      <c r="I88" s="437">
        <f t="shared" si="27"/>
        <v>0</v>
      </c>
      <c r="J88" s="437">
        <f t="shared" si="27"/>
        <v>0</v>
      </c>
      <c r="K88" s="445">
        <f t="shared" ref="K88" si="28">IFERROR(H88/E88*100,0)</f>
        <v>0</v>
      </c>
      <c r="L88" s="354"/>
      <c r="M88" s="357"/>
      <c r="N88" s="358"/>
    </row>
    <row r="89" spans="1:14" ht="15" customHeight="1" thickBot="1">
      <c r="A89" s="442"/>
      <c r="B89" s="443"/>
      <c r="C89" s="444"/>
      <c r="D89" s="438"/>
      <c r="E89" s="438"/>
      <c r="F89" s="438"/>
      <c r="G89" s="438"/>
      <c r="H89" s="438"/>
      <c r="I89" s="438"/>
      <c r="J89" s="438"/>
      <c r="K89" s="446"/>
      <c r="L89" s="354"/>
      <c r="M89" s="357"/>
      <c r="N89" s="358"/>
    </row>
    <row r="90" spans="1:14" ht="16.5" thickBot="1">
      <c r="F90" s="374">
        <f>IFERROR(F88/E88*100,0)</f>
        <v>0</v>
      </c>
      <c r="G90" s="350">
        <f>IFERROR(G88/E88*100,0)</f>
        <v>0</v>
      </c>
      <c r="H90" s="350">
        <f>IFERROR(H88/E88*100,0)</f>
        <v>0</v>
      </c>
    </row>
    <row r="93" spans="1:14" ht="15.75" thickBot="1"/>
    <row r="94" spans="1:14" ht="24" thickBot="1">
      <c r="A94" s="461" t="s">
        <v>34</v>
      </c>
      <c r="B94" s="462"/>
      <c r="C94" s="458" t="s">
        <v>370</v>
      </c>
      <c r="D94" s="459"/>
      <c r="E94" s="459"/>
      <c r="F94" s="459"/>
      <c r="G94" s="459"/>
      <c r="H94" s="459"/>
      <c r="I94" s="459"/>
      <c r="J94" s="459"/>
      <c r="K94" s="460"/>
    </row>
    <row r="95" spans="1:14" ht="24" thickBot="1">
      <c r="A95" s="475" t="s">
        <v>314</v>
      </c>
      <c r="B95" s="476"/>
      <c r="C95" s="458" t="s">
        <v>317</v>
      </c>
      <c r="D95" s="459"/>
      <c r="E95" s="459"/>
      <c r="F95" s="459"/>
      <c r="G95" s="459"/>
      <c r="H95" s="459"/>
      <c r="I95" s="459"/>
      <c r="J95" s="459"/>
      <c r="K95" s="460"/>
    </row>
    <row r="96" spans="1:14" ht="24" thickBot="1">
      <c r="A96" s="475" t="s">
        <v>313</v>
      </c>
      <c r="B96" s="476"/>
      <c r="C96" s="458" t="s">
        <v>318</v>
      </c>
      <c r="D96" s="459"/>
      <c r="E96" s="459"/>
      <c r="F96" s="459"/>
      <c r="G96" s="459"/>
      <c r="H96" s="459"/>
      <c r="I96" s="459"/>
      <c r="J96" s="459"/>
      <c r="K96" s="460"/>
    </row>
    <row r="97" spans="1:11" ht="21" thickBot="1">
      <c r="A97" s="452" t="s">
        <v>37</v>
      </c>
      <c r="B97" s="453"/>
      <c r="C97" s="454"/>
      <c r="D97" s="469" t="s">
        <v>53</v>
      </c>
      <c r="E97" s="470"/>
      <c r="F97" s="470"/>
      <c r="G97" s="470"/>
      <c r="H97" s="470"/>
      <c r="I97" s="470"/>
      <c r="J97" s="470"/>
      <c r="K97" s="471"/>
    </row>
    <row r="98" spans="1:11" ht="36.75" thickBot="1">
      <c r="A98" s="455" t="s">
        <v>15</v>
      </c>
      <c r="B98" s="456"/>
      <c r="C98" s="457"/>
      <c r="D98" s="360" t="s">
        <v>58</v>
      </c>
      <c r="E98" s="360" t="s">
        <v>8</v>
      </c>
      <c r="F98" s="360" t="s">
        <v>320</v>
      </c>
      <c r="G98" s="360" t="s">
        <v>321</v>
      </c>
      <c r="H98" s="360" t="s">
        <v>322</v>
      </c>
      <c r="I98" s="360" t="s">
        <v>323</v>
      </c>
      <c r="J98" s="360" t="s">
        <v>326</v>
      </c>
      <c r="K98" s="360" t="s">
        <v>16</v>
      </c>
    </row>
    <row r="99" spans="1:11" ht="15" customHeight="1">
      <c r="A99" s="439" t="s">
        <v>319</v>
      </c>
      <c r="B99" s="440"/>
      <c r="C99" s="441"/>
      <c r="D99" s="437">
        <f t="shared" ref="D99:J99" si="29">D68+D88</f>
        <v>5845387</v>
      </c>
      <c r="E99" s="437">
        <f t="shared" si="29"/>
        <v>5126461.08</v>
      </c>
      <c r="F99" s="437">
        <f t="shared" si="29"/>
        <v>4832406.9000000004</v>
      </c>
      <c r="G99" s="437">
        <f t="shared" si="29"/>
        <v>4555554.9000000004</v>
      </c>
      <c r="H99" s="437">
        <f t="shared" si="29"/>
        <v>4362264.6400000006</v>
      </c>
      <c r="I99" s="437">
        <f t="shared" si="29"/>
        <v>0</v>
      </c>
      <c r="J99" s="437">
        <f t="shared" si="29"/>
        <v>294054.17999999993</v>
      </c>
      <c r="K99" s="445">
        <f t="shared" ref="K99" si="30">IFERROR(H99/E99*100,0)</f>
        <v>85.09309974123515</v>
      </c>
    </row>
    <row r="100" spans="1:11" ht="15.75" customHeight="1" thickBot="1">
      <c r="A100" s="442"/>
      <c r="B100" s="443"/>
      <c r="C100" s="444"/>
      <c r="D100" s="438"/>
      <c r="E100" s="438"/>
      <c r="F100" s="438"/>
      <c r="G100" s="438"/>
      <c r="H100" s="438"/>
      <c r="I100" s="438"/>
      <c r="J100" s="438"/>
      <c r="K100" s="446"/>
    </row>
    <row r="101" spans="1:11" ht="16.5" thickBot="1">
      <c r="F101" s="374">
        <f>IFERROR(F99/E99*100,0)</f>
        <v>94.263992734730763</v>
      </c>
      <c r="G101" s="350">
        <f>IFERROR(G99/E99*100,0)</f>
        <v>88.863542098714234</v>
      </c>
      <c r="H101" s="350">
        <f>IFERROR(H99/E99*100,0)</f>
        <v>85.09309974123515</v>
      </c>
    </row>
    <row r="114" spans="1:14" ht="29.25">
      <c r="A114" s="498"/>
      <c r="B114" s="498"/>
      <c r="C114" s="498"/>
      <c r="D114" s="498"/>
      <c r="E114" s="498"/>
      <c r="F114" s="498"/>
      <c r="G114" s="498"/>
      <c r="H114" s="498"/>
      <c r="I114" s="498"/>
      <c r="J114" s="498"/>
      <c r="K114" s="498"/>
      <c r="L114" s="498"/>
      <c r="M114" s="498"/>
      <c r="N114" s="498"/>
    </row>
    <row r="115" spans="1:14" ht="25.5" customHeight="1">
      <c r="A115" s="498"/>
      <c r="B115" s="498"/>
      <c r="C115" s="498"/>
      <c r="D115" s="498"/>
      <c r="E115" s="498"/>
      <c r="F115" s="498"/>
      <c r="G115" s="498"/>
      <c r="H115" s="498"/>
      <c r="I115" s="498"/>
      <c r="J115" s="498"/>
      <c r="K115" s="498"/>
      <c r="L115" s="498"/>
      <c r="M115" s="498"/>
      <c r="N115" s="498"/>
    </row>
  </sheetData>
  <mergeCells count="164">
    <mergeCell ref="A46:B46"/>
    <mergeCell ref="C46:N46"/>
    <mergeCell ref="A7:N7"/>
    <mergeCell ref="A8:N8"/>
    <mergeCell ref="A10:B10"/>
    <mergeCell ref="C10:N10"/>
    <mergeCell ref="A11:B11"/>
    <mergeCell ref="C11:N11"/>
    <mergeCell ref="A12:B12"/>
    <mergeCell ref="C12:N12"/>
    <mergeCell ref="A13:C13"/>
    <mergeCell ref="L13:N13"/>
    <mergeCell ref="B16:C16"/>
    <mergeCell ref="B15:C15"/>
    <mergeCell ref="B25:C25"/>
    <mergeCell ref="A17:C18"/>
    <mergeCell ref="A19:E19"/>
    <mergeCell ref="D13:K13"/>
    <mergeCell ref="A21:B21"/>
    <mergeCell ref="C21:N21"/>
    <mergeCell ref="A22:B22"/>
    <mergeCell ref="C22:N22"/>
    <mergeCell ref="A23:B23"/>
    <mergeCell ref="J40:J41"/>
    <mergeCell ref="A114:N114"/>
    <mergeCell ref="A115:N115"/>
    <mergeCell ref="A99:C100"/>
    <mergeCell ref="D99:D100"/>
    <mergeCell ref="E99:E100"/>
    <mergeCell ref="F99:F100"/>
    <mergeCell ref="G99:G100"/>
    <mergeCell ref="H99:H100"/>
    <mergeCell ref="A94:B94"/>
    <mergeCell ref="C94:K94"/>
    <mergeCell ref="A95:B95"/>
    <mergeCell ref="C95:K95"/>
    <mergeCell ref="A96:B96"/>
    <mergeCell ref="C96:K96"/>
    <mergeCell ref="A97:C97"/>
    <mergeCell ref="D97:K97"/>
    <mergeCell ref="A98:C98"/>
    <mergeCell ref="I99:I100"/>
    <mergeCell ref="J99:J100"/>
    <mergeCell ref="K99:K100"/>
    <mergeCell ref="C23:N23"/>
    <mergeCell ref="A24:C24"/>
    <mergeCell ref="D24:K24"/>
    <mergeCell ref="L24:N24"/>
    <mergeCell ref="B14:C14"/>
    <mergeCell ref="D17:D18"/>
    <mergeCell ref="E17:E18"/>
    <mergeCell ref="F17:F18"/>
    <mergeCell ref="G17:G18"/>
    <mergeCell ref="H17:H18"/>
    <mergeCell ref="I17:I18"/>
    <mergeCell ref="J17:J18"/>
    <mergeCell ref="B27:C27"/>
    <mergeCell ref="A42:E42"/>
    <mergeCell ref="A40:C41"/>
    <mergeCell ref="D40:D41"/>
    <mergeCell ref="B26:C26"/>
    <mergeCell ref="B33:C33"/>
    <mergeCell ref="B53:C53"/>
    <mergeCell ref="B56:C56"/>
    <mergeCell ref="A59:C60"/>
    <mergeCell ref="D59:D60"/>
    <mergeCell ref="E59:E60"/>
    <mergeCell ref="B29:C29"/>
    <mergeCell ref="B28:C28"/>
    <mergeCell ref="B30:C30"/>
    <mergeCell ref="B58:C58"/>
    <mergeCell ref="B57:C57"/>
    <mergeCell ref="A44:B44"/>
    <mergeCell ref="C44:N44"/>
    <mergeCell ref="A45:B45"/>
    <mergeCell ref="C45:N45"/>
    <mergeCell ref="E40:E41"/>
    <mergeCell ref="F40:F41"/>
    <mergeCell ref="G40:G41"/>
    <mergeCell ref="H40:H41"/>
    <mergeCell ref="I40:I41"/>
    <mergeCell ref="B31:C31"/>
    <mergeCell ref="B32:C32"/>
    <mergeCell ref="B38:C38"/>
    <mergeCell ref="B39:C39"/>
    <mergeCell ref="B49:C49"/>
    <mergeCell ref="B54:C54"/>
    <mergeCell ref="B55:C55"/>
    <mergeCell ref="A72:B72"/>
    <mergeCell ref="C72:N72"/>
    <mergeCell ref="H68:H69"/>
    <mergeCell ref="I68:I69"/>
    <mergeCell ref="J68:J69"/>
    <mergeCell ref="L66:N66"/>
    <mergeCell ref="A61:E61"/>
    <mergeCell ref="B34:C34"/>
    <mergeCell ref="B35:C35"/>
    <mergeCell ref="B36:C36"/>
    <mergeCell ref="B37:C37"/>
    <mergeCell ref="B50:C50"/>
    <mergeCell ref="A47:C47"/>
    <mergeCell ref="D47:K47"/>
    <mergeCell ref="L47:N47"/>
    <mergeCell ref="B48:C48"/>
    <mergeCell ref="B51:C51"/>
    <mergeCell ref="B52:C52"/>
    <mergeCell ref="H59:H60"/>
    <mergeCell ref="I59:I60"/>
    <mergeCell ref="J59:J60"/>
    <mergeCell ref="F59:F60"/>
    <mergeCell ref="G59:G60"/>
    <mergeCell ref="A73:B73"/>
    <mergeCell ref="C73:N73"/>
    <mergeCell ref="C65:K65"/>
    <mergeCell ref="A65:B65"/>
    <mergeCell ref="C64:K64"/>
    <mergeCell ref="A64:B64"/>
    <mergeCell ref="C63:K63"/>
    <mergeCell ref="A63:B63"/>
    <mergeCell ref="A69:C69"/>
    <mergeCell ref="K68:K69"/>
    <mergeCell ref="G68:G69"/>
    <mergeCell ref="F68:F69"/>
    <mergeCell ref="E68:E69"/>
    <mergeCell ref="D68:D69"/>
    <mergeCell ref="A67:C67"/>
    <mergeCell ref="D66:K66"/>
    <mergeCell ref="A66:C66"/>
    <mergeCell ref="A74:B74"/>
    <mergeCell ref="C74:N74"/>
    <mergeCell ref="A75:C75"/>
    <mergeCell ref="D75:K75"/>
    <mergeCell ref="L75:N75"/>
    <mergeCell ref="L86:N86"/>
    <mergeCell ref="A84:B84"/>
    <mergeCell ref="A85:B85"/>
    <mergeCell ref="A79:C80"/>
    <mergeCell ref="D79:D80"/>
    <mergeCell ref="B76:C76"/>
    <mergeCell ref="B77:C77"/>
    <mergeCell ref="B78:C78"/>
    <mergeCell ref="C84:K84"/>
    <mergeCell ref="C85:K85"/>
    <mergeCell ref="D86:K86"/>
    <mergeCell ref="H88:H89"/>
    <mergeCell ref="J88:J89"/>
    <mergeCell ref="A88:C89"/>
    <mergeCell ref="D88:D89"/>
    <mergeCell ref="E88:E89"/>
    <mergeCell ref="F88:F89"/>
    <mergeCell ref="I88:I89"/>
    <mergeCell ref="K88:K89"/>
    <mergeCell ref="E79:E80"/>
    <mergeCell ref="F79:F80"/>
    <mergeCell ref="G79:G80"/>
    <mergeCell ref="H79:H80"/>
    <mergeCell ref="I79:I80"/>
    <mergeCell ref="J79:J80"/>
    <mergeCell ref="A81:E81"/>
    <mergeCell ref="G88:G89"/>
    <mergeCell ref="A86:C86"/>
    <mergeCell ref="A87:C87"/>
    <mergeCell ref="C83:K83"/>
    <mergeCell ref="A83:B83"/>
  </mergeCells>
  <conditionalFormatting sqref="K15:K16 J26:K27 N15:N16 N29 J31:K39 N32:N39 N77:N78 J77:K78 J49:K58 N49:N58">
    <cfRule type="cellIs" dxfId="95" priority="423" operator="between">
      <formula>66</formula>
      <formula>100</formula>
    </cfRule>
    <cfRule type="cellIs" dxfId="94" priority="424" operator="between">
      <formula>33</formula>
      <formula>66</formula>
    </cfRule>
    <cfRule type="cellIs" dxfId="93" priority="425" operator="between">
      <formula>0</formula>
      <formula>33</formula>
    </cfRule>
  </conditionalFormatting>
  <conditionalFormatting sqref="N28 N30">
    <cfRule type="cellIs" dxfId="92" priority="163" operator="between">
      <formula>66</formula>
      <formula>100</formula>
    </cfRule>
    <cfRule type="cellIs" dxfId="91" priority="164" operator="between">
      <formula>33</formula>
      <formula>66</formula>
    </cfRule>
    <cfRule type="cellIs" dxfId="90" priority="165" operator="between">
      <formula>0</formula>
      <formula>33</formula>
    </cfRule>
  </conditionalFormatting>
  <conditionalFormatting sqref="F19">
    <cfRule type="cellIs" dxfId="89" priority="148" operator="between">
      <formula>66</formula>
      <formula>100</formula>
    </cfRule>
    <cfRule type="cellIs" dxfId="88" priority="149" operator="between">
      <formula>33</formula>
      <formula>66</formula>
    </cfRule>
    <cfRule type="cellIs" dxfId="87" priority="150" operator="between">
      <formula>0</formula>
      <formula>33</formula>
    </cfRule>
  </conditionalFormatting>
  <conditionalFormatting sqref="G19">
    <cfRule type="cellIs" dxfId="86" priority="145" operator="between">
      <formula>66</formula>
      <formula>100</formula>
    </cfRule>
    <cfRule type="cellIs" dxfId="85" priority="146" operator="between">
      <formula>33</formula>
      <formula>66</formula>
    </cfRule>
    <cfRule type="cellIs" dxfId="84" priority="147" operator="between">
      <formula>0</formula>
      <formula>33</formula>
    </cfRule>
  </conditionalFormatting>
  <conditionalFormatting sqref="H19">
    <cfRule type="cellIs" dxfId="83" priority="142" operator="between">
      <formula>66</formula>
      <formula>100</formula>
    </cfRule>
    <cfRule type="cellIs" dxfId="82" priority="143" operator="between">
      <formula>33</formula>
      <formula>66</formula>
    </cfRule>
    <cfRule type="cellIs" dxfId="81" priority="144" operator="between">
      <formula>0</formula>
      <formula>33</formula>
    </cfRule>
  </conditionalFormatting>
  <conditionalFormatting sqref="J28:K30">
    <cfRule type="cellIs" dxfId="80" priority="139" operator="between">
      <formula>66</formula>
      <formula>100</formula>
    </cfRule>
    <cfRule type="cellIs" dxfId="79" priority="140" operator="between">
      <formula>33</formula>
      <formula>66</formula>
    </cfRule>
    <cfRule type="cellIs" dxfId="78" priority="141" operator="between">
      <formula>0</formula>
      <formula>33</formula>
    </cfRule>
  </conditionalFormatting>
  <conditionalFormatting sqref="F42">
    <cfRule type="cellIs" dxfId="77" priority="130" operator="between">
      <formula>66</formula>
      <formula>100</formula>
    </cfRule>
    <cfRule type="cellIs" dxfId="76" priority="131" operator="between">
      <formula>33</formula>
      <formula>66</formula>
    </cfRule>
    <cfRule type="cellIs" dxfId="75" priority="132" operator="between">
      <formula>0</formula>
      <formula>33</formula>
    </cfRule>
  </conditionalFormatting>
  <conditionalFormatting sqref="G42">
    <cfRule type="cellIs" dxfId="74" priority="127" operator="between">
      <formula>66</formula>
      <formula>100</formula>
    </cfRule>
    <cfRule type="cellIs" dxfId="73" priority="128" operator="between">
      <formula>33</formula>
      <formula>66</formula>
    </cfRule>
    <cfRule type="cellIs" dxfId="72" priority="129" operator="between">
      <formula>0</formula>
      <formula>33</formula>
    </cfRule>
  </conditionalFormatting>
  <conditionalFormatting sqref="H42">
    <cfRule type="cellIs" dxfId="71" priority="124" operator="between">
      <formula>66</formula>
      <formula>100</formula>
    </cfRule>
    <cfRule type="cellIs" dxfId="70" priority="125" operator="between">
      <formula>33</formula>
      <formula>66</formula>
    </cfRule>
    <cfRule type="cellIs" dxfId="69" priority="126" operator="between">
      <formula>0</formula>
      <formula>33</formula>
    </cfRule>
  </conditionalFormatting>
  <conditionalFormatting sqref="N27">
    <cfRule type="cellIs" dxfId="68" priority="118" operator="between">
      <formula>66</formula>
      <formula>100</formula>
    </cfRule>
    <cfRule type="cellIs" dxfId="67" priority="119" operator="between">
      <formula>33</formula>
      <formula>66</formula>
    </cfRule>
    <cfRule type="cellIs" dxfId="66" priority="120" operator="between">
      <formula>0</formula>
      <formula>33</formula>
    </cfRule>
  </conditionalFormatting>
  <conditionalFormatting sqref="N26">
    <cfRule type="cellIs" dxfId="65" priority="115" operator="between">
      <formula>66</formula>
      <formula>100</formula>
    </cfRule>
    <cfRule type="cellIs" dxfId="64" priority="116" operator="between">
      <formula>33</formula>
      <formula>66</formula>
    </cfRule>
    <cfRule type="cellIs" dxfId="63" priority="117" operator="between">
      <formula>0</formula>
      <formula>33</formula>
    </cfRule>
  </conditionalFormatting>
  <conditionalFormatting sqref="F61">
    <cfRule type="cellIs" dxfId="62" priority="112" operator="between">
      <formula>66</formula>
      <formula>100</formula>
    </cfRule>
    <cfRule type="cellIs" dxfId="61" priority="113" operator="between">
      <formula>33</formula>
      <formula>66</formula>
    </cfRule>
    <cfRule type="cellIs" dxfId="60" priority="114" operator="between">
      <formula>0</formula>
      <formula>33</formula>
    </cfRule>
  </conditionalFormatting>
  <conditionalFormatting sqref="G61">
    <cfRule type="cellIs" dxfId="59" priority="109" operator="between">
      <formula>66</formula>
      <formula>100</formula>
    </cfRule>
    <cfRule type="cellIs" dxfId="58" priority="110" operator="between">
      <formula>33</formula>
      <formula>66</formula>
    </cfRule>
    <cfRule type="cellIs" dxfId="57" priority="111" operator="between">
      <formula>0</formula>
      <formula>33</formula>
    </cfRule>
  </conditionalFormatting>
  <conditionalFormatting sqref="H61">
    <cfRule type="cellIs" dxfId="56" priority="106" operator="between">
      <formula>66</formula>
      <formula>100</formula>
    </cfRule>
    <cfRule type="cellIs" dxfId="55" priority="107" operator="between">
      <formula>33</formula>
      <formula>66</formula>
    </cfRule>
    <cfRule type="cellIs" dxfId="54" priority="108" operator="between">
      <formula>0</formula>
      <formula>33</formula>
    </cfRule>
  </conditionalFormatting>
  <conditionalFormatting sqref="N31">
    <cfRule type="cellIs" dxfId="53" priority="100" operator="between">
      <formula>66</formula>
      <formula>100</formula>
    </cfRule>
    <cfRule type="cellIs" dxfId="52" priority="101" operator="between">
      <formula>33</formula>
      <formula>66</formula>
    </cfRule>
    <cfRule type="cellIs" dxfId="51" priority="102" operator="between">
      <formula>0</formula>
      <formula>33</formula>
    </cfRule>
  </conditionalFormatting>
  <conditionalFormatting sqref="F81">
    <cfRule type="cellIs" dxfId="50" priority="94" operator="between">
      <formula>66</formula>
      <formula>100</formula>
    </cfRule>
    <cfRule type="cellIs" dxfId="49" priority="95" operator="between">
      <formula>33</formula>
      <formula>66</formula>
    </cfRule>
    <cfRule type="cellIs" dxfId="48" priority="96" operator="between">
      <formula>0</formula>
      <formula>33</formula>
    </cfRule>
  </conditionalFormatting>
  <conditionalFormatting sqref="G81">
    <cfRule type="cellIs" dxfId="47" priority="91" operator="between">
      <formula>66</formula>
      <formula>100</formula>
    </cfRule>
    <cfRule type="cellIs" dxfId="46" priority="92" operator="between">
      <formula>33</formula>
      <formula>66</formula>
    </cfRule>
    <cfRule type="cellIs" dxfId="45" priority="93" operator="between">
      <formula>0</formula>
      <formula>33</formula>
    </cfRule>
  </conditionalFormatting>
  <conditionalFormatting sqref="H81">
    <cfRule type="cellIs" dxfId="44" priority="88" operator="between">
      <formula>66</formula>
      <formula>100</formula>
    </cfRule>
    <cfRule type="cellIs" dxfId="43" priority="89" operator="between">
      <formula>33</formula>
      <formula>66</formula>
    </cfRule>
    <cfRule type="cellIs" dxfId="42" priority="90" operator="between">
      <formula>0</formula>
      <formula>33</formula>
    </cfRule>
  </conditionalFormatting>
  <conditionalFormatting sqref="F90">
    <cfRule type="cellIs" dxfId="41" priority="46" operator="between">
      <formula>66</formula>
      <formula>100</formula>
    </cfRule>
    <cfRule type="cellIs" dxfId="40" priority="47" operator="between">
      <formula>33</formula>
      <formula>66</formula>
    </cfRule>
    <cfRule type="cellIs" dxfId="39" priority="48" operator="between">
      <formula>0</formula>
      <formula>33</formula>
    </cfRule>
  </conditionalFormatting>
  <conditionalFormatting sqref="G90">
    <cfRule type="cellIs" dxfId="38" priority="43" operator="between">
      <formula>66</formula>
      <formula>100</formula>
    </cfRule>
    <cfRule type="cellIs" dxfId="37" priority="44" operator="between">
      <formula>33</formula>
      <formula>66</formula>
    </cfRule>
    <cfRule type="cellIs" dxfId="36" priority="45" operator="between">
      <formula>0</formula>
      <formula>33</formula>
    </cfRule>
  </conditionalFormatting>
  <conditionalFormatting sqref="H90">
    <cfRule type="cellIs" dxfId="35" priority="40" operator="between">
      <formula>66</formula>
      <formula>100</formula>
    </cfRule>
    <cfRule type="cellIs" dxfId="34" priority="41" operator="between">
      <formula>33</formula>
      <formula>66</formula>
    </cfRule>
    <cfRule type="cellIs" dxfId="33" priority="42" operator="between">
      <formula>0</formula>
      <formula>33</formula>
    </cfRule>
  </conditionalFormatting>
  <conditionalFormatting sqref="K88">
    <cfRule type="cellIs" dxfId="32" priority="37" operator="between">
      <formula>66</formula>
      <formula>100</formula>
    </cfRule>
    <cfRule type="cellIs" dxfId="31" priority="38" operator="between">
      <formula>33</formula>
      <formula>66</formula>
    </cfRule>
    <cfRule type="cellIs" dxfId="30" priority="39" operator="between">
      <formula>0</formula>
      <formula>33</formula>
    </cfRule>
  </conditionalFormatting>
  <conditionalFormatting sqref="J15">
    <cfRule type="cellIs" dxfId="29" priority="34" operator="between">
      <formula>66</formula>
      <formula>100</formula>
    </cfRule>
    <cfRule type="cellIs" dxfId="28" priority="35" operator="between">
      <formula>33</formula>
      <formula>66</formula>
    </cfRule>
    <cfRule type="cellIs" dxfId="27" priority="36" operator="between">
      <formula>0</formula>
      <formula>33</formula>
    </cfRule>
  </conditionalFormatting>
  <conditionalFormatting sqref="J16">
    <cfRule type="cellIs" dxfId="26" priority="31" operator="between">
      <formula>66</formula>
      <formula>100</formula>
    </cfRule>
    <cfRule type="cellIs" dxfId="25" priority="32" operator="between">
      <formula>33</formula>
      <formula>66</formula>
    </cfRule>
    <cfRule type="cellIs" dxfId="24" priority="33" operator="between">
      <formula>0</formula>
      <formula>33</formula>
    </cfRule>
  </conditionalFormatting>
  <conditionalFormatting sqref="H70">
    <cfRule type="cellIs" dxfId="23" priority="16" operator="between">
      <formula>66</formula>
      <formula>100</formula>
    </cfRule>
    <cfRule type="cellIs" dxfId="22" priority="17" operator="between">
      <formula>33</formula>
      <formula>66</formula>
    </cfRule>
    <cfRule type="cellIs" dxfId="21" priority="18" operator="between">
      <formula>0</formula>
      <formula>33</formula>
    </cfRule>
  </conditionalFormatting>
  <conditionalFormatting sqref="K68">
    <cfRule type="cellIs" dxfId="20" priority="13" operator="between">
      <formula>66</formula>
      <formula>100</formula>
    </cfRule>
    <cfRule type="cellIs" dxfId="19" priority="14" operator="between">
      <formula>33</formula>
      <formula>66</formula>
    </cfRule>
    <cfRule type="cellIs" dxfId="18" priority="15" operator="between">
      <formula>0</formula>
      <formula>33</formula>
    </cfRule>
  </conditionalFormatting>
  <conditionalFormatting sqref="F70">
    <cfRule type="cellIs" dxfId="17" priority="22" operator="between">
      <formula>66</formula>
      <formula>100</formula>
    </cfRule>
    <cfRule type="cellIs" dxfId="16" priority="23" operator="between">
      <formula>33</formula>
      <formula>66</formula>
    </cfRule>
    <cfRule type="cellIs" dxfId="15" priority="24" operator="between">
      <formula>0</formula>
      <formula>33</formula>
    </cfRule>
  </conditionalFormatting>
  <conditionalFormatting sqref="G70">
    <cfRule type="cellIs" dxfId="14" priority="19" operator="between">
      <formula>66</formula>
      <formula>100</formula>
    </cfRule>
    <cfRule type="cellIs" dxfId="13" priority="20" operator="between">
      <formula>33</formula>
      <formula>66</formula>
    </cfRule>
    <cfRule type="cellIs" dxfId="12" priority="21" operator="between">
      <formula>0</formula>
      <formula>33</formula>
    </cfRule>
  </conditionalFormatting>
  <conditionalFormatting sqref="F101">
    <cfRule type="cellIs" dxfId="11" priority="10" operator="between">
      <formula>66</formula>
      <formula>100</formula>
    </cfRule>
    <cfRule type="cellIs" dxfId="10" priority="11" operator="between">
      <formula>33</formula>
      <formula>66</formula>
    </cfRule>
    <cfRule type="cellIs" dxfId="9" priority="12" operator="between">
      <formula>0</formula>
      <formula>33</formula>
    </cfRule>
  </conditionalFormatting>
  <conditionalFormatting sqref="G101">
    <cfRule type="cellIs" dxfId="8" priority="7" operator="between">
      <formula>66</formula>
      <formula>100</formula>
    </cfRule>
    <cfRule type="cellIs" dxfId="7" priority="8" operator="between">
      <formula>33</formula>
      <formula>66</formula>
    </cfRule>
    <cfRule type="cellIs" dxfId="6" priority="9" operator="between">
      <formula>0</formula>
      <formula>33</formula>
    </cfRule>
  </conditionalFormatting>
  <conditionalFormatting sqref="H101">
    <cfRule type="cellIs" dxfId="5" priority="4" operator="between">
      <formula>66</formula>
      <formula>100</formula>
    </cfRule>
    <cfRule type="cellIs" dxfId="4" priority="5" operator="between">
      <formula>33</formula>
      <formula>66</formula>
    </cfRule>
    <cfRule type="cellIs" dxfId="3" priority="6" operator="between">
      <formula>0</formula>
      <formula>33</formula>
    </cfRule>
  </conditionalFormatting>
  <conditionalFormatting sqref="K99">
    <cfRule type="cellIs" dxfId="2" priority="1" operator="between">
      <formula>66</formula>
      <formula>100</formula>
    </cfRule>
    <cfRule type="cellIs" dxfId="1" priority="2" operator="between">
      <formula>33</formula>
      <formula>66</formula>
    </cfRule>
    <cfRule type="cellIs" dxfId="0" priority="3" operator="between">
      <formula>0</formula>
      <formula>33</formula>
    </cfRule>
  </conditionalFormatting>
  <printOptions horizontalCentered="1"/>
  <pageMargins left="0" right="0" top="0" bottom="0" header="0.39370078740157483" footer="0.31496062992125984"/>
  <pageSetup paperSize="9" scale="52" orientation="landscape" useFirstPageNumber="1" horizontalDpi="300" verticalDpi="300" r:id="rId1"/>
  <rowBreaks count="1" manualBreakCount="1">
    <brk id="115" max="12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113"/>
  <sheetViews>
    <sheetView view="pageBreakPreview" topLeftCell="A49" zoomScaleNormal="100" zoomScaleSheetLayoutView="100" workbookViewId="0">
      <selection activeCell="A16" sqref="A16"/>
    </sheetView>
  </sheetViews>
  <sheetFormatPr defaultRowHeight="14.25"/>
  <cols>
    <col min="1" max="1" width="24.140625" style="33" customWidth="1"/>
    <col min="2" max="3" width="15" style="33" customWidth="1"/>
    <col min="4" max="4" width="22.28515625" style="33" customWidth="1"/>
    <col min="5" max="5" width="20.7109375" style="33" customWidth="1"/>
    <col min="6" max="6" width="16.42578125" style="33" customWidth="1"/>
    <col min="7" max="7" width="15.140625" style="33" customWidth="1"/>
    <col min="8" max="8" width="50.5703125" style="143" bestFit="1" customWidth="1"/>
    <col min="9" max="12" width="9.140625" style="33" hidden="1" customWidth="1"/>
    <col min="13" max="13" width="15.140625" style="33" customWidth="1"/>
    <col min="14" max="14" width="11.28515625" style="33" bestFit="1" customWidth="1"/>
    <col min="15" max="15" width="9.140625" style="33"/>
    <col min="16" max="16" width="16.5703125" style="33" bestFit="1" customWidth="1"/>
    <col min="17" max="17" width="13.140625" style="33" bestFit="1" customWidth="1"/>
    <col min="18" max="18" width="11.85546875" style="33" bestFit="1" customWidth="1"/>
    <col min="19" max="19" width="15.42578125" style="33" bestFit="1" customWidth="1"/>
    <col min="20" max="16384" width="9.140625" style="33"/>
  </cols>
  <sheetData>
    <row r="1" spans="1:15" ht="15">
      <c r="A1" s="535" t="s">
        <v>26</v>
      </c>
      <c r="B1" s="536"/>
      <c r="C1" s="536"/>
      <c r="D1" s="536"/>
      <c r="E1" s="536"/>
      <c r="F1" s="536"/>
      <c r="G1" s="536"/>
      <c r="H1" s="537"/>
    </row>
    <row r="2" spans="1:15" ht="15">
      <c r="A2" s="538" t="s">
        <v>64</v>
      </c>
      <c r="B2" s="539"/>
      <c r="C2" s="539"/>
      <c r="D2" s="539"/>
      <c r="E2" s="539"/>
      <c r="F2" s="539"/>
      <c r="G2" s="539"/>
      <c r="H2" s="540"/>
    </row>
    <row r="3" spans="1:15" ht="15">
      <c r="A3" s="229"/>
      <c r="B3" s="230"/>
      <c r="C3" s="230"/>
      <c r="D3" s="230"/>
      <c r="E3" s="230"/>
      <c r="F3" s="230"/>
      <c r="G3" s="230"/>
      <c r="H3" s="231"/>
    </row>
    <row r="4" spans="1:15" ht="15">
      <c r="A4" s="228" t="s">
        <v>34</v>
      </c>
      <c r="B4" s="541" t="s">
        <v>81</v>
      </c>
      <c r="C4" s="541"/>
      <c r="D4" s="541"/>
      <c r="E4" s="541"/>
      <c r="F4" s="541"/>
      <c r="G4" s="541"/>
      <c r="H4" s="541"/>
      <c r="I4" s="541"/>
      <c r="J4" s="541"/>
      <c r="K4" s="541"/>
      <c r="L4" s="541"/>
    </row>
    <row r="5" spans="1:15" ht="3.75" customHeight="1">
      <c r="A5" s="37"/>
      <c r="B5" s="34"/>
      <c r="C5" s="34"/>
      <c r="D5" s="34"/>
      <c r="E5" s="34"/>
      <c r="F5" s="34"/>
      <c r="G5" s="34"/>
      <c r="H5" s="38"/>
    </row>
    <row r="6" spans="1:15" s="226" customFormat="1" ht="15">
      <c r="A6" s="228" t="s">
        <v>35</v>
      </c>
      <c r="B6" s="542" t="s">
        <v>232</v>
      </c>
      <c r="C6" s="542"/>
      <c r="D6" s="542"/>
      <c r="E6" s="542"/>
      <c r="F6" s="542"/>
      <c r="G6" s="542"/>
      <c r="H6" s="542"/>
      <c r="I6" s="542"/>
      <c r="J6" s="542"/>
      <c r="K6" s="542"/>
      <c r="L6" s="542"/>
    </row>
    <row r="7" spans="1:15" ht="3" customHeight="1">
      <c r="A7" s="39"/>
      <c r="B7" s="35"/>
      <c r="C7" s="35"/>
      <c r="D7" s="35"/>
      <c r="E7" s="35"/>
      <c r="F7" s="36"/>
      <c r="G7" s="34"/>
      <c r="H7" s="38"/>
    </row>
    <row r="8" spans="1:15" ht="15">
      <c r="A8" s="228" t="s">
        <v>33</v>
      </c>
      <c r="B8" s="542" t="s">
        <v>57</v>
      </c>
      <c r="C8" s="542"/>
      <c r="D8" s="542"/>
      <c r="E8" s="542"/>
      <c r="F8" s="542"/>
      <c r="G8" s="542"/>
      <c r="H8" s="542"/>
    </row>
    <row r="9" spans="1:15" ht="2.25" customHeight="1">
      <c r="A9" s="538"/>
      <c r="B9" s="539"/>
      <c r="C9" s="539"/>
      <c r="D9" s="539"/>
      <c r="E9" s="539"/>
      <c r="F9" s="539"/>
      <c r="G9" s="539"/>
      <c r="H9" s="540"/>
    </row>
    <row r="10" spans="1:15">
      <c r="A10" s="547" t="s">
        <v>42</v>
      </c>
      <c r="B10" s="548"/>
      <c r="C10" s="548"/>
      <c r="D10" s="548"/>
      <c r="E10" s="548"/>
      <c r="F10" s="548"/>
      <c r="G10" s="548"/>
      <c r="H10" s="549"/>
    </row>
    <row r="11" spans="1:15" ht="25.5">
      <c r="A11" s="234" t="s">
        <v>1</v>
      </c>
      <c r="B11" s="550" t="s">
        <v>48</v>
      </c>
      <c r="C11" s="551"/>
      <c r="D11" s="552"/>
      <c r="E11" s="550" t="s">
        <v>46</v>
      </c>
      <c r="F11" s="552"/>
      <c r="G11" s="67" t="s">
        <v>47</v>
      </c>
      <c r="H11" s="234" t="s">
        <v>5</v>
      </c>
    </row>
    <row r="12" spans="1:15" ht="14.25" customHeight="1">
      <c r="A12" s="235" t="s">
        <v>83</v>
      </c>
      <c r="B12" s="553" t="s">
        <v>78</v>
      </c>
      <c r="C12" s="554"/>
      <c r="D12" s="555"/>
      <c r="E12" s="553">
        <v>100</v>
      </c>
      <c r="F12" s="556"/>
      <c r="G12" s="199">
        <v>29</v>
      </c>
      <c r="H12" s="200">
        <f>G12*E12/100</f>
        <v>29</v>
      </c>
      <c r="M12" s="571"/>
      <c r="N12" s="571"/>
      <c r="O12" s="571"/>
    </row>
    <row r="13" spans="1:15" ht="3" customHeight="1">
      <c r="A13" s="557"/>
      <c r="B13" s="558"/>
      <c r="C13" s="558"/>
      <c r="D13" s="558"/>
      <c r="E13" s="558"/>
      <c r="F13" s="558"/>
      <c r="G13" s="558"/>
      <c r="H13" s="559"/>
      <c r="M13" s="571"/>
      <c r="N13" s="571"/>
      <c r="O13" s="571"/>
    </row>
    <row r="14" spans="1:15">
      <c r="A14" s="547" t="s">
        <v>43</v>
      </c>
      <c r="B14" s="548"/>
      <c r="C14" s="548"/>
      <c r="D14" s="548"/>
      <c r="E14" s="548"/>
      <c r="F14" s="548"/>
      <c r="G14" s="548"/>
      <c r="H14" s="549"/>
      <c r="M14" s="571"/>
      <c r="N14" s="571"/>
      <c r="O14" s="571"/>
    </row>
    <row r="15" spans="1:15">
      <c r="A15" s="78" t="s">
        <v>58</v>
      </c>
      <c r="B15" s="572" t="s">
        <v>8</v>
      </c>
      <c r="C15" s="573"/>
      <c r="D15" s="64" t="s">
        <v>9</v>
      </c>
      <c r="E15" s="79" t="s">
        <v>59</v>
      </c>
      <c r="F15" s="79" t="s">
        <v>60</v>
      </c>
      <c r="G15" s="64" t="s">
        <v>32</v>
      </c>
      <c r="H15" s="65" t="s">
        <v>10</v>
      </c>
      <c r="M15" s="571"/>
      <c r="N15" s="571"/>
      <c r="O15" s="571"/>
    </row>
    <row r="16" spans="1:15">
      <c r="A16" s="146">
        <v>857322</v>
      </c>
      <c r="B16" s="574">
        <v>1601138.35</v>
      </c>
      <c r="C16" s="575"/>
      <c r="D16" s="201">
        <v>1523323.23</v>
      </c>
      <c r="E16" s="42">
        <v>1305994.17</v>
      </c>
      <c r="F16" s="202">
        <v>562177.81999999995</v>
      </c>
      <c r="G16" s="42">
        <v>962889.82</v>
      </c>
      <c r="H16" s="75">
        <f>G16/B16*100</f>
        <v>60.137827564994609</v>
      </c>
      <c r="M16" s="571"/>
      <c r="N16" s="571"/>
      <c r="O16" s="571"/>
    </row>
    <row r="17" spans="1:17" ht="2.25" customHeight="1">
      <c r="A17" s="158"/>
      <c r="B17" s="159"/>
      <c r="C17" s="159"/>
      <c r="D17" s="203"/>
      <c r="E17" s="162"/>
      <c r="F17" s="161"/>
      <c r="G17" s="162"/>
      <c r="H17" s="160"/>
      <c r="M17" s="571"/>
      <c r="N17" s="571"/>
      <c r="O17" s="571"/>
    </row>
    <row r="18" spans="1:17" ht="13.5" customHeight="1">
      <c r="A18" s="590" t="s">
        <v>54</v>
      </c>
      <c r="B18" s="590"/>
      <c r="C18" s="590"/>
      <c r="D18" s="590"/>
      <c r="E18" s="590"/>
      <c r="F18" s="590"/>
      <c r="G18" s="590"/>
      <c r="H18" s="590"/>
      <c r="I18" s="132"/>
      <c r="M18" s="571"/>
      <c r="N18" s="571"/>
      <c r="O18" s="571"/>
    </row>
    <row r="19" spans="1:17" ht="15" customHeight="1">
      <c r="A19" s="591" t="s">
        <v>55</v>
      </c>
      <c r="B19" s="591"/>
      <c r="C19" s="591"/>
      <c r="D19" s="591"/>
      <c r="E19" s="591"/>
      <c r="F19" s="591"/>
      <c r="G19" s="591"/>
      <c r="H19" s="591"/>
      <c r="I19" s="132"/>
      <c r="M19" s="571"/>
      <c r="N19" s="571"/>
      <c r="O19" s="571"/>
    </row>
    <row r="20" spans="1:17" ht="32.25" customHeight="1">
      <c r="A20" s="592" t="s">
        <v>233</v>
      </c>
      <c r="B20" s="593"/>
      <c r="C20" s="593"/>
      <c r="D20" s="593"/>
      <c r="E20" s="593"/>
      <c r="F20" s="593"/>
      <c r="G20" s="593"/>
      <c r="H20" s="594"/>
      <c r="I20" s="132"/>
    </row>
    <row r="21" spans="1:17" ht="15.75" customHeight="1">
      <c r="A21" s="591" t="s">
        <v>49</v>
      </c>
      <c r="B21" s="591"/>
      <c r="C21" s="591"/>
      <c r="D21" s="591"/>
      <c r="E21" s="591"/>
      <c r="F21" s="591"/>
      <c r="G21" s="591"/>
      <c r="H21" s="591"/>
      <c r="I21" s="132"/>
    </row>
    <row r="22" spans="1:17" ht="45.75" customHeight="1">
      <c r="A22" s="583" t="s">
        <v>234</v>
      </c>
      <c r="B22" s="584"/>
      <c r="C22" s="584"/>
      <c r="D22" s="584"/>
      <c r="E22" s="584"/>
      <c r="F22" s="584"/>
      <c r="G22" s="584"/>
      <c r="H22" s="585"/>
      <c r="I22" s="132"/>
      <c r="M22" s="576"/>
      <c r="N22" s="576"/>
      <c r="O22" s="576"/>
      <c r="P22" s="576"/>
      <c r="Q22" s="576"/>
    </row>
    <row r="23" spans="1:17" ht="15">
      <c r="A23" s="586" t="s">
        <v>62</v>
      </c>
      <c r="B23" s="586"/>
      <c r="C23" s="586"/>
      <c r="D23" s="586"/>
      <c r="E23" s="586"/>
      <c r="F23" s="586"/>
      <c r="G23" s="586"/>
      <c r="H23" s="586"/>
      <c r="I23" s="132"/>
      <c r="M23" s="204" t="s">
        <v>235</v>
      </c>
      <c r="N23" s="204" t="s">
        <v>140</v>
      </c>
      <c r="O23" s="204" t="s">
        <v>141</v>
      </c>
      <c r="P23" s="204" t="s">
        <v>142</v>
      </c>
      <c r="Q23" s="204" t="s">
        <v>143</v>
      </c>
    </row>
    <row r="24" spans="1:17" ht="28.5" customHeight="1">
      <c r="A24" s="587" t="s">
        <v>263</v>
      </c>
      <c r="B24" s="588"/>
      <c r="C24" s="588"/>
      <c r="D24" s="588"/>
      <c r="E24" s="588"/>
      <c r="F24" s="588"/>
      <c r="G24" s="588"/>
      <c r="H24" s="589"/>
      <c r="I24" s="132"/>
      <c r="M24" s="205" t="s">
        <v>236</v>
      </c>
      <c r="N24" s="246">
        <v>9</v>
      </c>
      <c r="O24" s="246">
        <v>29</v>
      </c>
      <c r="P24" s="246">
        <v>26</v>
      </c>
      <c r="Q24" s="246">
        <v>21</v>
      </c>
    </row>
    <row r="25" spans="1:17" ht="15.75" customHeight="1">
      <c r="H25" s="206"/>
      <c r="I25" s="132"/>
      <c r="M25" s="207" t="s">
        <v>237</v>
      </c>
      <c r="N25" s="246">
        <v>6</v>
      </c>
      <c r="O25" s="246">
        <v>11</v>
      </c>
      <c r="P25" s="246">
        <v>13</v>
      </c>
      <c r="Q25" s="246">
        <v>20</v>
      </c>
    </row>
    <row r="26" spans="1:17" ht="15">
      <c r="H26" s="208"/>
      <c r="I26" s="132"/>
      <c r="M26" s="207" t="s">
        <v>238</v>
      </c>
      <c r="N26" s="246">
        <v>12</v>
      </c>
      <c r="O26" s="246">
        <v>13</v>
      </c>
      <c r="P26" s="246">
        <v>12</v>
      </c>
      <c r="Q26" s="246">
        <v>20</v>
      </c>
    </row>
    <row r="27" spans="1:17" ht="15">
      <c r="H27" s="208"/>
      <c r="I27" s="132"/>
      <c r="M27" s="207" t="s">
        <v>239</v>
      </c>
      <c r="N27" s="246">
        <v>23</v>
      </c>
      <c r="O27" s="246">
        <v>11</v>
      </c>
      <c r="P27" s="246">
        <v>16</v>
      </c>
      <c r="Q27" s="246">
        <v>9</v>
      </c>
    </row>
    <row r="28" spans="1:17" ht="15">
      <c r="H28" s="208"/>
      <c r="I28" s="132"/>
      <c r="M28" s="207" t="s">
        <v>240</v>
      </c>
      <c r="N28" s="246">
        <v>1</v>
      </c>
      <c r="O28" s="246">
        <v>9</v>
      </c>
      <c r="P28" s="246">
        <v>8</v>
      </c>
      <c r="Q28" s="246">
        <v>2</v>
      </c>
    </row>
    <row r="29" spans="1:17" ht="80.25" customHeight="1">
      <c r="H29" s="208"/>
      <c r="I29" s="132"/>
      <c r="M29" s="207" t="s">
        <v>241</v>
      </c>
      <c r="N29" s="246">
        <v>1</v>
      </c>
      <c r="O29" s="246">
        <v>6</v>
      </c>
      <c r="P29" s="246">
        <v>3</v>
      </c>
      <c r="Q29" s="246">
        <v>2</v>
      </c>
    </row>
    <row r="30" spans="1:17">
      <c r="H30" s="208"/>
      <c r="I30" s="132"/>
      <c r="M30" s="209" t="s">
        <v>133</v>
      </c>
      <c r="N30" s="209">
        <f>SUM(N24:N29)</f>
        <v>52</v>
      </c>
      <c r="O30" s="209">
        <f>SUM(O24:O29)</f>
        <v>79</v>
      </c>
      <c r="P30" s="209">
        <f>SUM(P24:P29)</f>
        <v>78</v>
      </c>
      <c r="Q30" s="209">
        <f>SUM(Q24:Q29)</f>
        <v>74</v>
      </c>
    </row>
    <row r="31" spans="1:17">
      <c r="H31" s="208"/>
      <c r="I31" s="132"/>
      <c r="M31" s="210"/>
      <c r="N31" s="210"/>
      <c r="O31" s="210"/>
      <c r="P31" s="210"/>
      <c r="Q31" s="210"/>
    </row>
    <row r="32" spans="1:17" ht="132" customHeight="1">
      <c r="H32" s="208"/>
      <c r="I32" s="132"/>
      <c r="M32" s="210"/>
      <c r="N32" s="210"/>
      <c r="O32" s="210"/>
      <c r="P32" s="210"/>
      <c r="Q32" s="210"/>
    </row>
    <row r="33" spans="1:17" ht="60.75" customHeight="1">
      <c r="A33" s="577" t="s">
        <v>264</v>
      </c>
      <c r="B33" s="578"/>
      <c r="C33" s="578"/>
      <c r="D33" s="578"/>
      <c r="E33" s="578"/>
      <c r="F33" s="578"/>
      <c r="G33" s="578"/>
      <c r="H33" s="579"/>
      <c r="I33" s="132"/>
      <c r="M33" s="210"/>
      <c r="N33" s="210"/>
      <c r="O33" s="210"/>
      <c r="P33" s="210"/>
      <c r="Q33" s="210"/>
    </row>
    <row r="34" spans="1:17" ht="25.5" customHeight="1">
      <c r="A34" s="567" t="s">
        <v>84</v>
      </c>
      <c r="B34" s="568"/>
      <c r="C34" s="568"/>
      <c r="D34" s="568"/>
      <c r="E34" s="568"/>
      <c r="F34" s="568"/>
      <c r="G34" s="568"/>
      <c r="H34" s="580"/>
      <c r="I34" s="132"/>
      <c r="P34" s="581"/>
      <c r="Q34" s="581"/>
    </row>
    <row r="35" spans="1:17" ht="53.25" customHeight="1">
      <c r="A35" s="98" t="s">
        <v>85</v>
      </c>
      <c r="B35" s="98" t="s">
        <v>86</v>
      </c>
      <c r="C35" s="245" t="s">
        <v>198</v>
      </c>
      <c r="D35" s="98" t="s">
        <v>161</v>
      </c>
      <c r="E35" s="98" t="s">
        <v>16</v>
      </c>
      <c r="F35" s="245" t="s">
        <v>162</v>
      </c>
      <c r="G35" s="561" t="s">
        <v>52</v>
      </c>
      <c r="H35" s="595"/>
      <c r="I35" s="132"/>
    </row>
    <row r="36" spans="1:17" ht="37.5" customHeight="1">
      <c r="A36" s="99" t="s">
        <v>88</v>
      </c>
      <c r="B36" s="266">
        <v>82408.679999999993</v>
      </c>
      <c r="C36" s="266">
        <v>80998.09</v>
      </c>
      <c r="D36" s="266">
        <v>61059.94</v>
      </c>
      <c r="E36" s="102">
        <f t="shared" ref="E36:E50" si="0">D36/B36*100</f>
        <v>74.094063877737156</v>
      </c>
      <c r="F36" s="267">
        <v>39716.080000000002</v>
      </c>
      <c r="G36" s="596" t="s">
        <v>259</v>
      </c>
      <c r="H36" s="597"/>
      <c r="I36" s="132"/>
    </row>
    <row r="37" spans="1:17" ht="32.25" customHeight="1">
      <c r="A37" s="103" t="s">
        <v>89</v>
      </c>
      <c r="B37" s="272">
        <v>67427.34</v>
      </c>
      <c r="C37" s="272">
        <v>54000</v>
      </c>
      <c r="D37" s="238">
        <v>41466.31</v>
      </c>
      <c r="E37" s="106">
        <f t="shared" si="0"/>
        <v>61.49776930248175</v>
      </c>
      <c r="F37" s="268">
        <v>22071.16</v>
      </c>
      <c r="G37" s="543" t="s">
        <v>242</v>
      </c>
      <c r="H37" s="544"/>
      <c r="I37" s="132"/>
    </row>
    <row r="38" spans="1:17" ht="28.5" customHeight="1">
      <c r="A38" s="103" t="s">
        <v>90</v>
      </c>
      <c r="B38" s="272">
        <v>88120.88</v>
      </c>
      <c r="C38" s="272">
        <v>97973.2</v>
      </c>
      <c r="D38" s="238">
        <v>46369.68</v>
      </c>
      <c r="E38" s="106">
        <f t="shared" si="0"/>
        <v>52.620536699134192</v>
      </c>
      <c r="F38" s="150">
        <v>25165.58</v>
      </c>
      <c r="G38" s="521" t="s">
        <v>243</v>
      </c>
      <c r="H38" s="522"/>
      <c r="I38" s="132"/>
    </row>
    <row r="39" spans="1:17" ht="25.5" customHeight="1">
      <c r="A39" s="147" t="s">
        <v>91</v>
      </c>
      <c r="B39" s="272">
        <v>21399.35</v>
      </c>
      <c r="C39" s="272">
        <v>12800</v>
      </c>
      <c r="D39" s="238">
        <v>14064.95</v>
      </c>
      <c r="E39" s="106">
        <f t="shared" si="0"/>
        <v>65.726061772904316</v>
      </c>
      <c r="F39" s="268">
        <v>7012</v>
      </c>
      <c r="G39" s="545" t="s">
        <v>260</v>
      </c>
      <c r="H39" s="546"/>
      <c r="I39" s="132"/>
    </row>
    <row r="40" spans="1:17" ht="34.5" customHeight="1">
      <c r="A40" s="103" t="s">
        <v>92</v>
      </c>
      <c r="B40" s="272">
        <v>4663.43</v>
      </c>
      <c r="C40" s="272">
        <v>4026.48</v>
      </c>
      <c r="D40" s="238">
        <v>1913.07</v>
      </c>
      <c r="E40" s="106">
        <f t="shared" si="0"/>
        <v>41.022809391370721</v>
      </c>
      <c r="F40" s="268">
        <v>1629.97</v>
      </c>
      <c r="G40" s="543" t="s">
        <v>163</v>
      </c>
      <c r="H40" s="544"/>
      <c r="I40" s="132"/>
      <c r="M40" s="582"/>
      <c r="N40" s="582"/>
      <c r="O40" s="582"/>
      <c r="P40" s="582"/>
      <c r="Q40" s="582"/>
    </row>
    <row r="41" spans="1:17" ht="27" customHeight="1">
      <c r="A41" s="103" t="s">
        <v>164</v>
      </c>
      <c r="B41" s="272">
        <v>82669.2</v>
      </c>
      <c r="C41" s="273">
        <v>78000</v>
      </c>
      <c r="D41" s="238">
        <v>56423.9</v>
      </c>
      <c r="E41" s="106">
        <f t="shared" si="0"/>
        <v>68.252626129199271</v>
      </c>
      <c r="F41" s="268">
        <v>46207.22</v>
      </c>
      <c r="G41" s="543" t="s">
        <v>165</v>
      </c>
      <c r="H41" s="544"/>
      <c r="I41" s="132"/>
      <c r="M41" s="582"/>
      <c r="N41" s="582"/>
      <c r="O41" s="582"/>
      <c r="P41" s="582"/>
      <c r="Q41" s="582"/>
    </row>
    <row r="42" spans="1:17" ht="28.5" customHeight="1">
      <c r="A42" s="103" t="s">
        <v>93</v>
      </c>
      <c r="B42" s="272">
        <v>329218.99</v>
      </c>
      <c r="C42" s="274">
        <v>324152.52</v>
      </c>
      <c r="D42" s="238">
        <v>215013.31</v>
      </c>
      <c r="E42" s="106">
        <f t="shared" si="0"/>
        <v>65.310117742600454</v>
      </c>
      <c r="F42" s="268">
        <v>114205.68</v>
      </c>
      <c r="G42" s="543" t="s">
        <v>166</v>
      </c>
      <c r="H42" s="544"/>
      <c r="I42" s="132"/>
      <c r="M42" s="582"/>
      <c r="N42" s="582"/>
      <c r="O42" s="582"/>
      <c r="P42" s="582"/>
      <c r="Q42" s="582"/>
    </row>
    <row r="43" spans="1:17" ht="24.75" customHeight="1">
      <c r="A43" s="103" t="s">
        <v>94</v>
      </c>
      <c r="B43" s="275">
        <v>104804.14</v>
      </c>
      <c r="C43" s="274">
        <v>77564.160000000003</v>
      </c>
      <c r="D43" s="238">
        <v>78839.22</v>
      </c>
      <c r="E43" s="106">
        <f t="shared" si="0"/>
        <v>75.225291672638122</v>
      </c>
      <c r="F43" s="267">
        <v>31439.22</v>
      </c>
      <c r="G43" s="521" t="s">
        <v>243</v>
      </c>
      <c r="H43" s="522"/>
      <c r="I43" s="132"/>
      <c r="M43" s="582"/>
      <c r="N43" s="582"/>
      <c r="O43" s="582"/>
      <c r="P43" s="582"/>
      <c r="Q43" s="582"/>
    </row>
    <row r="44" spans="1:17" s="43" customFormat="1" ht="27" customHeight="1">
      <c r="A44" s="103" t="s">
        <v>95</v>
      </c>
      <c r="B44" s="276">
        <v>1257.04</v>
      </c>
      <c r="C44" s="277">
        <v>966.56</v>
      </c>
      <c r="D44" s="238">
        <v>966.52</v>
      </c>
      <c r="E44" s="106">
        <f t="shared" si="0"/>
        <v>76.888563609749895</v>
      </c>
      <c r="F44" s="268">
        <v>290.52</v>
      </c>
      <c r="G44" s="521" t="s">
        <v>244</v>
      </c>
      <c r="H44" s="522"/>
      <c r="I44" s="133"/>
      <c r="M44" s="582"/>
      <c r="N44" s="582"/>
      <c r="O44" s="582"/>
      <c r="P44" s="582"/>
      <c r="Q44" s="582"/>
    </row>
    <row r="45" spans="1:17" s="44" customFormat="1" ht="26.25" customHeight="1">
      <c r="A45" s="103" t="s">
        <v>96</v>
      </c>
      <c r="B45" s="278">
        <v>18384.77</v>
      </c>
      <c r="C45" s="199">
        <v>50203.13</v>
      </c>
      <c r="D45" s="269">
        <v>4065.57</v>
      </c>
      <c r="E45" s="148">
        <f t="shared" si="0"/>
        <v>22.113793101572661</v>
      </c>
      <c r="F45" s="150">
        <v>0</v>
      </c>
      <c r="G45" s="521" t="s">
        <v>245</v>
      </c>
      <c r="H45" s="522"/>
      <c r="I45" s="134"/>
      <c r="M45" s="582"/>
      <c r="N45" s="582"/>
      <c r="O45" s="582"/>
      <c r="P45" s="582"/>
      <c r="Q45" s="582"/>
    </row>
    <row r="46" spans="1:17" s="44" customFormat="1" ht="24.75" customHeight="1">
      <c r="A46" s="103" t="s">
        <v>97</v>
      </c>
      <c r="B46" s="276">
        <v>9468.68</v>
      </c>
      <c r="C46" s="277">
        <v>7160.28</v>
      </c>
      <c r="D46" s="238">
        <v>5208.68</v>
      </c>
      <c r="E46" s="106">
        <f t="shared" si="0"/>
        <v>55.009568387568272</v>
      </c>
      <c r="F46" s="150">
        <v>3872.63</v>
      </c>
      <c r="G46" s="521" t="s">
        <v>246</v>
      </c>
      <c r="H46" s="522"/>
      <c r="I46" s="134"/>
      <c r="M46" s="582"/>
      <c r="N46" s="582"/>
      <c r="O46" s="582"/>
      <c r="P46" s="582"/>
      <c r="Q46" s="582"/>
    </row>
    <row r="47" spans="1:17" ht="28.5" customHeight="1">
      <c r="A47" s="103" t="s">
        <v>261</v>
      </c>
      <c r="B47" s="275">
        <v>38062.5</v>
      </c>
      <c r="C47" s="274">
        <v>43500</v>
      </c>
      <c r="D47" s="238">
        <v>23562.5</v>
      </c>
      <c r="E47" s="106">
        <f t="shared" si="0"/>
        <v>61.904761904761905</v>
      </c>
      <c r="F47" s="268">
        <v>14500</v>
      </c>
      <c r="G47" s="543" t="s">
        <v>167</v>
      </c>
      <c r="H47" s="544"/>
      <c r="I47" s="132"/>
      <c r="M47" s="582"/>
      <c r="N47" s="582"/>
      <c r="O47" s="582"/>
      <c r="P47" s="582"/>
      <c r="Q47" s="582"/>
    </row>
    <row r="48" spans="1:17" ht="30.75" customHeight="1">
      <c r="A48" s="103" t="s">
        <v>99</v>
      </c>
      <c r="B48" s="275">
        <v>13347.6</v>
      </c>
      <c r="C48" s="274">
        <v>10201.799999999999</v>
      </c>
      <c r="D48" s="238">
        <v>4704</v>
      </c>
      <c r="E48" s="106">
        <f t="shared" si="0"/>
        <v>35.242290748898675</v>
      </c>
      <c r="F48" s="150">
        <v>2352</v>
      </c>
      <c r="G48" s="545" t="s">
        <v>168</v>
      </c>
      <c r="H48" s="546"/>
      <c r="I48" s="132"/>
      <c r="M48" s="582"/>
      <c r="N48" s="582"/>
      <c r="O48" s="582"/>
      <c r="P48" s="582"/>
      <c r="Q48" s="582"/>
    </row>
    <row r="49" spans="1:9" ht="50.25" customHeight="1">
      <c r="A49" s="103" t="s">
        <v>101</v>
      </c>
      <c r="B49" s="279">
        <v>42000</v>
      </c>
      <c r="C49" s="269">
        <v>14000</v>
      </c>
      <c r="D49" s="270">
        <v>11301.34</v>
      </c>
      <c r="E49" s="112">
        <f t="shared" si="0"/>
        <v>26.907952380952381</v>
      </c>
      <c r="F49" s="150">
        <v>1301.49</v>
      </c>
      <c r="G49" s="521" t="s">
        <v>247</v>
      </c>
      <c r="H49" s="546"/>
      <c r="I49" s="132"/>
    </row>
    <row r="50" spans="1:9" ht="24" customHeight="1">
      <c r="A50" s="113" t="s">
        <v>102</v>
      </c>
      <c r="B50" s="211">
        <f>SUM(B36:B49)</f>
        <v>903232.60000000009</v>
      </c>
      <c r="C50" s="211">
        <f>SUM(C36:C49)</f>
        <v>855546.2200000002</v>
      </c>
      <c r="D50" s="211">
        <f>SUM(D36:D49)</f>
        <v>564958.99</v>
      </c>
      <c r="E50" s="115">
        <f t="shared" si="0"/>
        <v>62.548560581183622</v>
      </c>
      <c r="F50" s="271">
        <f>SUM(F36:F49)</f>
        <v>309763.55000000005</v>
      </c>
      <c r="G50" s="563"/>
      <c r="H50" s="564"/>
      <c r="I50" s="132"/>
    </row>
    <row r="51" spans="1:9" ht="3.75" customHeight="1">
      <c r="A51" s="565"/>
      <c r="B51" s="566"/>
      <c r="C51" s="566"/>
      <c r="D51" s="566"/>
      <c r="E51" s="566"/>
      <c r="F51" s="566"/>
      <c r="G51" s="566"/>
      <c r="H51" s="566"/>
      <c r="I51" s="132"/>
    </row>
    <row r="52" spans="1:9" ht="16.5" customHeight="1">
      <c r="A52" s="567" t="s">
        <v>103</v>
      </c>
      <c r="B52" s="568"/>
      <c r="C52" s="568"/>
      <c r="D52" s="568"/>
      <c r="E52" s="568"/>
      <c r="F52" s="568"/>
      <c r="G52" s="568"/>
      <c r="H52" s="568"/>
      <c r="I52" s="132"/>
    </row>
    <row r="53" spans="1:9" ht="54" customHeight="1">
      <c r="A53" s="560" t="s">
        <v>85</v>
      </c>
      <c r="B53" s="560"/>
      <c r="C53" s="245" t="s">
        <v>198</v>
      </c>
      <c r="D53" s="98" t="s">
        <v>104</v>
      </c>
      <c r="E53" s="98" t="s">
        <v>105</v>
      </c>
      <c r="F53" s="116" t="s">
        <v>16</v>
      </c>
      <c r="G53" s="561" t="s">
        <v>52</v>
      </c>
      <c r="H53" s="562"/>
      <c r="I53" s="132"/>
    </row>
    <row r="54" spans="1:9" ht="59.25" customHeight="1">
      <c r="A54" s="505" t="s">
        <v>106</v>
      </c>
      <c r="B54" s="505"/>
      <c r="C54" s="280">
        <v>5760</v>
      </c>
      <c r="D54" s="105">
        <v>5760</v>
      </c>
      <c r="E54" s="105">
        <v>0</v>
      </c>
      <c r="F54" s="117">
        <f>E54/D54*100</f>
        <v>0</v>
      </c>
      <c r="G54" s="506" t="s">
        <v>169</v>
      </c>
      <c r="H54" s="506"/>
      <c r="I54" s="132"/>
    </row>
    <row r="55" spans="1:9" ht="21.75" customHeight="1">
      <c r="A55" s="505" t="s">
        <v>107</v>
      </c>
      <c r="B55" s="505"/>
      <c r="C55" s="280">
        <v>375</v>
      </c>
      <c r="D55" s="105">
        <v>1500</v>
      </c>
      <c r="E55" s="105">
        <v>0</v>
      </c>
      <c r="F55" s="117">
        <v>0</v>
      </c>
      <c r="G55" s="569" t="s">
        <v>170</v>
      </c>
      <c r="H55" s="570"/>
      <c r="I55" s="132"/>
    </row>
    <row r="56" spans="1:9" ht="32.25" customHeight="1">
      <c r="A56" s="505" t="s">
        <v>108</v>
      </c>
      <c r="B56" s="505"/>
      <c r="C56" s="280">
        <v>100</v>
      </c>
      <c r="D56" s="281">
        <v>1200</v>
      </c>
      <c r="E56" s="105">
        <v>0</v>
      </c>
      <c r="F56" s="117">
        <f t="shared" ref="F56:F65" si="1">E56/D56*100</f>
        <v>0</v>
      </c>
      <c r="G56" s="533" t="s">
        <v>171</v>
      </c>
      <c r="H56" s="533"/>
      <c r="I56" s="132"/>
    </row>
    <row r="57" spans="1:9" ht="27.75" customHeight="1">
      <c r="A57" s="505" t="s">
        <v>172</v>
      </c>
      <c r="B57" s="505"/>
      <c r="C57" s="280">
        <v>3379.41</v>
      </c>
      <c r="D57" s="105">
        <v>10138.25</v>
      </c>
      <c r="E57" s="105">
        <v>375.21</v>
      </c>
      <c r="F57" s="117">
        <f t="shared" si="1"/>
        <v>3.7009345794392523</v>
      </c>
      <c r="G57" s="506" t="s">
        <v>173</v>
      </c>
      <c r="H57" s="506"/>
      <c r="I57" s="132"/>
    </row>
    <row r="58" spans="1:9" ht="25.5" customHeight="1">
      <c r="A58" s="505" t="s">
        <v>174</v>
      </c>
      <c r="B58" s="505"/>
      <c r="C58" s="280">
        <v>277.14999999999998</v>
      </c>
      <c r="D58" s="105">
        <v>1108.6199999999999</v>
      </c>
      <c r="E58" s="105">
        <v>492.72</v>
      </c>
      <c r="F58" s="117">
        <f t="shared" si="1"/>
        <v>44.44444444444445</v>
      </c>
      <c r="G58" s="506" t="s">
        <v>173</v>
      </c>
      <c r="H58" s="506"/>
      <c r="I58" s="132"/>
    </row>
    <row r="59" spans="1:9" ht="30.75" customHeight="1">
      <c r="A59" s="505" t="s">
        <v>112</v>
      </c>
      <c r="B59" s="505"/>
      <c r="C59" s="280">
        <v>0</v>
      </c>
      <c r="D59" s="105">
        <v>10000</v>
      </c>
      <c r="E59" s="105">
        <v>0</v>
      </c>
      <c r="F59" s="117">
        <f t="shared" si="1"/>
        <v>0</v>
      </c>
      <c r="G59" s="534" t="s">
        <v>175</v>
      </c>
      <c r="H59" s="534"/>
      <c r="I59" s="132"/>
    </row>
    <row r="60" spans="1:9" ht="29.25" customHeight="1">
      <c r="A60" s="505" t="s">
        <v>113</v>
      </c>
      <c r="B60" s="505"/>
      <c r="C60" s="280">
        <v>0</v>
      </c>
      <c r="D60" s="105">
        <v>4000</v>
      </c>
      <c r="E60" s="105">
        <v>0</v>
      </c>
      <c r="F60" s="117">
        <f t="shared" si="1"/>
        <v>0</v>
      </c>
      <c r="G60" s="506" t="s">
        <v>176</v>
      </c>
      <c r="H60" s="506"/>
      <c r="I60" s="132"/>
    </row>
    <row r="61" spans="1:9" ht="25.5" customHeight="1">
      <c r="A61" s="505" t="s">
        <v>114</v>
      </c>
      <c r="B61" s="505"/>
      <c r="C61" s="280">
        <v>5000</v>
      </c>
      <c r="D61" s="105">
        <v>15000</v>
      </c>
      <c r="E61" s="105">
        <v>7400</v>
      </c>
      <c r="F61" s="117">
        <f t="shared" si="1"/>
        <v>49.333333333333336</v>
      </c>
      <c r="G61" s="506" t="s">
        <v>177</v>
      </c>
      <c r="H61" s="506"/>
      <c r="I61" s="132"/>
    </row>
    <row r="62" spans="1:9" ht="26.25" customHeight="1">
      <c r="A62" s="505" t="s">
        <v>115</v>
      </c>
      <c r="B62" s="505"/>
      <c r="C62" s="280">
        <v>0</v>
      </c>
      <c r="D62" s="105">
        <v>200000</v>
      </c>
      <c r="E62" s="105">
        <v>0</v>
      </c>
      <c r="F62" s="117">
        <f t="shared" si="1"/>
        <v>0</v>
      </c>
      <c r="G62" s="506" t="s">
        <v>176</v>
      </c>
      <c r="H62" s="506"/>
      <c r="I62" s="132"/>
    </row>
    <row r="63" spans="1:9" ht="38.25" customHeight="1">
      <c r="A63" s="505" t="s">
        <v>116</v>
      </c>
      <c r="B63" s="505"/>
      <c r="C63" s="280">
        <v>0</v>
      </c>
      <c r="D63" s="105">
        <v>241377.2</v>
      </c>
      <c r="E63" s="105">
        <v>0</v>
      </c>
      <c r="F63" s="117">
        <f t="shared" si="1"/>
        <v>0</v>
      </c>
      <c r="G63" s="534" t="s">
        <v>178</v>
      </c>
      <c r="H63" s="534"/>
      <c r="I63" s="132"/>
    </row>
    <row r="64" spans="1:9" ht="43.5" customHeight="1">
      <c r="A64" s="505" t="s">
        <v>117</v>
      </c>
      <c r="B64" s="505"/>
      <c r="C64" s="280">
        <v>0</v>
      </c>
      <c r="D64" s="105">
        <v>47100</v>
      </c>
      <c r="E64" s="105">
        <v>0</v>
      </c>
      <c r="F64" s="117">
        <f t="shared" si="1"/>
        <v>0</v>
      </c>
      <c r="G64" s="533" t="s">
        <v>179</v>
      </c>
      <c r="H64" s="533"/>
      <c r="I64" s="132"/>
    </row>
    <row r="65" spans="1:23" ht="57" customHeight="1">
      <c r="A65" s="505" t="s">
        <v>118</v>
      </c>
      <c r="B65" s="505"/>
      <c r="C65" s="280">
        <v>6900</v>
      </c>
      <c r="D65" s="105">
        <v>20700</v>
      </c>
      <c r="E65" s="105">
        <v>2659.2</v>
      </c>
      <c r="F65" s="117">
        <f t="shared" si="1"/>
        <v>12.846376811594201</v>
      </c>
      <c r="G65" s="533" t="s">
        <v>180</v>
      </c>
      <c r="H65" s="533"/>
      <c r="I65" s="132"/>
    </row>
    <row r="66" spans="1:23" ht="24" customHeight="1">
      <c r="A66" s="531" t="s">
        <v>248</v>
      </c>
      <c r="B66" s="532"/>
      <c r="C66" s="282">
        <v>2633.33</v>
      </c>
      <c r="D66" s="283">
        <v>7900</v>
      </c>
      <c r="E66" s="283">
        <v>3019.48</v>
      </c>
      <c r="F66" s="212">
        <f>E66/D66*100</f>
        <v>38.221265822784808</v>
      </c>
      <c r="G66" s="524" t="s">
        <v>249</v>
      </c>
      <c r="H66" s="524"/>
      <c r="I66" s="132"/>
    </row>
    <row r="67" spans="1:23" ht="27" customHeight="1">
      <c r="A67" s="531" t="s">
        <v>250</v>
      </c>
      <c r="B67" s="532"/>
      <c r="C67" s="282">
        <v>0</v>
      </c>
      <c r="D67" s="283">
        <v>0</v>
      </c>
      <c r="E67" s="283">
        <v>0</v>
      </c>
      <c r="F67" s="212"/>
      <c r="G67" s="524" t="s">
        <v>251</v>
      </c>
      <c r="H67" s="524"/>
      <c r="I67" s="132"/>
    </row>
    <row r="68" spans="1:23" ht="21.75" customHeight="1">
      <c r="A68" s="519" t="s">
        <v>252</v>
      </c>
      <c r="B68" s="520"/>
      <c r="C68" s="282">
        <v>997</v>
      </c>
      <c r="D68" s="283">
        <v>997</v>
      </c>
      <c r="E68" s="283">
        <v>0</v>
      </c>
      <c r="F68" s="212">
        <v>0</v>
      </c>
      <c r="G68" s="521" t="s">
        <v>253</v>
      </c>
      <c r="H68" s="522"/>
      <c r="I68" s="132"/>
    </row>
    <row r="69" spans="1:23" ht="27" customHeight="1">
      <c r="A69" s="519" t="s">
        <v>254</v>
      </c>
      <c r="B69" s="520"/>
      <c r="C69" s="282">
        <v>1339.2</v>
      </c>
      <c r="D69" s="283">
        <v>1339.2</v>
      </c>
      <c r="E69" s="283">
        <v>0</v>
      </c>
      <c r="F69" s="212">
        <v>0</v>
      </c>
      <c r="G69" s="521" t="s">
        <v>255</v>
      </c>
      <c r="H69" s="522"/>
      <c r="I69" s="132"/>
    </row>
    <row r="70" spans="1:23" ht="86.25" customHeight="1">
      <c r="A70" s="523" t="s">
        <v>119</v>
      </c>
      <c r="B70" s="523"/>
      <c r="C70" s="284">
        <v>0</v>
      </c>
      <c r="D70" s="283">
        <v>0</v>
      </c>
      <c r="E70" s="283">
        <v>0</v>
      </c>
      <c r="F70" s="212">
        <v>0</v>
      </c>
      <c r="G70" s="524" t="s">
        <v>256</v>
      </c>
      <c r="H70" s="524"/>
      <c r="I70" s="243"/>
      <c r="P70" s="260" t="s">
        <v>58</v>
      </c>
      <c r="Q70" s="261" t="s">
        <v>8</v>
      </c>
      <c r="R70" s="261" t="s">
        <v>9</v>
      </c>
      <c r="S70" s="262" t="s">
        <v>59</v>
      </c>
      <c r="T70" s="262" t="s">
        <v>60</v>
      </c>
      <c r="U70" s="261" t="s">
        <v>32</v>
      </c>
      <c r="V70" s="598" t="s">
        <v>10</v>
      </c>
      <c r="W70" s="599"/>
    </row>
    <row r="71" spans="1:23" ht="30" customHeight="1">
      <c r="A71" s="525" t="s">
        <v>120</v>
      </c>
      <c r="B71" s="525"/>
      <c r="C71" s="213">
        <f>SUM(C54:C70)</f>
        <v>26761.09</v>
      </c>
      <c r="D71" s="213">
        <f>D54+D55+D56+D57+D58+D59+D60+D61+D62+D63+D64+D65+D70+SUM(D54:D70)</f>
        <v>1126004.3400000001</v>
      </c>
      <c r="E71" s="213">
        <f>SUM(E54:E70)</f>
        <v>13946.61</v>
      </c>
      <c r="F71" s="214">
        <f>E71/D71*100</f>
        <v>1.2385929169686858</v>
      </c>
      <c r="G71" s="608"/>
      <c r="H71" s="608"/>
      <c r="I71" s="244"/>
      <c r="P71" s="146">
        <v>857322</v>
      </c>
      <c r="Q71" s="263">
        <v>931517.92</v>
      </c>
      <c r="R71" s="263">
        <v>527267.41</v>
      </c>
      <c r="S71" s="263">
        <v>117502.56</v>
      </c>
      <c r="T71" s="263">
        <v>43306.64</v>
      </c>
      <c r="U71" s="263">
        <v>410707.39</v>
      </c>
      <c r="V71" s="600">
        <f>U71/Q71*100</f>
        <v>44.090122281276138</v>
      </c>
      <c r="W71" s="601"/>
    </row>
    <row r="72" spans="1:23" ht="34.5" customHeight="1">
      <c r="A72" s="526" t="s">
        <v>121</v>
      </c>
      <c r="B72" s="527"/>
      <c r="C72" s="264">
        <f>SUM(C71+C50)</f>
        <v>882307.31000000017</v>
      </c>
      <c r="D72" s="215">
        <f>D71+B50</f>
        <v>2029236.9400000002</v>
      </c>
      <c r="E72" s="216">
        <f>SUM(D50,E71)</f>
        <v>578905.59999999998</v>
      </c>
      <c r="F72" s="217">
        <f>E72/D72*100</f>
        <v>28.528240768177614</v>
      </c>
      <c r="G72" s="608"/>
      <c r="H72" s="608"/>
      <c r="I72" s="163"/>
    </row>
    <row r="73" spans="1:23" ht="25.5" customHeight="1">
      <c r="A73" s="528" t="s">
        <v>123</v>
      </c>
      <c r="B73" s="529"/>
      <c r="C73" s="239"/>
      <c r="D73" s="530" t="s">
        <v>181</v>
      </c>
      <c r="E73" s="530"/>
      <c r="F73" s="513" t="s">
        <v>125</v>
      </c>
      <c r="G73" s="514"/>
      <c r="H73" s="514"/>
      <c r="I73" s="163"/>
    </row>
    <row r="74" spans="1:23" ht="36.75" customHeight="1">
      <c r="A74" s="242" t="s">
        <v>126</v>
      </c>
      <c r="B74" s="227" t="s">
        <v>127</v>
      </c>
      <c r="C74" s="232" t="s">
        <v>182</v>
      </c>
      <c r="D74" s="233"/>
      <c r="E74" s="141" t="s">
        <v>129</v>
      </c>
      <c r="F74" s="515"/>
      <c r="G74" s="516"/>
      <c r="H74" s="516"/>
      <c r="I74" s="163"/>
    </row>
    <row r="75" spans="1:23" ht="22.5" customHeight="1">
      <c r="A75" s="149" t="s">
        <v>183</v>
      </c>
      <c r="B75" s="150">
        <v>5290</v>
      </c>
      <c r="C75" s="602" t="s">
        <v>184</v>
      </c>
      <c r="D75" s="603"/>
      <c r="E75" s="507">
        <v>8000</v>
      </c>
      <c r="F75" s="504" t="s">
        <v>185</v>
      </c>
      <c r="G75" s="504"/>
      <c r="H75" s="504"/>
      <c r="I75" s="153"/>
    </row>
    <row r="76" spans="1:23" ht="24" customHeight="1">
      <c r="A76" s="151" t="s">
        <v>186</v>
      </c>
      <c r="B76" s="164">
        <v>2710</v>
      </c>
      <c r="C76" s="604"/>
      <c r="D76" s="605"/>
      <c r="E76" s="508"/>
      <c r="F76" s="504"/>
      <c r="G76" s="504"/>
      <c r="H76" s="504"/>
      <c r="I76" s="163"/>
    </row>
    <row r="77" spans="1:23" ht="21.75" customHeight="1">
      <c r="A77" s="119" t="s">
        <v>183</v>
      </c>
      <c r="B77" s="150">
        <v>6360</v>
      </c>
      <c r="C77" s="517" t="s">
        <v>187</v>
      </c>
      <c r="D77" s="518"/>
      <c r="E77" s="152">
        <v>6360</v>
      </c>
      <c r="F77" s="504" t="s">
        <v>188</v>
      </c>
      <c r="G77" s="504"/>
      <c r="H77" s="504"/>
      <c r="I77" s="163"/>
    </row>
    <row r="78" spans="1:23" ht="27" customHeight="1">
      <c r="A78" s="119" t="s">
        <v>183</v>
      </c>
      <c r="B78" s="150">
        <v>5000</v>
      </c>
      <c r="C78" s="517" t="s">
        <v>183</v>
      </c>
      <c r="D78" s="518"/>
      <c r="E78" s="152">
        <v>5000</v>
      </c>
      <c r="F78" s="504" t="s">
        <v>189</v>
      </c>
      <c r="G78" s="504"/>
      <c r="H78" s="504"/>
      <c r="I78" s="163"/>
    </row>
    <row r="79" spans="1:23" ht="30.75" customHeight="1">
      <c r="A79" s="119" t="s">
        <v>190</v>
      </c>
      <c r="B79" s="150">
        <v>3672</v>
      </c>
      <c r="C79" s="517" t="s">
        <v>191</v>
      </c>
      <c r="D79" s="518"/>
      <c r="E79" s="154">
        <v>3672</v>
      </c>
      <c r="F79" s="501" t="s">
        <v>192</v>
      </c>
      <c r="G79" s="502"/>
      <c r="H79" s="503"/>
      <c r="I79" s="163"/>
    </row>
    <row r="80" spans="1:23" ht="24" customHeight="1">
      <c r="A80" s="509" t="s">
        <v>190</v>
      </c>
      <c r="B80" s="511">
        <v>23917.1</v>
      </c>
      <c r="C80" s="602" t="s">
        <v>183</v>
      </c>
      <c r="D80" s="603"/>
      <c r="E80" s="218">
        <v>7684.6</v>
      </c>
      <c r="F80" s="504" t="s">
        <v>199</v>
      </c>
      <c r="G80" s="504"/>
      <c r="H80" s="504"/>
      <c r="I80" s="163"/>
    </row>
    <row r="81" spans="1:17" ht="24.75" customHeight="1">
      <c r="A81" s="510"/>
      <c r="B81" s="512"/>
      <c r="C81" s="517" t="s">
        <v>187</v>
      </c>
      <c r="D81" s="518"/>
      <c r="E81" s="219">
        <v>16232.5</v>
      </c>
      <c r="F81" s="504"/>
      <c r="G81" s="504"/>
      <c r="H81" s="504"/>
      <c r="I81" s="163"/>
    </row>
    <row r="82" spans="1:17" ht="24.75" customHeight="1">
      <c r="A82" s="155" t="s">
        <v>193</v>
      </c>
      <c r="B82" s="150">
        <v>780</v>
      </c>
      <c r="C82" s="606" t="s">
        <v>194</v>
      </c>
      <c r="D82" s="607"/>
      <c r="E82" s="152">
        <v>780</v>
      </c>
      <c r="F82" s="504" t="s">
        <v>200</v>
      </c>
      <c r="G82" s="504"/>
      <c r="H82" s="504"/>
      <c r="I82" s="163"/>
    </row>
    <row r="83" spans="1:17" ht="26.25" customHeight="1">
      <c r="A83" s="155" t="s">
        <v>193</v>
      </c>
      <c r="B83" s="156">
        <v>12712</v>
      </c>
      <c r="C83" s="517" t="s">
        <v>195</v>
      </c>
      <c r="D83" s="518"/>
      <c r="E83" s="152">
        <v>12712</v>
      </c>
      <c r="F83" s="501" t="s">
        <v>196</v>
      </c>
      <c r="G83" s="502"/>
      <c r="H83" s="503"/>
      <c r="I83" s="163"/>
    </row>
    <row r="84" spans="1:17" ht="24" customHeight="1">
      <c r="A84" s="155" t="s">
        <v>193</v>
      </c>
      <c r="B84" s="156">
        <v>5000</v>
      </c>
      <c r="C84" s="517" t="s">
        <v>195</v>
      </c>
      <c r="D84" s="518"/>
      <c r="E84" s="120">
        <v>5000</v>
      </c>
      <c r="F84" s="501" t="s">
        <v>257</v>
      </c>
      <c r="G84" s="502"/>
      <c r="H84" s="503"/>
      <c r="I84" s="163"/>
    </row>
    <row r="85" spans="1:17" ht="24" customHeight="1">
      <c r="A85" s="155" t="s">
        <v>193</v>
      </c>
      <c r="B85" s="156">
        <v>6069.4</v>
      </c>
      <c r="C85" s="517" t="s">
        <v>195</v>
      </c>
      <c r="D85" s="518"/>
      <c r="E85" s="120">
        <v>6069.4</v>
      </c>
      <c r="F85" s="501" t="s">
        <v>196</v>
      </c>
      <c r="G85" s="502"/>
      <c r="H85" s="503"/>
      <c r="I85" s="220"/>
    </row>
    <row r="86" spans="1:17" ht="30" customHeight="1">
      <c r="A86" s="155" t="s">
        <v>187</v>
      </c>
      <c r="B86" s="156">
        <v>2500</v>
      </c>
      <c r="C86" s="517" t="s">
        <v>183</v>
      </c>
      <c r="D86" s="518"/>
      <c r="E86" s="120">
        <v>2500</v>
      </c>
      <c r="F86" s="504" t="s">
        <v>258</v>
      </c>
      <c r="G86" s="504"/>
      <c r="H86" s="504"/>
      <c r="I86" s="221"/>
      <c r="J86" s="221"/>
    </row>
    <row r="87" spans="1:17" ht="24" customHeight="1">
      <c r="A87" s="157" t="s">
        <v>193</v>
      </c>
      <c r="B87" s="156">
        <v>7300</v>
      </c>
      <c r="C87" s="517" t="s">
        <v>195</v>
      </c>
      <c r="D87" s="518"/>
      <c r="E87" s="120">
        <v>7300</v>
      </c>
      <c r="F87" s="501" t="s">
        <v>197</v>
      </c>
      <c r="G87" s="502"/>
      <c r="H87" s="503"/>
      <c r="I87" s="221"/>
      <c r="J87" s="221"/>
    </row>
    <row r="88" spans="1:17" ht="18" customHeight="1">
      <c r="A88" s="157" t="s">
        <v>265</v>
      </c>
      <c r="B88" s="156">
        <v>79346.87</v>
      </c>
      <c r="C88" s="602" t="s">
        <v>194</v>
      </c>
      <c r="D88" s="603"/>
      <c r="E88" s="507">
        <v>85400</v>
      </c>
      <c r="F88" s="609" t="s">
        <v>266</v>
      </c>
      <c r="G88" s="610"/>
      <c r="H88" s="611"/>
      <c r="I88" s="221"/>
      <c r="J88" s="221"/>
    </row>
    <row r="89" spans="1:17" ht="24.75" customHeight="1">
      <c r="A89" s="157" t="s">
        <v>267</v>
      </c>
      <c r="B89" s="156">
        <v>6053.13</v>
      </c>
      <c r="C89" s="604"/>
      <c r="D89" s="605"/>
      <c r="E89" s="508"/>
      <c r="F89" s="612"/>
      <c r="G89" s="613"/>
      <c r="H89" s="614"/>
      <c r="I89" s="221"/>
      <c r="J89" s="221"/>
    </row>
    <row r="90" spans="1:17" ht="34.5" customHeight="1">
      <c r="A90" s="157" t="s">
        <v>183</v>
      </c>
      <c r="B90" s="156">
        <v>9040</v>
      </c>
      <c r="C90" s="615" t="s">
        <v>265</v>
      </c>
      <c r="D90" s="616"/>
      <c r="E90" s="120">
        <v>9040</v>
      </c>
      <c r="F90" s="617" t="s">
        <v>268</v>
      </c>
      <c r="G90" s="618"/>
      <c r="H90" s="619"/>
      <c r="I90" s="240"/>
      <c r="J90" s="236"/>
    </row>
    <row r="91" spans="1:17" ht="22.5" customHeight="1">
      <c r="A91" s="157" t="s">
        <v>269</v>
      </c>
      <c r="B91" s="156">
        <v>53000</v>
      </c>
      <c r="C91" s="615" t="s">
        <v>270</v>
      </c>
      <c r="D91" s="616"/>
      <c r="E91" s="120">
        <v>53000</v>
      </c>
      <c r="F91" s="617" t="s">
        <v>271</v>
      </c>
      <c r="G91" s="618"/>
      <c r="H91" s="619"/>
      <c r="I91" s="241"/>
      <c r="J91" s="237"/>
    </row>
    <row r="92" spans="1:17" ht="26.25" customHeight="1">
      <c r="A92" s="157" t="s">
        <v>272</v>
      </c>
      <c r="B92" s="156">
        <v>1950</v>
      </c>
      <c r="C92" s="615" t="s">
        <v>191</v>
      </c>
      <c r="D92" s="616"/>
      <c r="E92" s="120">
        <v>1950</v>
      </c>
      <c r="F92" s="617" t="s">
        <v>273</v>
      </c>
      <c r="G92" s="618"/>
      <c r="H92" s="619"/>
      <c r="I92" s="132"/>
    </row>
    <row r="93" spans="1:17" ht="25.5" customHeight="1">
      <c r="A93" s="157" t="s">
        <v>274</v>
      </c>
      <c r="B93" s="156">
        <v>3000</v>
      </c>
      <c r="C93" s="615" t="s">
        <v>265</v>
      </c>
      <c r="D93" s="616"/>
      <c r="E93" s="120">
        <v>3000</v>
      </c>
      <c r="F93" s="617" t="s">
        <v>275</v>
      </c>
      <c r="G93" s="618"/>
      <c r="H93" s="619"/>
      <c r="I93" s="132"/>
    </row>
    <row r="94" spans="1:17" ht="41.25" customHeight="1">
      <c r="A94" s="157" t="s">
        <v>274</v>
      </c>
      <c r="B94" s="156">
        <v>310</v>
      </c>
      <c r="C94" s="615" t="s">
        <v>194</v>
      </c>
      <c r="D94" s="616"/>
      <c r="E94" s="120">
        <v>310</v>
      </c>
      <c r="F94" s="617" t="s">
        <v>276</v>
      </c>
      <c r="G94" s="618"/>
      <c r="H94" s="619"/>
      <c r="I94" s="132"/>
      <c r="N94" s="33" t="s">
        <v>202</v>
      </c>
      <c r="Q94" s="33" t="s">
        <v>201</v>
      </c>
    </row>
    <row r="95" spans="1:17" ht="19.5" customHeight="1">
      <c r="A95" s="125" t="s">
        <v>102</v>
      </c>
      <c r="B95" s="222">
        <f>SUM(B74:B94)</f>
        <v>234010.5</v>
      </c>
      <c r="C95" s="630" t="s">
        <v>102</v>
      </c>
      <c r="D95" s="631"/>
      <c r="E95" s="222">
        <f>SUM(E74:E94)</f>
        <v>234010.5</v>
      </c>
      <c r="F95" s="632"/>
      <c r="G95" s="633"/>
      <c r="H95" s="634"/>
      <c r="I95" s="132"/>
    </row>
    <row r="96" spans="1:17" ht="199.5" customHeight="1">
      <c r="A96" s="125"/>
      <c r="B96" s="285">
        <v>284860.68</v>
      </c>
      <c r="C96" s="635" t="s">
        <v>277</v>
      </c>
      <c r="D96" s="636"/>
      <c r="E96" s="265">
        <v>720470.61</v>
      </c>
      <c r="F96" s="635" t="s">
        <v>278</v>
      </c>
      <c r="G96" s="637"/>
      <c r="H96" s="636"/>
      <c r="I96" s="132"/>
      <c r="N96" s="144"/>
      <c r="Q96" s="144"/>
    </row>
    <row r="97" spans="1:18" ht="121.5" customHeight="1">
      <c r="A97" s="620" t="s">
        <v>279</v>
      </c>
      <c r="B97" s="621"/>
      <c r="C97" s="621"/>
      <c r="D97" s="621"/>
      <c r="E97" s="621"/>
      <c r="F97" s="621"/>
      <c r="G97" s="621"/>
      <c r="H97" s="622"/>
      <c r="N97" s="144"/>
      <c r="Q97" s="144"/>
      <c r="R97" s="144"/>
    </row>
    <row r="98" spans="1:18" ht="3.75" customHeight="1"/>
    <row r="99" spans="1:18" ht="15" customHeight="1">
      <c r="A99" s="623" t="s">
        <v>23</v>
      </c>
      <c r="B99" s="624"/>
      <c r="C99" s="625"/>
      <c r="D99" s="626" t="s">
        <v>22</v>
      </c>
      <c r="E99" s="626"/>
      <c r="F99" s="626"/>
      <c r="G99" s="623" t="s">
        <v>44</v>
      </c>
      <c r="H99" s="625"/>
      <c r="N99" s="202"/>
    </row>
    <row r="100" spans="1:18" ht="66" customHeight="1">
      <c r="A100" s="627"/>
      <c r="B100" s="628"/>
      <c r="C100" s="629"/>
      <c r="D100" s="627"/>
      <c r="E100" s="628"/>
      <c r="F100" s="629"/>
      <c r="G100" s="627"/>
      <c r="H100" s="629"/>
    </row>
    <row r="101" spans="1:18" ht="409.6" customHeight="1"/>
    <row r="102" spans="1:18" ht="409.6" customHeight="1"/>
    <row r="103" spans="1:18" ht="409.6" customHeight="1">
      <c r="Q103" s="144"/>
    </row>
    <row r="104" spans="1:18" ht="409.6" customHeight="1"/>
    <row r="105" spans="1:18" ht="409.6" customHeight="1"/>
    <row r="106" spans="1:18" ht="409.6" customHeight="1"/>
    <row r="107" spans="1:18" ht="409.6" customHeight="1"/>
    <row r="108" spans="1:18" ht="409.6" customHeight="1"/>
    <row r="111" spans="1:18">
      <c r="H111" s="144"/>
    </row>
    <row r="113" spans="14:14">
      <c r="N113" s="144"/>
    </row>
  </sheetData>
  <mergeCells count="140">
    <mergeCell ref="A97:H97"/>
    <mergeCell ref="A99:C99"/>
    <mergeCell ref="D99:F99"/>
    <mergeCell ref="G99:H99"/>
    <mergeCell ref="A100:C100"/>
    <mergeCell ref="D100:F100"/>
    <mergeCell ref="G100:H100"/>
    <mergeCell ref="C92:D92"/>
    <mergeCell ref="F92:H92"/>
    <mergeCell ref="C93:D93"/>
    <mergeCell ref="F93:H93"/>
    <mergeCell ref="C94:D94"/>
    <mergeCell ref="F94:H94"/>
    <mergeCell ref="C95:D95"/>
    <mergeCell ref="F95:H95"/>
    <mergeCell ref="C96:D96"/>
    <mergeCell ref="F96:H96"/>
    <mergeCell ref="C86:D86"/>
    <mergeCell ref="C87:D87"/>
    <mergeCell ref="C88:D89"/>
    <mergeCell ref="E88:E89"/>
    <mergeCell ref="F88:H89"/>
    <mergeCell ref="C90:D90"/>
    <mergeCell ref="F90:H90"/>
    <mergeCell ref="C91:D91"/>
    <mergeCell ref="F91:H91"/>
    <mergeCell ref="V70:W70"/>
    <mergeCell ref="V71:W71"/>
    <mergeCell ref="C75:D76"/>
    <mergeCell ref="C77:D77"/>
    <mergeCell ref="C78:D78"/>
    <mergeCell ref="C79:D79"/>
    <mergeCell ref="C80:D80"/>
    <mergeCell ref="C81:D81"/>
    <mergeCell ref="C82:D82"/>
    <mergeCell ref="G71:H72"/>
    <mergeCell ref="M12:O19"/>
    <mergeCell ref="B15:C15"/>
    <mergeCell ref="B16:C16"/>
    <mergeCell ref="M22:Q22"/>
    <mergeCell ref="A33:H33"/>
    <mergeCell ref="A34:H34"/>
    <mergeCell ref="P34:Q34"/>
    <mergeCell ref="M40:Q48"/>
    <mergeCell ref="G43:H43"/>
    <mergeCell ref="G44:H44"/>
    <mergeCell ref="G45:H45"/>
    <mergeCell ref="A22:H22"/>
    <mergeCell ref="A23:H23"/>
    <mergeCell ref="A24:H24"/>
    <mergeCell ref="A14:H14"/>
    <mergeCell ref="A18:H18"/>
    <mergeCell ref="A19:H19"/>
    <mergeCell ref="A20:H20"/>
    <mergeCell ref="A21:H21"/>
    <mergeCell ref="G35:H35"/>
    <mergeCell ref="G36:H36"/>
    <mergeCell ref="G37:H37"/>
    <mergeCell ref="C83:D83"/>
    <mergeCell ref="G38:H38"/>
    <mergeCell ref="G39:H39"/>
    <mergeCell ref="A10:H10"/>
    <mergeCell ref="B11:D11"/>
    <mergeCell ref="E11:F11"/>
    <mergeCell ref="B12:D12"/>
    <mergeCell ref="E12:F12"/>
    <mergeCell ref="A13:H13"/>
    <mergeCell ref="A53:B53"/>
    <mergeCell ref="G53:H53"/>
    <mergeCell ref="A54:B54"/>
    <mergeCell ref="G54:H54"/>
    <mergeCell ref="G49:H49"/>
    <mergeCell ref="G50:H50"/>
    <mergeCell ref="A51:H51"/>
    <mergeCell ref="A52:H52"/>
    <mergeCell ref="A55:B55"/>
    <mergeCell ref="G55:H55"/>
    <mergeCell ref="A56:B56"/>
    <mergeCell ref="G56:H56"/>
    <mergeCell ref="A57:B57"/>
    <mergeCell ref="G57:H57"/>
    <mergeCell ref="G59:H59"/>
    <mergeCell ref="A1:H1"/>
    <mergeCell ref="A2:H2"/>
    <mergeCell ref="B4:L4"/>
    <mergeCell ref="B6:L6"/>
    <mergeCell ref="B8:H8"/>
    <mergeCell ref="A9:H9"/>
    <mergeCell ref="G46:H46"/>
    <mergeCell ref="G47:H47"/>
    <mergeCell ref="G48:H48"/>
    <mergeCell ref="G40:H40"/>
    <mergeCell ref="G41:H41"/>
    <mergeCell ref="G42:H42"/>
    <mergeCell ref="G60:H60"/>
    <mergeCell ref="G61:H61"/>
    <mergeCell ref="A59:B59"/>
    <mergeCell ref="A60:B60"/>
    <mergeCell ref="A61:B61"/>
    <mergeCell ref="A58:B58"/>
    <mergeCell ref="G58:H58"/>
    <mergeCell ref="A65:B65"/>
    <mergeCell ref="G65:H65"/>
    <mergeCell ref="A72:B72"/>
    <mergeCell ref="A73:B73"/>
    <mergeCell ref="D73:E73"/>
    <mergeCell ref="A66:B66"/>
    <mergeCell ref="A67:B67"/>
    <mergeCell ref="A63:B63"/>
    <mergeCell ref="A64:B64"/>
    <mergeCell ref="G64:H64"/>
    <mergeCell ref="G63:H63"/>
    <mergeCell ref="G66:H66"/>
    <mergeCell ref="G67:H67"/>
    <mergeCell ref="G68:H68"/>
    <mergeCell ref="A68:B68"/>
    <mergeCell ref="F84:H84"/>
    <mergeCell ref="F85:H85"/>
    <mergeCell ref="F86:H86"/>
    <mergeCell ref="F87:H87"/>
    <mergeCell ref="A62:B62"/>
    <mergeCell ref="G62:H62"/>
    <mergeCell ref="E75:E76"/>
    <mergeCell ref="F78:H78"/>
    <mergeCell ref="F79:H79"/>
    <mergeCell ref="A80:A81"/>
    <mergeCell ref="B80:B81"/>
    <mergeCell ref="F80:H81"/>
    <mergeCell ref="F82:H82"/>
    <mergeCell ref="F83:H83"/>
    <mergeCell ref="F77:H77"/>
    <mergeCell ref="F75:H76"/>
    <mergeCell ref="F73:H74"/>
    <mergeCell ref="C84:D84"/>
    <mergeCell ref="C85:D85"/>
    <mergeCell ref="A69:B69"/>
    <mergeCell ref="G69:H69"/>
    <mergeCell ref="A70:B70"/>
    <mergeCell ref="G70:H70"/>
    <mergeCell ref="A71:B71"/>
  </mergeCells>
  <pageMargins left="0.511811024" right="0.511811024" top="0.78740157499999996" bottom="0.78740157499999996" header="0.31496062000000002" footer="0.31496062000000002"/>
  <pageSetup paperSize="9" scale="34" orientation="portrait" r:id="rId1"/>
  <rowBreaks count="1" manualBreakCount="1">
    <brk id="50" max="7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K111"/>
  <sheetViews>
    <sheetView showGridLines="0" showWhiteSpace="0" view="pageBreakPreview" topLeftCell="A70" zoomScaleNormal="100" zoomScaleSheetLayoutView="100" workbookViewId="0">
      <selection activeCell="A84" sqref="A84:H84"/>
    </sheetView>
  </sheetViews>
  <sheetFormatPr defaultRowHeight="14.25"/>
  <cols>
    <col min="1" max="1" width="24" style="33" customWidth="1"/>
    <col min="2" max="3" width="15" style="33" customWidth="1"/>
    <col min="4" max="4" width="16" style="33" customWidth="1"/>
    <col min="5" max="5" width="16.42578125" style="33" customWidth="1"/>
    <col min="6" max="6" width="13.5703125" style="33" customWidth="1"/>
    <col min="7" max="7" width="26.140625" style="33" customWidth="1"/>
    <col min="8" max="11" width="9.140625" style="33" hidden="1" customWidth="1"/>
    <col min="12" max="16384" width="9.140625" style="33"/>
  </cols>
  <sheetData>
    <row r="1" spans="1:11" ht="42" customHeight="1">
      <c r="A1" s="535" t="s">
        <v>26</v>
      </c>
      <c r="B1" s="536"/>
      <c r="C1" s="536"/>
      <c r="D1" s="536"/>
      <c r="E1" s="536"/>
      <c r="F1" s="536"/>
      <c r="G1" s="537"/>
    </row>
    <row r="2" spans="1:11" ht="15.75" customHeight="1">
      <c r="A2" s="538" t="s">
        <v>64</v>
      </c>
      <c r="B2" s="539"/>
      <c r="C2" s="539"/>
      <c r="D2" s="539"/>
      <c r="E2" s="539"/>
      <c r="F2" s="539"/>
      <c r="G2" s="540"/>
    </row>
    <row r="3" spans="1:11" ht="15.75" customHeight="1">
      <c r="A3" s="68"/>
      <c r="B3" s="69"/>
      <c r="C3" s="74"/>
      <c r="D3" s="74"/>
      <c r="E3" s="69"/>
      <c r="F3" s="69"/>
      <c r="G3" s="70"/>
    </row>
    <row r="4" spans="1:11" ht="15" customHeight="1">
      <c r="A4" s="71" t="s">
        <v>34</v>
      </c>
      <c r="B4" s="541" t="s">
        <v>81</v>
      </c>
      <c r="C4" s="541"/>
      <c r="D4" s="541"/>
      <c r="E4" s="541"/>
      <c r="F4" s="541"/>
      <c r="G4" s="541"/>
      <c r="H4" s="541"/>
      <c r="I4" s="541"/>
      <c r="J4" s="541"/>
      <c r="K4" s="541"/>
    </row>
    <row r="5" spans="1:11" ht="9" customHeight="1">
      <c r="A5" s="37"/>
      <c r="B5" s="34"/>
      <c r="C5" s="34"/>
      <c r="D5" s="34"/>
      <c r="E5" s="34"/>
      <c r="F5" s="34"/>
      <c r="G5" s="38"/>
    </row>
    <row r="6" spans="1:11" ht="22.5" customHeight="1">
      <c r="A6" s="71" t="s">
        <v>35</v>
      </c>
      <c r="B6" s="641" t="s">
        <v>82</v>
      </c>
      <c r="C6" s="542"/>
      <c r="D6" s="542"/>
      <c r="E6" s="542"/>
      <c r="F6" s="542"/>
      <c r="G6" s="542"/>
      <c r="H6" s="542"/>
      <c r="I6" s="542"/>
      <c r="J6" s="542"/>
      <c r="K6" s="542"/>
    </row>
    <row r="7" spans="1:11" ht="6" customHeight="1">
      <c r="A7" s="39"/>
      <c r="B7" s="35"/>
      <c r="C7" s="35"/>
      <c r="D7" s="35"/>
      <c r="E7" s="36"/>
      <c r="F7" s="34"/>
      <c r="G7" s="38"/>
    </row>
    <row r="8" spans="1:11" ht="24" customHeight="1">
      <c r="A8" s="71" t="s">
        <v>33</v>
      </c>
      <c r="B8" s="542" t="s">
        <v>57</v>
      </c>
      <c r="C8" s="542"/>
      <c r="D8" s="542"/>
      <c r="E8" s="542"/>
      <c r="F8" s="542"/>
      <c r="G8" s="542"/>
    </row>
    <row r="9" spans="1:11" ht="6.75" customHeight="1">
      <c r="A9" s="538"/>
      <c r="B9" s="539"/>
      <c r="C9" s="539"/>
      <c r="D9" s="539"/>
      <c r="E9" s="539"/>
      <c r="F9" s="539"/>
      <c r="G9" s="540"/>
    </row>
    <row r="10" spans="1:11">
      <c r="A10" s="547" t="s">
        <v>42</v>
      </c>
      <c r="B10" s="548"/>
      <c r="C10" s="548"/>
      <c r="D10" s="548"/>
      <c r="E10" s="548"/>
      <c r="F10" s="548"/>
      <c r="G10" s="549"/>
    </row>
    <row r="11" spans="1:11" ht="25.5">
      <c r="A11" s="63" t="s">
        <v>1</v>
      </c>
      <c r="B11" s="550" t="s">
        <v>48</v>
      </c>
      <c r="C11" s="552"/>
      <c r="D11" s="550" t="s">
        <v>46</v>
      </c>
      <c r="E11" s="552"/>
      <c r="F11" s="67" t="s">
        <v>47</v>
      </c>
      <c r="G11" s="63" t="s">
        <v>5</v>
      </c>
    </row>
    <row r="12" spans="1:11">
      <c r="A12" s="40" t="s">
        <v>83</v>
      </c>
      <c r="B12" s="553" t="s">
        <v>78</v>
      </c>
      <c r="C12" s="555"/>
      <c r="D12" s="553">
        <v>100</v>
      </c>
      <c r="E12" s="555"/>
      <c r="F12" s="41"/>
      <c r="G12" s="75" t="e">
        <f>F12/E12*100</f>
        <v>#DIV/0!</v>
      </c>
    </row>
    <row r="13" spans="1:11" ht="6.75" customHeight="1">
      <c r="A13" s="557"/>
      <c r="B13" s="558"/>
      <c r="C13" s="558"/>
      <c r="D13" s="558"/>
      <c r="E13" s="558"/>
      <c r="F13" s="558"/>
      <c r="G13" s="559"/>
    </row>
    <row r="14" spans="1:11">
      <c r="A14" s="547" t="s">
        <v>43</v>
      </c>
      <c r="B14" s="548"/>
      <c r="C14" s="548"/>
      <c r="D14" s="548"/>
      <c r="E14" s="548"/>
      <c r="F14" s="548"/>
      <c r="G14" s="549"/>
    </row>
    <row r="15" spans="1:11">
      <c r="A15" s="78" t="s">
        <v>58</v>
      </c>
      <c r="B15" s="64" t="s">
        <v>8</v>
      </c>
      <c r="C15" s="64" t="s">
        <v>9</v>
      </c>
      <c r="D15" s="79" t="s">
        <v>59</v>
      </c>
      <c r="E15" s="79" t="s">
        <v>60</v>
      </c>
      <c r="F15" s="64" t="s">
        <v>32</v>
      </c>
      <c r="G15" s="65" t="s">
        <v>10</v>
      </c>
    </row>
    <row r="16" spans="1:11" ht="17.25" customHeight="1">
      <c r="A16" s="96">
        <v>857322</v>
      </c>
      <c r="B16" s="42"/>
      <c r="C16" s="42"/>
      <c r="D16" s="42"/>
      <c r="E16" s="42"/>
      <c r="F16" s="42"/>
      <c r="G16" s="75" t="e">
        <f>F16/B16*100</f>
        <v>#DIV/0!</v>
      </c>
    </row>
    <row r="17" spans="1:8" ht="9.75" customHeight="1">
      <c r="A17" s="638"/>
      <c r="B17" s="639"/>
      <c r="C17" s="639"/>
      <c r="D17" s="639"/>
      <c r="E17" s="639"/>
      <c r="F17" s="639"/>
      <c r="G17" s="640"/>
    </row>
    <row r="18" spans="1:8" ht="18" customHeight="1">
      <c r="A18" s="590" t="s">
        <v>54</v>
      </c>
      <c r="B18" s="590"/>
      <c r="C18" s="590"/>
      <c r="D18" s="590"/>
      <c r="E18" s="590"/>
      <c r="F18" s="590"/>
      <c r="G18" s="590"/>
      <c r="H18" s="132"/>
    </row>
    <row r="19" spans="1:8" ht="3" customHeight="1">
      <c r="A19" s="645"/>
      <c r="B19" s="645"/>
      <c r="C19" s="645"/>
      <c r="D19" s="645"/>
      <c r="E19" s="645"/>
      <c r="F19" s="645"/>
      <c r="G19" s="645"/>
      <c r="H19" s="132"/>
    </row>
    <row r="20" spans="1:8" ht="15" customHeight="1">
      <c r="A20" s="591" t="s">
        <v>55</v>
      </c>
      <c r="B20" s="591"/>
      <c r="C20" s="591"/>
      <c r="D20" s="591"/>
      <c r="E20" s="591"/>
      <c r="F20" s="591"/>
      <c r="G20" s="591"/>
      <c r="H20" s="132"/>
    </row>
    <row r="21" spans="1:8" ht="58.5" customHeight="1">
      <c r="A21" s="645"/>
      <c r="B21" s="645"/>
      <c r="C21" s="645"/>
      <c r="D21" s="645"/>
      <c r="E21" s="645"/>
      <c r="F21" s="645"/>
      <c r="G21" s="645"/>
      <c r="H21" s="132"/>
    </row>
    <row r="22" spans="1:8" ht="15.75" customHeight="1">
      <c r="A22" s="591" t="s">
        <v>49</v>
      </c>
      <c r="B22" s="591"/>
      <c r="C22" s="591"/>
      <c r="D22" s="591"/>
      <c r="E22" s="591"/>
      <c r="F22" s="591"/>
      <c r="G22" s="591"/>
      <c r="H22" s="132"/>
    </row>
    <row r="23" spans="1:8" ht="45.75" customHeight="1">
      <c r="A23" s="646"/>
      <c r="B23" s="647"/>
      <c r="C23" s="647"/>
      <c r="D23" s="647"/>
      <c r="E23" s="647"/>
      <c r="F23" s="647"/>
      <c r="G23" s="648"/>
      <c r="H23" s="132"/>
    </row>
    <row r="24" spans="1:8" ht="15.75" customHeight="1">
      <c r="A24" s="591" t="s">
        <v>62</v>
      </c>
      <c r="B24" s="591"/>
      <c r="C24" s="591"/>
      <c r="D24" s="591"/>
      <c r="E24" s="591"/>
      <c r="F24" s="591"/>
      <c r="G24" s="591"/>
      <c r="H24" s="132"/>
    </row>
    <row r="25" spans="1:8" ht="55.5" customHeight="1">
      <c r="A25" s="649"/>
      <c r="B25" s="649"/>
      <c r="C25" s="649"/>
      <c r="D25" s="649"/>
      <c r="E25" s="649"/>
      <c r="F25" s="649"/>
      <c r="G25" s="649"/>
      <c r="H25" s="132"/>
    </row>
    <row r="26" spans="1:8" ht="13.5" customHeight="1">
      <c r="A26" s="650" t="s">
        <v>84</v>
      </c>
      <c r="B26" s="650"/>
      <c r="C26" s="650"/>
      <c r="D26" s="650"/>
      <c r="E26" s="650"/>
      <c r="F26" s="650"/>
      <c r="G26" s="650"/>
      <c r="H26" s="132"/>
    </row>
    <row r="27" spans="1:8" ht="35.25" customHeight="1">
      <c r="A27" s="97" t="s">
        <v>85</v>
      </c>
      <c r="B27" s="98" t="s">
        <v>86</v>
      </c>
      <c r="C27" s="98" t="s">
        <v>87</v>
      </c>
      <c r="D27" s="98" t="s">
        <v>16</v>
      </c>
      <c r="E27" s="644" t="s">
        <v>52</v>
      </c>
      <c r="F27" s="644"/>
      <c r="G27" s="644"/>
      <c r="H27" s="132"/>
    </row>
    <row r="28" spans="1:8" ht="18" customHeight="1">
      <c r="A28" s="99" t="s">
        <v>88</v>
      </c>
      <c r="B28" s="100">
        <v>29434.92</v>
      </c>
      <c r="C28" s="101"/>
      <c r="D28" s="102">
        <f>C28/B28*100</f>
        <v>0</v>
      </c>
      <c r="E28" s="642"/>
      <c r="F28" s="642"/>
      <c r="G28" s="642"/>
      <c r="H28" s="132"/>
    </row>
    <row r="29" spans="1:8" ht="15.75" customHeight="1">
      <c r="A29" s="103" t="s">
        <v>89</v>
      </c>
      <c r="B29" s="104">
        <v>84000</v>
      </c>
      <c r="C29" s="105"/>
      <c r="D29" s="106">
        <f>C29/B29*100</f>
        <v>0</v>
      </c>
      <c r="E29" s="643"/>
      <c r="F29" s="643"/>
      <c r="G29" s="643"/>
      <c r="H29" s="132"/>
    </row>
    <row r="30" spans="1:8" ht="18" customHeight="1">
      <c r="A30" s="103" t="s">
        <v>90</v>
      </c>
      <c r="B30" s="104">
        <v>78000</v>
      </c>
      <c r="C30" s="105"/>
      <c r="D30" s="106">
        <f>C30/B30*100</f>
        <v>0</v>
      </c>
      <c r="E30" s="506"/>
      <c r="F30" s="506"/>
      <c r="G30" s="506"/>
      <c r="H30" s="132"/>
    </row>
    <row r="31" spans="1:8" ht="21.75" customHeight="1">
      <c r="A31" s="103" t="s">
        <v>91</v>
      </c>
      <c r="B31" s="104">
        <v>24000</v>
      </c>
      <c r="C31" s="105"/>
      <c r="D31" s="106">
        <f>C31/B31*100</f>
        <v>0</v>
      </c>
      <c r="E31" s="506"/>
      <c r="F31" s="506"/>
      <c r="G31" s="506"/>
      <c r="H31" s="132"/>
    </row>
    <row r="32" spans="1:8" ht="21.75" customHeight="1">
      <c r="A32" s="103" t="s">
        <v>92</v>
      </c>
      <c r="B32" s="104">
        <v>5673.84</v>
      </c>
      <c r="C32" s="105"/>
      <c r="D32" s="106">
        <v>0</v>
      </c>
      <c r="E32" s="506"/>
      <c r="F32" s="506"/>
      <c r="G32" s="506"/>
      <c r="H32" s="132"/>
    </row>
    <row r="33" spans="1:8" ht="21.75" customHeight="1">
      <c r="A33" s="103" t="s">
        <v>93</v>
      </c>
      <c r="B33" s="104">
        <v>240000</v>
      </c>
      <c r="C33" s="105"/>
      <c r="D33" s="106">
        <f>C33/B33*100</f>
        <v>0</v>
      </c>
      <c r="E33" s="506"/>
      <c r="F33" s="506"/>
      <c r="G33" s="506"/>
      <c r="H33" s="132"/>
    </row>
    <row r="34" spans="1:8" ht="21.75" customHeight="1">
      <c r="A34" s="103" t="s">
        <v>94</v>
      </c>
      <c r="B34" s="104">
        <v>103843.8</v>
      </c>
      <c r="C34" s="105"/>
      <c r="D34" s="106">
        <f>C34/B34*100</f>
        <v>0</v>
      </c>
      <c r="E34" s="506"/>
      <c r="F34" s="506"/>
      <c r="G34" s="506"/>
      <c r="H34" s="132"/>
    </row>
    <row r="35" spans="1:8" ht="18.75" customHeight="1">
      <c r="A35" s="103" t="s">
        <v>95</v>
      </c>
      <c r="B35" s="107">
        <v>5030.76</v>
      </c>
      <c r="C35" s="105"/>
      <c r="D35" s="106">
        <f>C35/B35*100</f>
        <v>0</v>
      </c>
      <c r="E35" s="643"/>
      <c r="F35" s="643"/>
      <c r="G35" s="643"/>
      <c r="H35" s="132"/>
    </row>
    <row r="36" spans="1:8" ht="21.75" customHeight="1">
      <c r="A36" s="103" t="s">
        <v>96</v>
      </c>
      <c r="B36" s="108">
        <v>5400</v>
      </c>
      <c r="C36" s="105"/>
      <c r="D36" s="109">
        <v>2.0153702999999998</v>
      </c>
      <c r="E36" s="506"/>
      <c r="F36" s="506"/>
      <c r="G36" s="506"/>
      <c r="H36" s="132"/>
    </row>
    <row r="37" spans="1:8" ht="25.5" customHeight="1">
      <c r="A37" s="103" t="s">
        <v>97</v>
      </c>
      <c r="B37" s="107">
        <v>5176.05</v>
      </c>
      <c r="C37" s="105"/>
      <c r="D37" s="106">
        <f>C37/B37*100</f>
        <v>0</v>
      </c>
      <c r="E37" s="506"/>
      <c r="F37" s="506"/>
      <c r="G37" s="506"/>
      <c r="H37" s="132"/>
    </row>
    <row r="38" spans="1:8" s="43" customFormat="1" ht="18" customHeight="1">
      <c r="A38" s="103" t="s">
        <v>98</v>
      </c>
      <c r="B38" s="104">
        <v>24000</v>
      </c>
      <c r="C38" s="105"/>
      <c r="D38" s="106">
        <f>C38/B38*100</f>
        <v>0</v>
      </c>
      <c r="E38" s="506"/>
      <c r="F38" s="506"/>
      <c r="G38" s="506"/>
      <c r="H38" s="133"/>
    </row>
    <row r="39" spans="1:8" s="44" customFormat="1" ht="18" customHeight="1">
      <c r="A39" s="103" t="s">
        <v>99</v>
      </c>
      <c r="B39" s="104">
        <v>4350</v>
      </c>
      <c r="C39" s="105"/>
      <c r="D39" s="106">
        <f>C39/B39*100</f>
        <v>0</v>
      </c>
      <c r="E39" s="506"/>
      <c r="F39" s="506"/>
      <c r="G39" s="506"/>
      <c r="H39" s="134"/>
    </row>
    <row r="40" spans="1:8" s="44" customFormat="1" ht="25.5" customHeight="1">
      <c r="A40" s="103" t="s">
        <v>100</v>
      </c>
      <c r="B40" s="110">
        <v>0</v>
      </c>
      <c r="C40" s="111"/>
      <c r="D40" s="112">
        <v>0</v>
      </c>
      <c r="E40" s="506"/>
      <c r="F40" s="506"/>
      <c r="G40" s="506"/>
      <c r="H40" s="134"/>
    </row>
    <row r="41" spans="1:8" s="44" customFormat="1" ht="27.75" customHeight="1">
      <c r="A41" s="103" t="s">
        <v>101</v>
      </c>
      <c r="B41" s="110">
        <v>42000</v>
      </c>
      <c r="C41" s="111"/>
      <c r="D41" s="112">
        <v>0</v>
      </c>
      <c r="E41" s="506"/>
      <c r="F41" s="506"/>
      <c r="G41" s="506"/>
      <c r="H41" s="134"/>
    </row>
    <row r="42" spans="1:8" ht="24.75" customHeight="1">
      <c r="A42" s="113" t="s">
        <v>102</v>
      </c>
      <c r="B42" s="114">
        <f>SUM(B28:B41)</f>
        <v>650909.37000000011</v>
      </c>
      <c r="C42" s="114">
        <f>SUM(C28:C41)</f>
        <v>0</v>
      </c>
      <c r="D42" s="115">
        <f>C42/B42*100</f>
        <v>0</v>
      </c>
      <c r="E42" s="651"/>
      <c r="F42" s="651"/>
      <c r="G42" s="651"/>
      <c r="H42" s="132"/>
    </row>
    <row r="43" spans="1:8" ht="34.5" customHeight="1">
      <c r="A43" s="654" t="s">
        <v>122</v>
      </c>
      <c r="B43" s="655"/>
      <c r="C43" s="655"/>
      <c r="D43" s="655"/>
      <c r="E43" s="655"/>
      <c r="F43" s="655"/>
      <c r="G43" s="655"/>
      <c r="H43" s="132"/>
    </row>
    <row r="44" spans="1:8">
      <c r="A44" s="656" t="s">
        <v>103</v>
      </c>
      <c r="B44" s="568"/>
      <c r="C44" s="568"/>
      <c r="D44" s="568"/>
      <c r="E44" s="568"/>
      <c r="F44" s="568"/>
      <c r="G44" s="568"/>
      <c r="H44" s="132"/>
    </row>
    <row r="45" spans="1:8" ht="25.5">
      <c r="A45" s="560" t="s">
        <v>85</v>
      </c>
      <c r="B45" s="560"/>
      <c r="C45" s="98" t="s">
        <v>104</v>
      </c>
      <c r="D45" s="98" t="s">
        <v>105</v>
      </c>
      <c r="E45" s="116" t="s">
        <v>16</v>
      </c>
      <c r="F45" s="561" t="s">
        <v>52</v>
      </c>
      <c r="G45" s="562"/>
      <c r="H45" s="132"/>
    </row>
    <row r="46" spans="1:8">
      <c r="A46" s="505" t="s">
        <v>106</v>
      </c>
      <c r="B46" s="505"/>
      <c r="C46" s="105">
        <v>3000</v>
      </c>
      <c r="D46" s="105"/>
      <c r="E46" s="117">
        <f t="shared" ref="E46:E60" si="0">D46/C46*100</f>
        <v>0</v>
      </c>
      <c r="F46" s="652"/>
      <c r="G46" s="653"/>
      <c r="H46" s="132"/>
    </row>
    <row r="47" spans="1:8">
      <c r="A47" s="505" t="s">
        <v>107</v>
      </c>
      <c r="B47" s="505"/>
      <c r="C47" s="105">
        <v>1500</v>
      </c>
      <c r="D47" s="105"/>
      <c r="E47" s="117">
        <f t="shared" si="0"/>
        <v>0</v>
      </c>
      <c r="F47" s="652"/>
      <c r="G47" s="653"/>
      <c r="H47" s="132"/>
    </row>
    <row r="48" spans="1:8">
      <c r="A48" s="505" t="s">
        <v>108</v>
      </c>
      <c r="B48" s="505"/>
      <c r="C48" s="105">
        <v>1200</v>
      </c>
      <c r="D48" s="105"/>
      <c r="E48" s="117">
        <f t="shared" si="0"/>
        <v>0</v>
      </c>
      <c r="F48" s="652"/>
      <c r="G48" s="653"/>
      <c r="H48" s="132"/>
    </row>
    <row r="49" spans="1:8">
      <c r="A49" s="505" t="s">
        <v>109</v>
      </c>
      <c r="B49" s="505"/>
      <c r="C49" s="105">
        <v>78000</v>
      </c>
      <c r="D49" s="105"/>
      <c r="E49" s="117">
        <f t="shared" si="0"/>
        <v>0</v>
      </c>
      <c r="F49" s="652"/>
      <c r="G49" s="653"/>
      <c r="H49" s="132"/>
    </row>
    <row r="50" spans="1:8">
      <c r="A50" s="505" t="s">
        <v>110</v>
      </c>
      <c r="B50" s="505"/>
      <c r="C50" s="105">
        <v>7691.38</v>
      </c>
      <c r="D50" s="105"/>
      <c r="E50" s="117">
        <f t="shared" si="0"/>
        <v>0</v>
      </c>
      <c r="F50" s="652"/>
      <c r="G50" s="653"/>
      <c r="H50" s="132"/>
    </row>
    <row r="51" spans="1:8">
      <c r="A51" s="505" t="s">
        <v>111</v>
      </c>
      <c r="B51" s="505"/>
      <c r="C51" s="105">
        <v>1108.6199999999999</v>
      </c>
      <c r="D51" s="105"/>
      <c r="E51" s="117">
        <f t="shared" si="0"/>
        <v>0</v>
      </c>
      <c r="F51" s="652"/>
      <c r="G51" s="653"/>
      <c r="H51" s="132"/>
    </row>
    <row r="52" spans="1:8">
      <c r="A52" s="505" t="s">
        <v>112</v>
      </c>
      <c r="B52" s="505"/>
      <c r="C52" s="105">
        <v>10000</v>
      </c>
      <c r="D52" s="105"/>
      <c r="E52" s="117">
        <f t="shared" si="0"/>
        <v>0</v>
      </c>
      <c r="F52" s="652"/>
      <c r="G52" s="653"/>
      <c r="H52" s="132"/>
    </row>
    <row r="53" spans="1:8" ht="21" customHeight="1">
      <c r="A53" s="505" t="s">
        <v>113</v>
      </c>
      <c r="B53" s="505"/>
      <c r="C53" s="105">
        <v>4000</v>
      </c>
      <c r="D53" s="105"/>
      <c r="E53" s="117">
        <f t="shared" si="0"/>
        <v>0</v>
      </c>
      <c r="F53" s="652"/>
      <c r="G53" s="653"/>
      <c r="H53" s="132"/>
    </row>
    <row r="54" spans="1:8" ht="22.5" customHeight="1">
      <c r="A54" s="505" t="s">
        <v>114</v>
      </c>
      <c r="B54" s="505"/>
      <c r="C54" s="105">
        <v>15000</v>
      </c>
      <c r="D54" s="105"/>
      <c r="E54" s="117">
        <f t="shared" si="0"/>
        <v>0</v>
      </c>
      <c r="F54" s="652"/>
      <c r="G54" s="653"/>
      <c r="H54" s="132"/>
    </row>
    <row r="55" spans="1:8" ht="22.5" customHeight="1">
      <c r="A55" s="505" t="s">
        <v>115</v>
      </c>
      <c r="B55" s="505"/>
      <c r="C55" s="105">
        <v>200000</v>
      </c>
      <c r="D55" s="105"/>
      <c r="E55" s="117">
        <f t="shared" si="0"/>
        <v>0</v>
      </c>
      <c r="F55" s="652"/>
      <c r="G55" s="653"/>
      <c r="H55" s="132"/>
    </row>
    <row r="56" spans="1:8" ht="25.5" customHeight="1">
      <c r="A56" s="505" t="s">
        <v>116</v>
      </c>
      <c r="B56" s="505"/>
      <c r="C56" s="105">
        <v>241377.2</v>
      </c>
      <c r="D56" s="105"/>
      <c r="E56" s="117">
        <f t="shared" si="0"/>
        <v>0</v>
      </c>
      <c r="F56" s="652"/>
      <c r="G56" s="653"/>
      <c r="H56" s="132"/>
    </row>
    <row r="57" spans="1:8" ht="18" customHeight="1">
      <c r="A57" s="505" t="s">
        <v>117</v>
      </c>
      <c r="B57" s="505"/>
      <c r="C57" s="105">
        <v>47100</v>
      </c>
      <c r="D57" s="105"/>
      <c r="E57" s="117">
        <f t="shared" si="0"/>
        <v>0</v>
      </c>
      <c r="F57" s="652"/>
      <c r="G57" s="653"/>
      <c r="H57" s="132"/>
    </row>
    <row r="58" spans="1:8">
      <c r="A58" s="505" t="s">
        <v>118</v>
      </c>
      <c r="B58" s="505"/>
      <c r="C58" s="105">
        <v>20700</v>
      </c>
      <c r="D58" s="105"/>
      <c r="E58" s="117">
        <f t="shared" si="0"/>
        <v>0</v>
      </c>
      <c r="F58" s="652"/>
      <c r="G58" s="653"/>
      <c r="H58" s="132"/>
    </row>
    <row r="59" spans="1:8">
      <c r="A59" s="505" t="s">
        <v>119</v>
      </c>
      <c r="B59" s="505"/>
      <c r="C59" s="105">
        <v>0</v>
      </c>
      <c r="D59" s="105"/>
      <c r="E59" s="117">
        <v>0</v>
      </c>
      <c r="F59" s="652"/>
      <c r="G59" s="653"/>
      <c r="H59" s="132"/>
    </row>
    <row r="60" spans="1:8" ht="24.75" customHeight="1">
      <c r="A60" s="525" t="s">
        <v>120</v>
      </c>
      <c r="B60" s="525"/>
      <c r="C60" s="135">
        <f>C46+C47+C48+C49+C50+C51+C52+C53+C54+C55+C56+C57+C58+C59</f>
        <v>630677.19999999995</v>
      </c>
      <c r="D60" s="135"/>
      <c r="E60" s="136">
        <f t="shared" si="0"/>
        <v>0</v>
      </c>
      <c r="F60" s="657"/>
      <c r="G60" s="658"/>
      <c r="H60" s="132"/>
    </row>
    <row r="61" spans="1:8" ht="27.75" customHeight="1">
      <c r="A61" s="526" t="s">
        <v>121</v>
      </c>
      <c r="B61" s="527"/>
      <c r="C61" s="137">
        <f>C60+B42</f>
        <v>1281586.57</v>
      </c>
      <c r="D61" s="137"/>
      <c r="E61" s="138">
        <f>D61/C61*100</f>
        <v>0</v>
      </c>
      <c r="F61" s="659"/>
      <c r="G61" s="660"/>
      <c r="H61" s="132"/>
    </row>
    <row r="62" spans="1:8" ht="24" customHeight="1">
      <c r="A62" s="528" t="s">
        <v>123</v>
      </c>
      <c r="B62" s="529"/>
      <c r="C62" s="530" t="s">
        <v>124</v>
      </c>
      <c r="D62" s="530"/>
      <c r="E62" s="513" t="s">
        <v>125</v>
      </c>
      <c r="F62" s="514"/>
      <c r="G62" s="514"/>
      <c r="H62" s="666"/>
    </row>
    <row r="63" spans="1:8" ht="38.25">
      <c r="A63" s="139" t="s">
        <v>126</v>
      </c>
      <c r="B63" s="140" t="s">
        <v>127</v>
      </c>
      <c r="C63" s="139" t="s">
        <v>128</v>
      </c>
      <c r="D63" s="141" t="s">
        <v>129</v>
      </c>
      <c r="E63" s="515"/>
      <c r="F63" s="516"/>
      <c r="G63" s="516"/>
      <c r="H63" s="667"/>
    </row>
    <row r="64" spans="1:8">
      <c r="A64" s="661"/>
      <c r="B64" s="118"/>
      <c r="C64" s="119"/>
      <c r="D64" s="120"/>
      <c r="E64" s="663"/>
      <c r="F64" s="663"/>
      <c r="G64" s="663"/>
      <c r="H64" s="663"/>
    </row>
    <row r="65" spans="1:8" ht="23.25" customHeight="1">
      <c r="A65" s="662"/>
      <c r="B65" s="121"/>
      <c r="C65" s="119"/>
      <c r="D65" s="120"/>
      <c r="E65" s="663"/>
      <c r="F65" s="663"/>
      <c r="G65" s="663"/>
      <c r="H65" s="663"/>
    </row>
    <row r="66" spans="1:8">
      <c r="A66" s="661"/>
      <c r="B66" s="118"/>
      <c r="C66" s="119"/>
      <c r="D66" s="120"/>
      <c r="E66" s="663"/>
      <c r="F66" s="663"/>
      <c r="G66" s="663"/>
      <c r="H66" s="663"/>
    </row>
    <row r="67" spans="1:8">
      <c r="A67" s="662"/>
      <c r="B67" s="121"/>
      <c r="C67" s="119"/>
      <c r="D67" s="120"/>
      <c r="E67" s="664"/>
      <c r="F67" s="664"/>
      <c r="G67" s="664"/>
      <c r="H67" s="664"/>
    </row>
    <row r="68" spans="1:8">
      <c r="A68" s="122"/>
      <c r="B68" s="123"/>
      <c r="C68" s="119"/>
      <c r="D68" s="120"/>
      <c r="E68" s="663"/>
      <c r="F68" s="663"/>
      <c r="G68" s="663"/>
      <c r="H68" s="663"/>
    </row>
    <row r="69" spans="1:8">
      <c r="A69" s="661"/>
      <c r="B69" s="118"/>
      <c r="C69" s="119"/>
      <c r="D69" s="120"/>
      <c r="E69" s="663"/>
      <c r="F69" s="663"/>
      <c r="G69" s="663"/>
      <c r="H69" s="663"/>
    </row>
    <row r="70" spans="1:8">
      <c r="A70" s="662"/>
      <c r="B70" s="121"/>
      <c r="C70" s="119"/>
      <c r="D70" s="120"/>
      <c r="E70" s="665"/>
      <c r="F70" s="665"/>
      <c r="G70" s="665"/>
      <c r="H70" s="665"/>
    </row>
    <row r="71" spans="1:8">
      <c r="A71" s="122"/>
      <c r="B71" s="123"/>
      <c r="C71" s="119"/>
      <c r="D71" s="120"/>
      <c r="E71" s="665"/>
      <c r="F71" s="665"/>
      <c r="G71" s="665"/>
      <c r="H71" s="665"/>
    </row>
    <row r="72" spans="1:8">
      <c r="A72" s="122"/>
      <c r="B72" s="120"/>
      <c r="C72" s="119"/>
      <c r="D72" s="120"/>
      <c r="E72" s="663"/>
      <c r="F72" s="663"/>
      <c r="G72" s="663"/>
      <c r="H72" s="663"/>
    </row>
    <row r="73" spans="1:8">
      <c r="A73" s="122"/>
      <c r="B73" s="120"/>
      <c r="C73" s="119"/>
      <c r="D73" s="120"/>
      <c r="E73" s="663"/>
      <c r="F73" s="663"/>
      <c r="G73" s="663"/>
      <c r="H73" s="663"/>
    </row>
    <row r="74" spans="1:8">
      <c r="A74" s="122"/>
      <c r="B74" s="120"/>
      <c r="C74" s="668"/>
      <c r="D74" s="671"/>
      <c r="E74" s="663"/>
      <c r="F74" s="663"/>
      <c r="G74" s="663"/>
      <c r="H74" s="663"/>
    </row>
    <row r="75" spans="1:8">
      <c r="A75" s="122"/>
      <c r="B75" s="120"/>
      <c r="C75" s="669"/>
      <c r="D75" s="672"/>
      <c r="E75" s="665"/>
      <c r="F75" s="665"/>
      <c r="G75" s="665"/>
      <c r="H75" s="665"/>
    </row>
    <row r="76" spans="1:8">
      <c r="A76" s="122"/>
      <c r="B76" s="120"/>
      <c r="C76" s="670"/>
      <c r="D76" s="672"/>
      <c r="E76" s="665"/>
      <c r="F76" s="665"/>
      <c r="G76" s="665"/>
      <c r="H76" s="665"/>
    </row>
    <row r="77" spans="1:8">
      <c r="A77" s="122"/>
      <c r="B77" s="120"/>
      <c r="C77" s="119"/>
      <c r="D77" s="120"/>
      <c r="E77" s="663"/>
      <c r="F77" s="663"/>
      <c r="G77" s="663"/>
      <c r="H77" s="663"/>
    </row>
    <row r="78" spans="1:8">
      <c r="A78" s="122"/>
      <c r="B78" s="120"/>
      <c r="C78" s="119"/>
      <c r="D78" s="120"/>
      <c r="E78" s="663"/>
      <c r="F78" s="663"/>
      <c r="G78" s="663"/>
      <c r="H78" s="663"/>
    </row>
    <row r="79" spans="1:8">
      <c r="A79" s="124"/>
      <c r="B79" s="120"/>
      <c r="C79" s="119"/>
      <c r="D79" s="120"/>
      <c r="E79" s="663"/>
      <c r="F79" s="663"/>
      <c r="G79" s="663"/>
      <c r="H79" s="663"/>
    </row>
    <row r="80" spans="1:8">
      <c r="A80" s="125" t="s">
        <v>102</v>
      </c>
      <c r="B80" s="126">
        <f>SUM(B64:B79)</f>
        <v>0</v>
      </c>
      <c r="C80" s="125" t="s">
        <v>102</v>
      </c>
      <c r="D80" s="126">
        <f>SUM(D64:D79)</f>
        <v>0</v>
      </c>
      <c r="E80" s="651"/>
      <c r="F80" s="651"/>
      <c r="G80" s="651"/>
      <c r="H80" s="651"/>
    </row>
    <row r="81" spans="1:9">
      <c r="A81" s="127"/>
      <c r="B81" s="128"/>
      <c r="C81" s="122"/>
      <c r="D81" s="120"/>
      <c r="E81" s="663"/>
      <c r="F81" s="663"/>
      <c r="G81" s="663"/>
      <c r="H81" s="663"/>
    </row>
    <row r="82" spans="1:9">
      <c r="A82" s="124"/>
      <c r="B82" s="129"/>
      <c r="C82" s="119"/>
      <c r="D82" s="120"/>
      <c r="E82" s="663"/>
      <c r="F82" s="663"/>
      <c r="G82" s="663"/>
      <c r="H82" s="663"/>
    </row>
    <row r="83" spans="1:9">
      <c r="A83" s="125" t="s">
        <v>130</v>
      </c>
      <c r="B83" s="130">
        <f>SUM(B80+B82)</f>
        <v>0</v>
      </c>
      <c r="C83" s="125" t="s">
        <v>130</v>
      </c>
      <c r="D83" s="126">
        <f>D80+D81+D82</f>
        <v>0</v>
      </c>
      <c r="E83" s="651"/>
      <c r="F83" s="651"/>
      <c r="G83" s="651"/>
      <c r="H83" s="651"/>
    </row>
    <row r="84" spans="1:9" ht="83.25" customHeight="1">
      <c r="A84" s="654" t="s">
        <v>131</v>
      </c>
      <c r="B84" s="679"/>
      <c r="C84" s="679"/>
      <c r="D84" s="679"/>
      <c r="E84" s="679"/>
      <c r="F84" s="679"/>
      <c r="G84" s="679"/>
      <c r="H84" s="680"/>
    </row>
    <row r="85" spans="1:9">
      <c r="A85" s="681" t="s">
        <v>63</v>
      </c>
      <c r="B85" s="681"/>
      <c r="C85" s="681"/>
      <c r="D85" s="681"/>
      <c r="E85" s="681"/>
      <c r="F85" s="681"/>
      <c r="G85" s="681"/>
      <c r="H85" s="681"/>
      <c r="I85" s="681"/>
    </row>
    <row r="86" spans="1:9">
      <c r="A86" s="682"/>
      <c r="B86" s="683"/>
      <c r="C86" s="683"/>
      <c r="D86" s="683"/>
      <c r="E86" s="683"/>
      <c r="F86" s="683"/>
      <c r="G86" s="683"/>
      <c r="H86" s="683"/>
      <c r="I86" s="684"/>
    </row>
    <row r="87" spans="1:9">
      <c r="A87" s="685"/>
      <c r="B87" s="686"/>
      <c r="C87" s="686"/>
      <c r="D87" s="686"/>
      <c r="E87" s="686"/>
      <c r="F87" s="686"/>
      <c r="G87" s="686"/>
      <c r="H87" s="686"/>
      <c r="I87" s="687"/>
    </row>
    <row r="88" spans="1:9">
      <c r="A88" s="688"/>
      <c r="B88" s="689"/>
      <c r="C88" s="689"/>
      <c r="D88" s="689"/>
      <c r="E88" s="689"/>
      <c r="F88" s="689"/>
      <c r="G88" s="689"/>
      <c r="H88" s="689"/>
      <c r="I88" s="690"/>
    </row>
    <row r="90" spans="1:9">
      <c r="A90" s="142" t="s">
        <v>23</v>
      </c>
      <c r="B90" s="142"/>
      <c r="C90" s="626" t="s">
        <v>22</v>
      </c>
      <c r="D90" s="626"/>
      <c r="E90" s="626"/>
      <c r="F90" s="623" t="s">
        <v>44</v>
      </c>
      <c r="G90" s="625"/>
      <c r="H90" s="85" t="s">
        <v>44</v>
      </c>
      <c r="I90" s="86"/>
    </row>
    <row r="91" spans="1:9">
      <c r="A91" s="673"/>
      <c r="B91" s="674"/>
      <c r="C91" s="673"/>
      <c r="D91" s="677"/>
      <c r="E91" s="674"/>
      <c r="F91" s="673"/>
      <c r="G91" s="674"/>
      <c r="H91" s="81"/>
      <c r="I91" s="82"/>
    </row>
    <row r="92" spans="1:9">
      <c r="A92" s="675"/>
      <c r="B92" s="676"/>
      <c r="C92" s="675"/>
      <c r="D92" s="678"/>
      <c r="E92" s="676"/>
      <c r="F92" s="675"/>
      <c r="G92" s="676"/>
      <c r="H92" s="81"/>
      <c r="I92" s="82"/>
    </row>
    <row r="93" spans="1:9">
      <c r="A93" s="627"/>
      <c r="B93" s="629"/>
      <c r="C93" s="627"/>
      <c r="D93" s="628"/>
      <c r="E93" s="629"/>
      <c r="F93" s="627"/>
      <c r="G93" s="629"/>
      <c r="H93" s="83"/>
      <c r="I93" s="84"/>
    </row>
    <row r="94" spans="1:9">
      <c r="A94" s="132"/>
      <c r="B94" s="132"/>
      <c r="C94" s="132"/>
      <c r="D94" s="132"/>
      <c r="E94" s="132"/>
      <c r="F94" s="132"/>
      <c r="G94" s="132"/>
      <c r="H94" s="132"/>
    </row>
    <row r="95" spans="1:9">
      <c r="A95" s="132"/>
      <c r="B95" s="132"/>
      <c r="C95" s="132"/>
      <c r="D95" s="132"/>
      <c r="E95" s="132"/>
      <c r="F95" s="132"/>
      <c r="G95" s="132"/>
      <c r="H95" s="132"/>
    </row>
    <row r="96" spans="1:9">
      <c r="A96" s="132"/>
      <c r="B96" s="132"/>
      <c r="C96" s="132"/>
      <c r="D96" s="132"/>
      <c r="E96" s="132"/>
      <c r="F96" s="132"/>
      <c r="G96" s="132"/>
      <c r="H96" s="132"/>
    </row>
    <row r="97" spans="1:8">
      <c r="A97" s="132"/>
      <c r="B97" s="132"/>
      <c r="C97" s="132"/>
      <c r="D97" s="132"/>
      <c r="E97" s="132"/>
      <c r="F97" s="132"/>
      <c r="G97" s="132"/>
      <c r="H97" s="132"/>
    </row>
    <row r="98" spans="1:8">
      <c r="A98" s="132"/>
      <c r="B98" s="132"/>
      <c r="C98" s="132"/>
      <c r="D98" s="132"/>
      <c r="E98" s="132"/>
      <c r="F98" s="132"/>
      <c r="G98" s="132"/>
      <c r="H98" s="132"/>
    </row>
    <row r="99" spans="1:8">
      <c r="A99" s="132"/>
      <c r="B99" s="132"/>
      <c r="C99" s="132"/>
      <c r="D99" s="132"/>
      <c r="E99" s="132"/>
      <c r="F99" s="132"/>
      <c r="G99" s="132"/>
      <c r="H99" s="132"/>
    </row>
    <row r="100" spans="1:8">
      <c r="A100" s="132"/>
      <c r="B100" s="132"/>
      <c r="C100" s="132"/>
      <c r="D100" s="132"/>
      <c r="E100" s="132"/>
      <c r="F100" s="132"/>
      <c r="G100" s="132"/>
      <c r="H100" s="132"/>
    </row>
    <row r="101" spans="1:8">
      <c r="A101" s="132"/>
      <c r="B101" s="132"/>
      <c r="C101" s="132"/>
      <c r="D101" s="132"/>
      <c r="E101" s="132"/>
      <c r="F101" s="132"/>
      <c r="G101" s="132"/>
      <c r="H101" s="132"/>
    </row>
    <row r="102" spans="1:8">
      <c r="A102" s="131"/>
      <c r="B102" s="131"/>
      <c r="C102" s="131"/>
      <c r="D102" s="131"/>
      <c r="E102" s="131"/>
      <c r="F102" s="131"/>
      <c r="G102" s="131"/>
      <c r="H102" s="131"/>
    </row>
    <row r="103" spans="1:8">
      <c r="A103" s="131"/>
      <c r="B103" s="131"/>
      <c r="C103" s="131"/>
      <c r="D103" s="131"/>
      <c r="E103" s="131"/>
      <c r="F103" s="131"/>
      <c r="G103" s="131"/>
      <c r="H103" s="131"/>
    </row>
    <row r="104" spans="1:8">
      <c r="A104" s="131"/>
      <c r="B104" s="131"/>
      <c r="C104" s="131"/>
      <c r="D104" s="131"/>
      <c r="E104" s="131"/>
      <c r="F104" s="131"/>
      <c r="G104" s="131"/>
      <c r="H104" s="131"/>
    </row>
    <row r="105" spans="1:8">
      <c r="A105" s="131"/>
      <c r="B105" s="131"/>
      <c r="C105" s="131"/>
      <c r="D105" s="131"/>
      <c r="E105" s="131"/>
      <c r="F105" s="131"/>
      <c r="G105" s="131"/>
      <c r="H105" s="131"/>
    </row>
    <row r="106" spans="1:8">
      <c r="A106" s="131"/>
      <c r="B106" s="131"/>
      <c r="C106" s="131"/>
      <c r="D106" s="131"/>
      <c r="E106" s="131"/>
      <c r="F106" s="131"/>
      <c r="G106" s="131"/>
      <c r="H106" s="131"/>
    </row>
    <row r="107" spans="1:8">
      <c r="A107" s="131"/>
      <c r="B107" s="131"/>
      <c r="C107" s="131"/>
      <c r="D107" s="131"/>
      <c r="E107" s="131"/>
      <c r="F107" s="131"/>
      <c r="G107" s="131"/>
      <c r="H107" s="131"/>
    </row>
    <row r="108" spans="1:8">
      <c r="A108" s="131"/>
      <c r="B108" s="131"/>
      <c r="C108" s="131"/>
      <c r="D108" s="131"/>
      <c r="E108" s="131"/>
      <c r="F108" s="131"/>
      <c r="G108" s="131"/>
      <c r="H108" s="131"/>
    </row>
    <row r="109" spans="1:8">
      <c r="A109" s="131"/>
      <c r="B109" s="131"/>
      <c r="C109" s="131"/>
      <c r="D109" s="131"/>
      <c r="E109" s="131"/>
      <c r="F109" s="131"/>
      <c r="G109" s="131"/>
      <c r="H109" s="131"/>
    </row>
    <row r="110" spans="1:8">
      <c r="A110" s="131"/>
      <c r="B110" s="131"/>
      <c r="C110" s="131"/>
      <c r="D110" s="131"/>
      <c r="E110" s="131"/>
      <c r="F110" s="131"/>
      <c r="G110" s="131"/>
      <c r="H110" s="131"/>
    </row>
    <row r="111" spans="1:8">
      <c r="A111" s="131"/>
      <c r="B111" s="131"/>
      <c r="C111" s="131"/>
      <c r="D111" s="131"/>
      <c r="E111" s="131"/>
      <c r="F111" s="131"/>
      <c r="G111" s="131"/>
      <c r="H111" s="131"/>
    </row>
  </sheetData>
  <mergeCells count="111">
    <mergeCell ref="A91:B93"/>
    <mergeCell ref="C91:E93"/>
    <mergeCell ref="F91:G93"/>
    <mergeCell ref="F90:G90"/>
    <mergeCell ref="C90:E90"/>
    <mergeCell ref="E82:H82"/>
    <mergeCell ref="E83:H83"/>
    <mergeCell ref="A84:H84"/>
    <mergeCell ref="A85:I85"/>
    <mergeCell ref="A86:I88"/>
    <mergeCell ref="E77:H77"/>
    <mergeCell ref="E78:H78"/>
    <mergeCell ref="E79:H79"/>
    <mergeCell ref="E80:H80"/>
    <mergeCell ref="E81:H81"/>
    <mergeCell ref="E71:H71"/>
    <mergeCell ref="E72:H72"/>
    <mergeCell ref="E73:H73"/>
    <mergeCell ref="C74:C76"/>
    <mergeCell ref="D74:D76"/>
    <mergeCell ref="E74:H74"/>
    <mergeCell ref="E75:H75"/>
    <mergeCell ref="E76:H76"/>
    <mergeCell ref="A66:A67"/>
    <mergeCell ref="E66:H66"/>
    <mergeCell ref="E67:H67"/>
    <mergeCell ref="E68:H68"/>
    <mergeCell ref="A69:A70"/>
    <mergeCell ref="E69:H69"/>
    <mergeCell ref="E70:H70"/>
    <mergeCell ref="A62:B62"/>
    <mergeCell ref="C62:D62"/>
    <mergeCell ref="E62:H63"/>
    <mergeCell ref="A64:A65"/>
    <mergeCell ref="E64:H64"/>
    <mergeCell ref="E65:H65"/>
    <mergeCell ref="A59:B59"/>
    <mergeCell ref="F59:G59"/>
    <mergeCell ref="A60:B60"/>
    <mergeCell ref="F60:G60"/>
    <mergeCell ref="A61:B61"/>
    <mergeCell ref="F61:G61"/>
    <mergeCell ref="A56:B56"/>
    <mergeCell ref="F56:G56"/>
    <mergeCell ref="A57:B57"/>
    <mergeCell ref="F57:G57"/>
    <mergeCell ref="A58:B58"/>
    <mergeCell ref="F58:G58"/>
    <mergeCell ref="A53:B53"/>
    <mergeCell ref="F53:G53"/>
    <mergeCell ref="A54:B54"/>
    <mergeCell ref="F54:G54"/>
    <mergeCell ref="A55:B55"/>
    <mergeCell ref="F55:G55"/>
    <mergeCell ref="A50:B50"/>
    <mergeCell ref="F50:G50"/>
    <mergeCell ref="A51:B51"/>
    <mergeCell ref="F51:G51"/>
    <mergeCell ref="A52:B52"/>
    <mergeCell ref="F52:G52"/>
    <mergeCell ref="A47:B47"/>
    <mergeCell ref="F47:G47"/>
    <mergeCell ref="A48:B48"/>
    <mergeCell ref="F48:G48"/>
    <mergeCell ref="A49:B49"/>
    <mergeCell ref="F49:G49"/>
    <mergeCell ref="A43:G43"/>
    <mergeCell ref="A44:G44"/>
    <mergeCell ref="A45:B45"/>
    <mergeCell ref="F45:G45"/>
    <mergeCell ref="A46:B46"/>
    <mergeCell ref="F46:G46"/>
    <mergeCell ref="E38:G38"/>
    <mergeCell ref="E39:G39"/>
    <mergeCell ref="E40:G40"/>
    <mergeCell ref="E41:G41"/>
    <mergeCell ref="E42:G42"/>
    <mergeCell ref="E33:G33"/>
    <mergeCell ref="E34:G34"/>
    <mergeCell ref="E35:G35"/>
    <mergeCell ref="E36:G36"/>
    <mergeCell ref="E37:G37"/>
    <mergeCell ref="E28:G28"/>
    <mergeCell ref="E29:G29"/>
    <mergeCell ref="E30:G30"/>
    <mergeCell ref="E31:G31"/>
    <mergeCell ref="E32:G32"/>
    <mergeCell ref="E27:G27"/>
    <mergeCell ref="A21:G21"/>
    <mergeCell ref="A19:G19"/>
    <mergeCell ref="A18:G18"/>
    <mergeCell ref="A20:G20"/>
    <mergeCell ref="A22:G22"/>
    <mergeCell ref="A23:G23"/>
    <mergeCell ref="A24:G24"/>
    <mergeCell ref="A25:G25"/>
    <mergeCell ref="A26:G26"/>
    <mergeCell ref="A17:G17"/>
    <mergeCell ref="B11:C11"/>
    <mergeCell ref="B12:C12"/>
    <mergeCell ref="D11:E11"/>
    <mergeCell ref="D12:E12"/>
    <mergeCell ref="A1:G1"/>
    <mergeCell ref="A2:G2"/>
    <mergeCell ref="B8:G8"/>
    <mergeCell ref="B4:K4"/>
    <mergeCell ref="B6:K6"/>
    <mergeCell ref="A9:G9"/>
    <mergeCell ref="A10:G10"/>
    <mergeCell ref="A13:G13"/>
    <mergeCell ref="A14:G14"/>
  </mergeCells>
  <printOptions horizontalCentered="1"/>
  <pageMargins left="0" right="0" top="1.7716535433070868" bottom="0" header="0.39370078740157483" footer="0.31496062992125984"/>
  <pageSetup paperSize="9" scale="40" orientation="portrait" useFirstPageNumber="1" horizontalDpi="300" verticalDpi="300" r:id="rId1"/>
  <headerFooter>
    <oddHeader xml:space="preserve">&amp;C&amp;G
&amp;8PREEITURA MUNICIPAL DE PALMAS
 SECRETARIA MUNICIPAL DE FINANÇAS
  Superintendência de Planejamento Orçamentário e Modernização Administrativa
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T137"/>
  <sheetViews>
    <sheetView view="pageBreakPreview" topLeftCell="A121" zoomScale="85" zoomScaleNormal="100" zoomScaleSheetLayoutView="85" workbookViewId="0">
      <selection activeCell="A28" sqref="A28:E28"/>
    </sheetView>
  </sheetViews>
  <sheetFormatPr defaultRowHeight="14.25"/>
  <cols>
    <col min="1" max="1" width="10.85546875" style="44" customWidth="1"/>
    <col min="2" max="2" width="14.140625" style="44" customWidth="1"/>
    <col min="3" max="3" width="36" style="44" customWidth="1"/>
    <col min="4" max="4" width="21.28515625" style="44" customWidth="1"/>
    <col min="5" max="5" width="13.85546875" style="44" customWidth="1"/>
    <col min="6" max="6" width="16.140625" style="44" customWidth="1"/>
    <col min="7" max="7" width="16.85546875" style="44" customWidth="1"/>
    <col min="8" max="8" width="15" style="44" customWidth="1"/>
    <col min="9" max="9" width="14.5703125" style="44" customWidth="1"/>
    <col min="10" max="10" width="14" style="44" customWidth="1"/>
    <col min="11" max="11" width="10.140625" style="44" bestFit="1" customWidth="1"/>
    <col min="12" max="12" width="11.5703125" style="44" customWidth="1"/>
    <col min="13" max="13" width="12.5703125" style="44" customWidth="1"/>
    <col min="14" max="14" width="10.5703125" style="44" bestFit="1" customWidth="1"/>
    <col min="15" max="16384" width="9.140625" style="44"/>
  </cols>
  <sheetData>
    <row r="1" spans="1:19" ht="24.75" customHeight="1">
      <c r="A1" s="739" t="s">
        <v>291</v>
      </c>
      <c r="B1" s="740"/>
      <c r="C1" s="740"/>
      <c r="D1" s="740"/>
      <c r="E1" s="740"/>
      <c r="F1" s="740"/>
      <c r="G1" s="740"/>
      <c r="H1" s="740"/>
      <c r="I1" s="740"/>
      <c r="J1" s="740"/>
      <c r="K1" s="740"/>
      <c r="L1" s="740"/>
      <c r="M1" s="741"/>
    </row>
    <row r="2" spans="1:19" ht="27.75" customHeight="1">
      <c r="A2" s="538" t="s">
        <v>292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40"/>
    </row>
    <row r="3" spans="1:19" ht="15">
      <c r="A3" s="742" t="s">
        <v>34</v>
      </c>
      <c r="B3" s="742"/>
      <c r="C3" s="541" t="s">
        <v>296</v>
      </c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9" ht="5.25" customHeight="1">
      <c r="A4" s="45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8"/>
    </row>
    <row r="5" spans="1:19" ht="15">
      <c r="A5" s="742" t="s">
        <v>35</v>
      </c>
      <c r="B5" s="742"/>
      <c r="C5" s="542" t="s">
        <v>295</v>
      </c>
      <c r="D5" s="542"/>
      <c r="E5" s="542"/>
      <c r="F5" s="542"/>
      <c r="G5" s="542"/>
      <c r="H5" s="542"/>
      <c r="I5" s="542"/>
      <c r="J5" s="542"/>
      <c r="K5" s="542"/>
      <c r="L5" s="542"/>
      <c r="M5" s="542"/>
    </row>
    <row r="6" spans="1:19" ht="5.25" customHeight="1">
      <c r="A6" s="45"/>
      <c r="B6" s="46"/>
      <c r="C6" s="47"/>
      <c r="D6" s="47"/>
      <c r="E6" s="47"/>
      <c r="F6" s="47"/>
      <c r="G6" s="47"/>
      <c r="H6" s="47"/>
      <c r="I6" s="47"/>
      <c r="J6" s="47"/>
      <c r="K6" s="47"/>
      <c r="L6" s="47"/>
      <c r="M6" s="48"/>
    </row>
    <row r="7" spans="1:19" ht="44.25" customHeight="1">
      <c r="A7" s="742" t="s">
        <v>36</v>
      </c>
      <c r="B7" s="742"/>
      <c r="C7" s="744" t="s">
        <v>294</v>
      </c>
      <c r="D7" s="744"/>
      <c r="E7" s="745"/>
      <c r="F7" s="745"/>
      <c r="G7" s="745"/>
      <c r="H7" s="745"/>
      <c r="I7" s="745"/>
      <c r="J7" s="745"/>
      <c r="K7" s="745"/>
      <c r="L7" s="745"/>
      <c r="M7" s="745"/>
    </row>
    <row r="8" spans="1:19" ht="4.5" customHeight="1">
      <c r="A8" s="45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9"/>
    </row>
    <row r="9" spans="1:19" s="50" customFormat="1">
      <c r="A9" s="746" t="s">
        <v>37</v>
      </c>
      <c r="B9" s="747"/>
      <c r="C9" s="747"/>
      <c r="D9" s="748" t="s">
        <v>53</v>
      </c>
      <c r="E9" s="749"/>
      <c r="F9" s="749"/>
      <c r="G9" s="749"/>
      <c r="H9" s="749"/>
      <c r="I9" s="749"/>
      <c r="J9" s="750"/>
      <c r="K9" s="747" t="s">
        <v>38</v>
      </c>
      <c r="L9" s="747"/>
      <c r="M9" s="751"/>
    </row>
    <row r="10" spans="1:19">
      <c r="A10" s="51" t="s">
        <v>14</v>
      </c>
      <c r="B10" s="752" t="s">
        <v>15</v>
      </c>
      <c r="C10" s="752"/>
      <c r="D10" s="250" t="s">
        <v>58</v>
      </c>
      <c r="E10" s="52" t="s">
        <v>8</v>
      </c>
      <c r="F10" s="250" t="s">
        <v>9</v>
      </c>
      <c r="G10" s="250" t="s">
        <v>59</v>
      </c>
      <c r="H10" s="250" t="s">
        <v>60</v>
      </c>
      <c r="I10" s="250" t="s">
        <v>32</v>
      </c>
      <c r="J10" s="250" t="s">
        <v>16</v>
      </c>
      <c r="K10" s="250" t="s">
        <v>17</v>
      </c>
      <c r="L10" s="53" t="s">
        <v>18</v>
      </c>
      <c r="M10" s="54" t="s">
        <v>16</v>
      </c>
      <c r="N10" s="55"/>
    </row>
    <row r="11" spans="1:19" ht="25.5" customHeight="1">
      <c r="A11" s="91"/>
      <c r="B11" s="743"/>
      <c r="C11" s="743"/>
      <c r="D11" s="93"/>
      <c r="E11" s="56"/>
      <c r="F11" s="56"/>
      <c r="G11" s="56"/>
      <c r="H11" s="56"/>
      <c r="I11" s="56"/>
      <c r="J11" s="57"/>
      <c r="K11" s="93"/>
      <c r="L11" s="76"/>
      <c r="M11" s="223" t="e">
        <f t="shared" ref="M11:M16" si="0">L11/K11*100</f>
        <v>#DIV/0!</v>
      </c>
    </row>
    <row r="12" spans="1:19" ht="22.5" customHeight="1">
      <c r="A12" s="91"/>
      <c r="B12" s="743"/>
      <c r="C12" s="743"/>
      <c r="D12" s="93"/>
      <c r="E12" s="56"/>
      <c r="F12" s="56"/>
      <c r="G12" s="56"/>
      <c r="H12" s="56"/>
      <c r="I12" s="56"/>
      <c r="J12" s="57"/>
      <c r="K12" s="93"/>
      <c r="L12" s="76"/>
      <c r="M12" s="58" t="e">
        <f t="shared" si="0"/>
        <v>#DIV/0!</v>
      </c>
    </row>
    <row r="13" spans="1:19" ht="27" customHeight="1">
      <c r="A13" s="92"/>
      <c r="B13" s="743"/>
      <c r="C13" s="743"/>
      <c r="D13" s="93"/>
      <c r="E13" s="56"/>
      <c r="F13" s="56"/>
      <c r="G13" s="56"/>
      <c r="H13" s="56"/>
      <c r="I13" s="56"/>
      <c r="J13" s="57"/>
      <c r="K13" s="93"/>
      <c r="L13" s="76"/>
      <c r="M13" s="58" t="e">
        <f t="shared" si="0"/>
        <v>#DIV/0!</v>
      </c>
    </row>
    <row r="14" spans="1:19" ht="27" customHeight="1">
      <c r="A14" s="92"/>
      <c r="B14" s="743"/>
      <c r="C14" s="743"/>
      <c r="D14" s="93"/>
      <c r="E14" s="56"/>
      <c r="F14" s="56"/>
      <c r="G14" s="56"/>
      <c r="H14" s="56"/>
      <c r="I14" s="287"/>
      <c r="J14" s="288"/>
      <c r="K14" s="93"/>
      <c r="L14" s="76"/>
      <c r="M14" s="58" t="e">
        <f t="shared" si="0"/>
        <v>#DIV/0!</v>
      </c>
      <c r="N14" s="777"/>
      <c r="O14" s="777"/>
      <c r="P14" s="777"/>
      <c r="Q14" s="777"/>
      <c r="R14" s="777"/>
      <c r="S14" s="777"/>
    </row>
    <row r="15" spans="1:19" ht="26.25" customHeight="1">
      <c r="A15" s="91"/>
      <c r="B15" s="743"/>
      <c r="C15" s="743"/>
      <c r="D15" s="93"/>
      <c r="E15" s="56"/>
      <c r="F15" s="56"/>
      <c r="G15" s="56"/>
      <c r="H15" s="56"/>
      <c r="I15" s="287"/>
      <c r="J15" s="288"/>
      <c r="K15" s="93"/>
      <c r="L15" s="76"/>
      <c r="M15" s="58" t="e">
        <f t="shared" si="0"/>
        <v>#DIV/0!</v>
      </c>
      <c r="N15" s="777"/>
      <c r="O15" s="777"/>
      <c r="P15" s="777"/>
      <c r="Q15" s="777"/>
      <c r="R15" s="777"/>
      <c r="S15" s="777"/>
    </row>
    <row r="16" spans="1:19" ht="31.5" customHeight="1">
      <c r="A16" s="91"/>
      <c r="B16" s="743"/>
      <c r="C16" s="743"/>
      <c r="D16" s="93"/>
      <c r="E16" s="56"/>
      <c r="F16" s="56"/>
      <c r="G16" s="56"/>
      <c r="H16" s="56"/>
      <c r="I16" s="287"/>
      <c r="J16" s="288"/>
      <c r="K16" s="93"/>
      <c r="L16" s="76"/>
      <c r="M16" s="223" t="e">
        <f t="shared" si="0"/>
        <v>#DIV/0!</v>
      </c>
      <c r="N16" s="777"/>
      <c r="O16" s="777"/>
      <c r="P16" s="777"/>
      <c r="Q16" s="777"/>
      <c r="R16" s="777"/>
      <c r="S16" s="777"/>
    </row>
    <row r="17" spans="1:13">
      <c r="A17" s="753" t="s">
        <v>45</v>
      </c>
      <c r="B17" s="754"/>
      <c r="C17" s="755"/>
      <c r="D17" s="94">
        <f t="shared" ref="D17:K17" si="1">SUM(D11:D16)</f>
        <v>0</v>
      </c>
      <c r="E17" s="59">
        <f t="shared" si="1"/>
        <v>0</v>
      </c>
      <c r="F17" s="59">
        <f t="shared" si="1"/>
        <v>0</v>
      </c>
      <c r="G17" s="59">
        <f t="shared" si="1"/>
        <v>0</v>
      </c>
      <c r="H17" s="59">
        <f t="shared" si="1"/>
        <v>0</v>
      </c>
      <c r="I17" s="59">
        <f t="shared" si="1"/>
        <v>0</v>
      </c>
      <c r="J17" s="60">
        <f t="shared" si="1"/>
        <v>0</v>
      </c>
      <c r="K17" s="94">
        <f t="shared" si="1"/>
        <v>0</v>
      </c>
      <c r="L17" s="77">
        <f>SUM(L12:L16)</f>
        <v>0</v>
      </c>
      <c r="M17" s="73" t="e">
        <f>SUM(M11:M16)</f>
        <v>#DIV/0!</v>
      </c>
    </row>
    <row r="18" spans="1:13" ht="3" customHeight="1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9"/>
    </row>
    <row r="19" spans="1:13" ht="15">
      <c r="A19" s="742" t="s">
        <v>74</v>
      </c>
      <c r="B19" s="742"/>
      <c r="C19" s="742"/>
      <c r="D19" s="742"/>
      <c r="E19" s="742"/>
      <c r="F19" s="742"/>
      <c r="G19" s="742"/>
      <c r="H19" s="742"/>
      <c r="I19" s="742"/>
      <c r="J19" s="742"/>
      <c r="K19" s="742"/>
      <c r="L19" s="742"/>
      <c r="M19" s="742"/>
    </row>
    <row r="20" spans="1:13" s="50" customFormat="1" ht="25.5">
      <c r="A20" s="756" t="s">
        <v>300</v>
      </c>
      <c r="B20" s="756"/>
      <c r="C20" s="756"/>
      <c r="D20" s="756"/>
      <c r="E20" s="756"/>
      <c r="F20" s="757" t="s">
        <v>20</v>
      </c>
      <c r="G20" s="758"/>
      <c r="H20" s="757" t="s">
        <v>19</v>
      </c>
      <c r="I20" s="758"/>
      <c r="J20" s="66" t="s">
        <v>11</v>
      </c>
      <c r="K20" s="67" t="s">
        <v>12</v>
      </c>
      <c r="L20" s="67" t="s">
        <v>13</v>
      </c>
      <c r="M20" s="67" t="s">
        <v>31</v>
      </c>
    </row>
    <row r="21" spans="1:13">
      <c r="A21" s="759" t="s">
        <v>297</v>
      </c>
      <c r="B21" s="759"/>
      <c r="C21" s="759"/>
      <c r="D21" s="759"/>
      <c r="E21" s="759"/>
      <c r="F21" s="646" t="s">
        <v>66</v>
      </c>
      <c r="G21" s="648"/>
      <c r="H21" s="646" t="s">
        <v>75</v>
      </c>
      <c r="I21" s="648"/>
      <c r="J21" s="61" t="s">
        <v>76</v>
      </c>
      <c r="K21" s="61"/>
      <c r="L21" s="61"/>
      <c r="M21" s="289"/>
    </row>
    <row r="22" spans="1:13" s="290" customFormat="1" ht="14.25" customHeight="1">
      <c r="A22" s="760" t="s">
        <v>299</v>
      </c>
      <c r="B22" s="760"/>
      <c r="C22" s="760"/>
      <c r="D22" s="760"/>
      <c r="E22" s="760"/>
      <c r="F22" s="761" t="s">
        <v>303</v>
      </c>
      <c r="G22" s="761"/>
      <c r="H22" s="761"/>
      <c r="I22" s="761"/>
      <c r="J22" s="761"/>
      <c r="K22" s="761"/>
      <c r="L22" s="761"/>
      <c r="M22" s="761"/>
    </row>
    <row r="23" spans="1:13" s="290" customFormat="1">
      <c r="A23" s="760"/>
      <c r="B23" s="760"/>
      <c r="C23" s="760"/>
      <c r="D23" s="760"/>
      <c r="E23" s="760"/>
      <c r="F23" s="761"/>
      <c r="G23" s="761"/>
      <c r="H23" s="761"/>
      <c r="I23" s="761"/>
      <c r="J23" s="761"/>
      <c r="K23" s="761"/>
      <c r="L23" s="761"/>
      <c r="M23" s="761"/>
    </row>
    <row r="24" spans="1:13" s="50" customFormat="1" ht="25.5">
      <c r="A24" s="756" t="s">
        <v>300</v>
      </c>
      <c r="B24" s="756"/>
      <c r="C24" s="756"/>
      <c r="D24" s="756"/>
      <c r="E24" s="756"/>
      <c r="F24" s="757" t="s">
        <v>20</v>
      </c>
      <c r="G24" s="758"/>
      <c r="H24" s="757" t="s">
        <v>19</v>
      </c>
      <c r="I24" s="758"/>
      <c r="J24" s="66" t="s">
        <v>11</v>
      </c>
      <c r="K24" s="67" t="s">
        <v>12</v>
      </c>
      <c r="L24" s="67" t="s">
        <v>13</v>
      </c>
      <c r="M24" s="67" t="s">
        <v>31</v>
      </c>
    </row>
    <row r="25" spans="1:13" ht="30.75" customHeight="1">
      <c r="A25" s="759" t="s">
        <v>297</v>
      </c>
      <c r="B25" s="759"/>
      <c r="C25" s="759"/>
      <c r="D25" s="759"/>
      <c r="E25" s="759"/>
      <c r="F25" s="646" t="s">
        <v>66</v>
      </c>
      <c r="G25" s="648"/>
      <c r="H25" s="646" t="s">
        <v>75</v>
      </c>
      <c r="I25" s="648"/>
      <c r="J25" s="61" t="s">
        <v>78</v>
      </c>
      <c r="K25" s="61"/>
      <c r="L25" s="61"/>
      <c r="M25" s="62"/>
    </row>
    <row r="26" spans="1:13" ht="14.25" customHeight="1">
      <c r="A26" s="762" t="s">
        <v>298</v>
      </c>
      <c r="B26" s="762"/>
      <c r="C26" s="762"/>
      <c r="D26" s="762"/>
      <c r="E26" s="762"/>
      <c r="F26" s="762" t="s">
        <v>302</v>
      </c>
      <c r="G26" s="762"/>
      <c r="H26" s="762"/>
      <c r="I26" s="762"/>
      <c r="J26" s="762"/>
      <c r="K26" s="762"/>
      <c r="L26" s="762"/>
      <c r="M26" s="762"/>
    </row>
    <row r="27" spans="1:13">
      <c r="A27" s="762"/>
      <c r="B27" s="762"/>
      <c r="C27" s="762"/>
      <c r="D27" s="762"/>
      <c r="E27" s="762"/>
      <c r="F27" s="762"/>
      <c r="G27" s="762"/>
      <c r="H27" s="762"/>
      <c r="I27" s="762"/>
      <c r="J27" s="762"/>
      <c r="K27" s="762"/>
      <c r="L27" s="762"/>
      <c r="M27" s="762"/>
    </row>
    <row r="28" spans="1:13" s="50" customFormat="1" ht="25.5">
      <c r="A28" s="756" t="s">
        <v>300</v>
      </c>
      <c r="B28" s="756"/>
      <c r="C28" s="756"/>
      <c r="D28" s="756"/>
      <c r="E28" s="756"/>
      <c r="F28" s="757" t="s">
        <v>20</v>
      </c>
      <c r="G28" s="758"/>
      <c r="H28" s="757" t="s">
        <v>19</v>
      </c>
      <c r="I28" s="758"/>
      <c r="J28" s="66" t="s">
        <v>11</v>
      </c>
      <c r="K28" s="67" t="s">
        <v>12</v>
      </c>
      <c r="L28" s="67" t="s">
        <v>13</v>
      </c>
      <c r="M28" s="67" t="s">
        <v>31</v>
      </c>
    </row>
    <row r="29" spans="1:13" ht="29.25" customHeight="1">
      <c r="A29" s="524" t="s">
        <v>297</v>
      </c>
      <c r="B29" s="524"/>
      <c r="C29" s="524"/>
      <c r="D29" s="524"/>
      <c r="E29" s="524"/>
      <c r="F29" s="782" t="s">
        <v>66</v>
      </c>
      <c r="G29" s="783"/>
      <c r="H29" s="782" t="s">
        <v>75</v>
      </c>
      <c r="I29" s="783"/>
      <c r="J29" s="145" t="s">
        <v>65</v>
      </c>
      <c r="K29" s="145"/>
      <c r="L29" s="145"/>
      <c r="M29" s="291"/>
    </row>
    <row r="30" spans="1:13" ht="29.25" customHeight="1">
      <c r="A30" s="763" t="s">
        <v>301</v>
      </c>
      <c r="B30" s="763"/>
      <c r="C30" s="763"/>
      <c r="D30" s="763"/>
      <c r="E30" s="763"/>
      <c r="F30" s="761" t="s">
        <v>302</v>
      </c>
      <c r="G30" s="761"/>
      <c r="H30" s="761"/>
      <c r="I30" s="761"/>
      <c r="J30" s="761"/>
      <c r="K30" s="761"/>
      <c r="L30" s="761"/>
      <c r="M30" s="761"/>
    </row>
    <row r="31" spans="1:13" ht="3" customHeight="1">
      <c r="A31" s="764"/>
      <c r="B31" s="765"/>
      <c r="C31" s="765"/>
      <c r="D31" s="765"/>
      <c r="E31" s="765"/>
      <c r="F31" s="765"/>
      <c r="G31" s="765"/>
      <c r="H31" s="765"/>
      <c r="I31" s="765"/>
      <c r="J31" s="765"/>
      <c r="K31" s="765"/>
      <c r="L31" s="765"/>
      <c r="M31" s="766"/>
    </row>
    <row r="32" spans="1:13">
      <c r="A32" s="781" t="s">
        <v>39</v>
      </c>
      <c r="B32" s="781"/>
      <c r="C32" s="781"/>
      <c r="D32" s="781"/>
      <c r="E32" s="781"/>
      <c r="F32" s="781"/>
      <c r="G32" s="781"/>
      <c r="H32" s="781"/>
      <c r="I32" s="781"/>
      <c r="J32" s="781"/>
      <c r="K32" s="781"/>
      <c r="L32" s="781"/>
      <c r="M32" s="781"/>
    </row>
    <row r="33" spans="1:20" ht="4.5" customHeight="1">
      <c r="A33" s="770"/>
      <c r="B33" s="770"/>
      <c r="C33" s="770"/>
      <c r="D33" s="770"/>
      <c r="E33" s="770"/>
      <c r="F33" s="770"/>
      <c r="G33" s="770"/>
      <c r="H33" s="770"/>
      <c r="I33" s="770"/>
      <c r="J33" s="770"/>
      <c r="K33" s="770"/>
      <c r="L33" s="770"/>
      <c r="M33" s="770"/>
    </row>
    <row r="34" spans="1:20">
      <c r="A34" s="771" t="s">
        <v>40</v>
      </c>
      <c r="B34" s="772"/>
      <c r="C34" s="772"/>
      <c r="D34" s="772"/>
      <c r="E34" s="772"/>
      <c r="F34" s="772"/>
      <c r="G34" s="772"/>
      <c r="H34" s="772"/>
      <c r="I34" s="772"/>
      <c r="J34" s="772"/>
      <c r="K34" s="772"/>
      <c r="L34" s="772"/>
      <c r="M34" s="772"/>
    </row>
    <row r="35" spans="1:20" ht="127.5" customHeight="1">
      <c r="A35" s="773"/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5"/>
    </row>
    <row r="36" spans="1:20" ht="213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9"/>
    </row>
    <row r="37" spans="1:20" ht="12.75" customHeight="1">
      <c r="A37" s="767"/>
      <c r="B37" s="768"/>
      <c r="C37" s="768"/>
      <c r="D37" s="768"/>
      <c r="E37" s="768"/>
      <c r="F37" s="768"/>
      <c r="G37" s="768"/>
      <c r="H37" s="768"/>
      <c r="I37" s="768"/>
      <c r="J37" s="768"/>
      <c r="K37" s="768"/>
      <c r="L37" s="768"/>
      <c r="M37" s="769"/>
      <c r="O37" s="87" t="s">
        <v>67</v>
      </c>
      <c r="P37" s="88" t="s">
        <v>70</v>
      </c>
      <c r="Q37" s="88" t="s">
        <v>68</v>
      </c>
      <c r="R37" s="88" t="s">
        <v>71</v>
      </c>
      <c r="S37" s="88" t="s">
        <v>69</v>
      </c>
      <c r="T37" s="88" t="s">
        <v>72</v>
      </c>
    </row>
    <row r="38" spans="1:20" ht="21.75" customHeight="1">
      <c r="A38" s="705" t="s">
        <v>41</v>
      </c>
      <c r="B38" s="705"/>
      <c r="C38" s="705"/>
      <c r="D38" s="705"/>
      <c r="E38" s="705"/>
      <c r="F38" s="705"/>
      <c r="G38" s="705"/>
      <c r="H38" s="705"/>
      <c r="I38" s="705"/>
      <c r="J38" s="705"/>
      <c r="K38" s="705"/>
      <c r="L38" s="705"/>
      <c r="M38" s="705"/>
      <c r="O38" s="89" t="s">
        <v>73</v>
      </c>
      <c r="P38" s="90">
        <v>0</v>
      </c>
      <c r="Q38" s="90">
        <v>0</v>
      </c>
      <c r="R38" s="90">
        <v>0</v>
      </c>
      <c r="S38" s="90">
        <v>999.94</v>
      </c>
      <c r="T38" s="289">
        <v>2152.3739999999998</v>
      </c>
    </row>
    <row r="39" spans="1:20" ht="199.5" customHeight="1">
      <c r="A39" s="691"/>
      <c r="B39" s="692"/>
      <c r="C39" s="692"/>
      <c r="D39" s="692"/>
      <c r="E39" s="692"/>
      <c r="F39" s="692"/>
      <c r="G39" s="692"/>
      <c r="H39" s="692"/>
      <c r="I39" s="692"/>
      <c r="J39" s="692"/>
      <c r="K39" s="692"/>
      <c r="L39" s="692"/>
      <c r="M39" s="693"/>
      <c r="O39" s="95" t="s">
        <v>77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</row>
    <row r="40" spans="1:20" ht="6" customHeight="1">
      <c r="A40" s="705"/>
      <c r="B40" s="705"/>
      <c r="C40" s="705"/>
      <c r="D40" s="705"/>
      <c r="E40" s="705"/>
      <c r="F40" s="705"/>
      <c r="G40" s="705"/>
      <c r="H40" s="705"/>
      <c r="I40" s="705"/>
      <c r="J40" s="705"/>
      <c r="K40" s="705"/>
      <c r="L40" s="705"/>
      <c r="M40" s="705"/>
      <c r="O40" s="95" t="s">
        <v>79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</row>
    <row r="41" spans="1:20" ht="34.5" customHeight="1">
      <c r="A41" s="778" t="s">
        <v>50</v>
      </c>
      <c r="B41" s="779"/>
      <c r="C41" s="779"/>
      <c r="D41" s="779"/>
      <c r="E41" s="780"/>
      <c r="F41" s="72" t="s">
        <v>11</v>
      </c>
      <c r="G41" s="72" t="s">
        <v>80</v>
      </c>
      <c r="H41" s="72" t="s">
        <v>51</v>
      </c>
      <c r="I41" s="72" t="s">
        <v>16</v>
      </c>
      <c r="J41" s="778" t="s">
        <v>52</v>
      </c>
      <c r="K41" s="779"/>
      <c r="L41" s="779"/>
      <c r="M41" s="780"/>
    </row>
    <row r="42" spans="1:20" ht="20.25" customHeight="1">
      <c r="A42" s="691"/>
      <c r="B42" s="692"/>
      <c r="C42" s="692"/>
      <c r="D42" s="692"/>
      <c r="E42" s="693"/>
      <c r="F42" s="224"/>
      <c r="G42" s="225"/>
      <c r="H42" s="225"/>
      <c r="I42" s="80"/>
      <c r="J42" s="691"/>
      <c r="K42" s="692"/>
      <c r="L42" s="692"/>
      <c r="M42" s="693"/>
    </row>
    <row r="43" spans="1:20">
      <c r="A43" s="691"/>
      <c r="B43" s="692"/>
      <c r="C43" s="692"/>
      <c r="D43" s="692"/>
      <c r="E43" s="693"/>
      <c r="F43" s="224"/>
      <c r="G43" s="225"/>
      <c r="H43" s="292"/>
      <c r="I43" s="293"/>
      <c r="J43" s="717"/>
      <c r="K43" s="718"/>
      <c r="L43" s="718"/>
      <c r="M43" s="719"/>
    </row>
    <row r="44" spans="1:20">
      <c r="A44" s="691"/>
      <c r="B44" s="692"/>
      <c r="C44" s="692"/>
      <c r="D44" s="692"/>
      <c r="E44" s="693"/>
      <c r="F44" s="224"/>
      <c r="G44" s="225"/>
      <c r="H44" s="225"/>
      <c r="I44" s="80"/>
      <c r="J44" s="717"/>
      <c r="K44" s="718"/>
      <c r="L44" s="718"/>
      <c r="M44" s="719"/>
    </row>
    <row r="45" spans="1:20">
      <c r="A45" s="691"/>
      <c r="B45" s="692"/>
      <c r="C45" s="692"/>
      <c r="D45" s="692"/>
      <c r="E45" s="693"/>
      <c r="F45" s="224"/>
      <c r="G45" s="225"/>
      <c r="H45" s="225"/>
      <c r="I45" s="80"/>
      <c r="J45" s="691"/>
      <c r="K45" s="692"/>
      <c r="L45" s="692"/>
      <c r="M45" s="693"/>
    </row>
    <row r="46" spans="1:20" ht="24" customHeight="1">
      <c r="A46" s="694" t="s">
        <v>56</v>
      </c>
      <c r="B46" s="695"/>
      <c r="C46" s="695"/>
      <c r="D46" s="695"/>
      <c r="E46" s="695"/>
      <c r="F46" s="695"/>
      <c r="G46" s="695"/>
      <c r="H46" s="695"/>
      <c r="I46" s="695"/>
      <c r="J46" s="695"/>
      <c r="K46" s="695"/>
      <c r="L46" s="695"/>
      <c r="M46" s="696"/>
    </row>
    <row r="47" spans="1:20" s="295" customFormat="1">
      <c r="A47" s="697"/>
      <c r="B47" s="698"/>
      <c r="C47" s="698"/>
      <c r="D47" s="698"/>
      <c r="E47" s="698"/>
      <c r="F47" s="698"/>
      <c r="G47" s="698"/>
      <c r="H47" s="698"/>
      <c r="I47" s="698"/>
      <c r="J47" s="698"/>
      <c r="K47" s="698"/>
      <c r="L47" s="698"/>
      <c r="M47" s="698"/>
      <c r="N47" s="294"/>
    </row>
    <row r="48" spans="1:20" s="295" customFormat="1" ht="15">
      <c r="A48" s="691"/>
      <c r="B48" s="776"/>
      <c r="C48" s="776"/>
      <c r="D48" s="776"/>
      <c r="E48" s="776"/>
      <c r="F48" s="776"/>
      <c r="G48" s="776"/>
      <c r="H48" s="776"/>
      <c r="I48" s="776"/>
      <c r="J48" s="776"/>
      <c r="K48" s="776"/>
      <c r="L48" s="776"/>
      <c r="M48" s="776"/>
      <c r="N48" s="294"/>
    </row>
    <row r="49" spans="1:13" s="33" customFormat="1" ht="4.5" customHeight="1">
      <c r="A49" s="703"/>
      <c r="B49" s="704"/>
      <c r="C49" s="704"/>
      <c r="D49" s="704"/>
      <c r="E49" s="704"/>
      <c r="F49" s="704"/>
      <c r="G49" s="704"/>
      <c r="H49" s="704"/>
      <c r="I49" s="704"/>
      <c r="J49" s="704"/>
      <c r="K49" s="704"/>
      <c r="L49" s="704"/>
      <c r="M49" s="704"/>
    </row>
    <row r="50" spans="1:13" ht="15" customHeight="1">
      <c r="A50" s="705" t="s">
        <v>61</v>
      </c>
      <c r="B50" s="705"/>
      <c r="C50" s="705"/>
      <c r="D50" s="705"/>
      <c r="E50" s="705"/>
      <c r="F50" s="705"/>
      <c r="G50" s="705"/>
      <c r="H50" s="705"/>
      <c r="I50" s="705"/>
      <c r="J50" s="705"/>
      <c r="K50" s="705"/>
      <c r="L50" s="705"/>
      <c r="M50" s="705"/>
    </row>
    <row r="51" spans="1:13">
      <c r="A51" s="706"/>
      <c r="B51" s="707"/>
      <c r="C51" s="707"/>
      <c r="D51" s="707"/>
      <c r="E51" s="707"/>
      <c r="F51" s="707"/>
      <c r="G51" s="707"/>
      <c r="H51" s="707"/>
      <c r="I51" s="707"/>
      <c r="J51" s="707"/>
      <c r="K51" s="707"/>
      <c r="L51" s="707"/>
      <c r="M51" s="708"/>
    </row>
    <row r="52" spans="1:13" s="43" customFormat="1">
      <c r="A52" s="710" t="s">
        <v>24</v>
      </c>
      <c r="B52" s="710"/>
      <c r="C52" s="710"/>
      <c r="D52" s="711" t="s">
        <v>23</v>
      </c>
      <c r="E52" s="712"/>
      <c r="F52" s="712"/>
      <c r="G52" s="712"/>
      <c r="H52" s="713"/>
      <c r="I52" s="714" t="s">
        <v>22</v>
      </c>
      <c r="J52" s="715"/>
      <c r="K52" s="715"/>
      <c r="L52" s="715"/>
      <c r="M52" s="716"/>
    </row>
    <row r="53" spans="1:13">
      <c r="A53" s="673"/>
      <c r="B53" s="677"/>
      <c r="C53" s="674"/>
      <c r="D53" s="709"/>
      <c r="E53" s="709"/>
      <c r="F53" s="709"/>
      <c r="G53" s="709"/>
      <c r="H53" s="709"/>
      <c r="I53" s="709"/>
      <c r="J53" s="709"/>
      <c r="K53" s="709"/>
      <c r="L53" s="709"/>
      <c r="M53" s="709"/>
    </row>
    <row r="54" spans="1:13">
      <c r="A54" s="675"/>
      <c r="B54" s="678"/>
      <c r="C54" s="676"/>
      <c r="D54" s="709"/>
      <c r="E54" s="709"/>
      <c r="F54" s="709"/>
      <c r="G54" s="709"/>
      <c r="H54" s="709"/>
      <c r="I54" s="709"/>
      <c r="J54" s="709"/>
      <c r="K54" s="709"/>
      <c r="L54" s="709"/>
      <c r="M54" s="709"/>
    </row>
    <row r="55" spans="1:13" ht="55.5" customHeight="1">
      <c r="A55" s="627"/>
      <c r="B55" s="628"/>
      <c r="C55" s="629"/>
      <c r="D55" s="709"/>
      <c r="E55" s="709"/>
      <c r="F55" s="709"/>
      <c r="G55" s="709"/>
      <c r="H55" s="709"/>
      <c r="I55" s="709"/>
      <c r="J55" s="709"/>
      <c r="K55" s="709"/>
      <c r="L55" s="709"/>
      <c r="M55" s="709"/>
    </row>
    <row r="58" spans="1:13" ht="15.75" thickBot="1">
      <c r="A58" s="725" t="s">
        <v>203</v>
      </c>
      <c r="B58" s="726"/>
      <c r="C58" s="726"/>
      <c r="D58" s="726"/>
      <c r="E58" s="726"/>
      <c r="F58" s="726"/>
    </row>
    <row r="59" spans="1:13" ht="15" customHeight="1">
      <c r="A59" s="296" t="s">
        <v>144</v>
      </c>
      <c r="B59" s="727"/>
      <c r="C59" s="728"/>
      <c r="D59" s="728"/>
      <c r="E59" s="729"/>
      <c r="F59" s="296"/>
    </row>
    <row r="60" spans="1:13" s="286" customFormat="1">
      <c r="A60" s="297"/>
      <c r="B60" s="254" t="s">
        <v>145</v>
      </c>
      <c r="C60" s="254" t="s">
        <v>146</v>
      </c>
      <c r="D60" s="254" t="s">
        <v>147</v>
      </c>
      <c r="E60" s="254" t="s">
        <v>148</v>
      </c>
      <c r="F60" s="297" t="s">
        <v>280</v>
      </c>
    </row>
    <row r="61" spans="1:13" ht="26.25" thickBot="1">
      <c r="A61" s="256" t="s">
        <v>150</v>
      </c>
      <c r="B61" s="172">
        <v>8</v>
      </c>
      <c r="C61" s="172">
        <v>4</v>
      </c>
      <c r="D61" s="172">
        <v>8</v>
      </c>
      <c r="E61" s="173">
        <v>5</v>
      </c>
      <c r="F61" s="173">
        <v>25</v>
      </c>
    </row>
    <row r="62" spans="1:13" ht="51">
      <c r="A62" s="174" t="s">
        <v>230</v>
      </c>
      <c r="B62" s="195">
        <v>11</v>
      </c>
      <c r="C62" s="196">
        <v>24</v>
      </c>
      <c r="D62" s="196">
        <v>12</v>
      </c>
      <c r="E62" s="197">
        <v>5</v>
      </c>
      <c r="F62" s="198">
        <v>52</v>
      </c>
    </row>
    <row r="63" spans="1:13" s="286" customFormat="1" ht="14.25" customHeight="1">
      <c r="A63" s="254" t="s">
        <v>204</v>
      </c>
      <c r="B63" s="253">
        <v>6</v>
      </c>
      <c r="C63" s="253">
        <v>11</v>
      </c>
      <c r="D63" s="253">
        <v>6</v>
      </c>
      <c r="E63" s="253">
        <v>7</v>
      </c>
      <c r="F63" s="253">
        <v>30</v>
      </c>
    </row>
    <row r="64" spans="1:13" s="286" customFormat="1" ht="25.5">
      <c r="A64" s="297" t="s">
        <v>151</v>
      </c>
      <c r="B64" s="253">
        <v>14</v>
      </c>
      <c r="C64" s="253">
        <v>10</v>
      </c>
      <c r="D64" s="253">
        <v>10</v>
      </c>
      <c r="E64" s="253">
        <v>7</v>
      </c>
      <c r="F64" s="253">
        <v>41</v>
      </c>
    </row>
    <row r="65" spans="1:7" ht="15" thickBot="1">
      <c r="A65" s="256" t="s">
        <v>154</v>
      </c>
      <c r="B65" s="172">
        <v>11</v>
      </c>
      <c r="C65" s="172">
        <v>4</v>
      </c>
      <c r="D65" s="172">
        <v>10</v>
      </c>
      <c r="E65" s="173">
        <v>3</v>
      </c>
      <c r="F65" s="173">
        <v>28</v>
      </c>
    </row>
    <row r="66" spans="1:7" ht="39" thickBot="1">
      <c r="A66" s="256" t="s">
        <v>205</v>
      </c>
      <c r="B66" s="172">
        <v>9</v>
      </c>
      <c r="C66" s="172">
        <v>21</v>
      </c>
      <c r="D66" s="172">
        <v>7</v>
      </c>
      <c r="E66" s="173">
        <v>4</v>
      </c>
      <c r="F66" s="173">
        <v>41</v>
      </c>
    </row>
    <row r="67" spans="1:7" ht="51.75" thickBot="1">
      <c r="A67" s="256" t="s">
        <v>262</v>
      </c>
      <c r="B67" s="172">
        <v>3</v>
      </c>
      <c r="C67" s="172">
        <v>5</v>
      </c>
      <c r="D67" s="172">
        <v>2</v>
      </c>
      <c r="E67" s="173">
        <v>3</v>
      </c>
      <c r="F67" s="173">
        <v>13</v>
      </c>
    </row>
    <row r="68" spans="1:7" ht="51.75" thickBot="1">
      <c r="A68" s="256" t="s">
        <v>206</v>
      </c>
      <c r="B68" s="172">
        <v>2</v>
      </c>
      <c r="C68" s="172">
        <v>0</v>
      </c>
      <c r="D68" s="172">
        <v>2</v>
      </c>
      <c r="E68" s="173">
        <v>0</v>
      </c>
      <c r="F68" s="173">
        <v>4</v>
      </c>
    </row>
    <row r="69" spans="1:7" ht="26.25" thickBot="1">
      <c r="A69" s="256" t="s">
        <v>207</v>
      </c>
      <c r="B69" s="172">
        <v>9</v>
      </c>
      <c r="C69" s="172">
        <v>7</v>
      </c>
      <c r="D69" s="172">
        <v>10</v>
      </c>
      <c r="E69" s="173">
        <v>3</v>
      </c>
      <c r="F69" s="173">
        <v>29</v>
      </c>
    </row>
    <row r="70" spans="1:7" ht="26.25" thickBot="1">
      <c r="A70" s="256" t="s">
        <v>208</v>
      </c>
      <c r="B70" s="172">
        <v>12</v>
      </c>
      <c r="C70" s="172">
        <v>29</v>
      </c>
      <c r="D70" s="172">
        <v>12</v>
      </c>
      <c r="E70" s="173">
        <v>8</v>
      </c>
      <c r="F70" s="173">
        <v>61</v>
      </c>
    </row>
    <row r="71" spans="1:7" ht="51.75" thickBot="1">
      <c r="A71" s="256" t="s">
        <v>209</v>
      </c>
      <c r="B71" s="172">
        <v>3</v>
      </c>
      <c r="C71" s="172">
        <v>0</v>
      </c>
      <c r="D71" s="172">
        <v>2</v>
      </c>
      <c r="E71" s="173">
        <v>0</v>
      </c>
      <c r="F71" s="173">
        <v>5</v>
      </c>
      <c r="G71" s="165"/>
    </row>
    <row r="72" spans="1:7" ht="15.75" thickBot="1">
      <c r="A72" s="296"/>
      <c r="B72" s="699" t="s">
        <v>210</v>
      </c>
      <c r="C72" s="700"/>
      <c r="D72" s="700"/>
      <c r="E72" s="701"/>
      <c r="F72" s="193"/>
      <c r="G72" s="165"/>
    </row>
    <row r="73" spans="1:7" ht="15.75" customHeight="1" thickBot="1">
      <c r="A73" s="313"/>
      <c r="B73" s="171" t="s">
        <v>211</v>
      </c>
      <c r="C73" s="171" t="s">
        <v>212</v>
      </c>
      <c r="D73" s="192" t="s">
        <v>138</v>
      </c>
      <c r="E73" s="702" t="s">
        <v>139</v>
      </c>
      <c r="F73" s="702"/>
      <c r="G73" s="176" t="s">
        <v>133</v>
      </c>
    </row>
    <row r="74" spans="1:7" ht="38.25">
      <c r="A74" s="255" t="s">
        <v>213</v>
      </c>
      <c r="B74" s="257">
        <v>261</v>
      </c>
      <c r="C74" s="258">
        <v>304</v>
      </c>
      <c r="D74" s="259">
        <v>267</v>
      </c>
      <c r="E74" s="730">
        <v>153</v>
      </c>
      <c r="F74" s="731"/>
      <c r="G74" s="252">
        <v>985</v>
      </c>
    </row>
    <row r="75" spans="1:7" ht="14.25" customHeight="1" thickBot="1">
      <c r="A75" s="256" t="s">
        <v>214</v>
      </c>
      <c r="B75" s="172">
        <v>108</v>
      </c>
      <c r="C75" s="175">
        <v>174</v>
      </c>
      <c r="D75" s="182">
        <v>164</v>
      </c>
      <c r="E75" s="720">
        <v>93</v>
      </c>
      <c r="F75" s="720"/>
      <c r="G75" s="252">
        <v>539</v>
      </c>
    </row>
    <row r="76" spans="1:7" ht="15" customHeight="1" thickBot="1">
      <c r="A76" s="256" t="s">
        <v>150</v>
      </c>
      <c r="B76" s="172">
        <v>6</v>
      </c>
      <c r="C76" s="175">
        <v>5</v>
      </c>
      <c r="D76" s="182">
        <v>10</v>
      </c>
      <c r="E76" s="721">
        <v>2</v>
      </c>
      <c r="F76" s="722"/>
      <c r="G76" s="252">
        <v>23</v>
      </c>
    </row>
    <row r="77" spans="1:7" ht="77.25" thickBot="1">
      <c r="A77" s="256" t="s">
        <v>215</v>
      </c>
      <c r="B77" s="172">
        <v>56</v>
      </c>
      <c r="C77" s="175">
        <v>86</v>
      </c>
      <c r="D77" s="182">
        <v>103</v>
      </c>
      <c r="E77" s="721">
        <v>54</v>
      </c>
      <c r="F77" s="722"/>
      <c r="G77" s="252">
        <v>299</v>
      </c>
    </row>
    <row r="78" spans="1:7" ht="26.25" thickBot="1">
      <c r="A78" s="256" t="s">
        <v>216</v>
      </c>
      <c r="B78" s="172">
        <v>41</v>
      </c>
      <c r="C78" s="175">
        <v>45</v>
      </c>
      <c r="D78" s="182">
        <v>15</v>
      </c>
      <c r="E78" s="721">
        <v>12</v>
      </c>
      <c r="F78" s="722"/>
      <c r="G78" s="252">
        <v>113</v>
      </c>
    </row>
    <row r="79" spans="1:7" ht="51.75" thickBot="1">
      <c r="A79" s="256" t="s">
        <v>217</v>
      </c>
      <c r="B79" s="172">
        <v>25</v>
      </c>
      <c r="C79" s="175">
        <v>27</v>
      </c>
      <c r="D79" s="182">
        <v>19</v>
      </c>
      <c r="E79" s="721">
        <v>35</v>
      </c>
      <c r="F79" s="722"/>
      <c r="G79" s="252">
        <v>106</v>
      </c>
    </row>
    <row r="80" spans="1:7" ht="15.75" thickBot="1">
      <c r="A80" s="256" t="s">
        <v>218</v>
      </c>
      <c r="B80" s="172">
        <v>18</v>
      </c>
      <c r="C80" s="175">
        <v>27</v>
      </c>
      <c r="D80" s="182">
        <v>17</v>
      </c>
      <c r="E80" s="721">
        <v>22</v>
      </c>
      <c r="F80" s="722"/>
      <c r="G80" s="252">
        <v>84</v>
      </c>
    </row>
    <row r="81" spans="1:7" ht="51.75" thickBot="1">
      <c r="A81" s="256" t="s">
        <v>219</v>
      </c>
      <c r="B81" s="172">
        <v>3</v>
      </c>
      <c r="C81" s="172">
        <v>5</v>
      </c>
      <c r="D81" s="182">
        <v>18</v>
      </c>
      <c r="E81" s="738">
        <v>14</v>
      </c>
      <c r="F81" s="738"/>
      <c r="G81" s="252">
        <v>40</v>
      </c>
    </row>
    <row r="82" spans="1:7" ht="15">
      <c r="A82" s="165"/>
      <c r="B82" s="165"/>
      <c r="C82" s="165"/>
      <c r="D82" s="165"/>
      <c r="E82" s="165"/>
      <c r="F82" s="183"/>
      <c r="G82" s="165"/>
    </row>
    <row r="83" spans="1:7" ht="15.75">
      <c r="A83" s="723" t="s">
        <v>220</v>
      </c>
      <c r="B83" s="723"/>
      <c r="C83" s="723"/>
      <c r="D83" s="723"/>
      <c r="E83" s="724"/>
      <c r="F83" s="177"/>
      <c r="G83" s="165"/>
    </row>
    <row r="84" spans="1:7" ht="31.5">
      <c r="A84" s="168" t="s">
        <v>134</v>
      </c>
      <c r="B84" s="168" t="s">
        <v>135</v>
      </c>
      <c r="C84" s="168" t="s">
        <v>135</v>
      </c>
      <c r="D84" s="168" t="s">
        <v>135</v>
      </c>
      <c r="E84" s="179" t="s">
        <v>135</v>
      </c>
      <c r="F84" s="177" t="s">
        <v>133</v>
      </c>
      <c r="G84" s="165"/>
    </row>
    <row r="85" spans="1:7" ht="16.5" thickBot="1">
      <c r="A85" s="169"/>
      <c r="B85" s="170" t="s">
        <v>136</v>
      </c>
      <c r="C85" s="170" t="s">
        <v>137</v>
      </c>
      <c r="D85" s="170" t="s">
        <v>138</v>
      </c>
      <c r="E85" s="180" t="s">
        <v>139</v>
      </c>
      <c r="F85" s="177"/>
      <c r="G85" s="165"/>
    </row>
    <row r="86" spans="1:7" ht="16.5" thickBot="1">
      <c r="A86" s="166"/>
      <c r="B86" s="167"/>
      <c r="C86" s="167"/>
      <c r="D86" s="167"/>
      <c r="E86" s="181"/>
      <c r="F86" s="177"/>
      <c r="G86" s="165"/>
    </row>
    <row r="87" spans="1:7" ht="16.5" thickBot="1">
      <c r="A87" s="166"/>
      <c r="B87" s="167"/>
      <c r="C87" s="167"/>
      <c r="D87" s="167"/>
      <c r="E87" s="181"/>
      <c r="F87" s="177"/>
      <c r="G87" s="165"/>
    </row>
    <row r="88" spans="1:7" ht="16.5" thickBot="1">
      <c r="A88" s="166"/>
      <c r="B88" s="167"/>
      <c r="C88" s="167"/>
      <c r="D88" s="167"/>
      <c r="E88" s="181"/>
      <c r="F88" s="177"/>
      <c r="G88" s="165"/>
    </row>
    <row r="89" spans="1:7" ht="15">
      <c r="A89" s="165"/>
      <c r="B89" s="165"/>
      <c r="C89" s="165"/>
      <c r="D89" s="165"/>
      <c r="E89" s="165"/>
      <c r="F89" s="177"/>
      <c r="G89" s="165"/>
    </row>
    <row r="90" spans="1:7" ht="15.75">
      <c r="A90" s="732" t="s">
        <v>221</v>
      </c>
      <c r="B90" s="732"/>
      <c r="C90" s="732"/>
      <c r="D90" s="732"/>
      <c r="E90" s="733"/>
      <c r="F90" s="177"/>
      <c r="G90" s="165"/>
    </row>
    <row r="91" spans="1:7" ht="48" thickBot="1">
      <c r="A91" s="169" t="s">
        <v>222</v>
      </c>
      <c r="B91" s="170" t="s">
        <v>136</v>
      </c>
      <c r="C91" s="170" t="s">
        <v>137</v>
      </c>
      <c r="D91" s="170" t="s">
        <v>138</v>
      </c>
      <c r="E91" s="180" t="s">
        <v>139</v>
      </c>
      <c r="F91" s="177" t="s">
        <v>133</v>
      </c>
      <c r="G91" s="165"/>
    </row>
    <row r="92" spans="1:7" ht="16.5" thickBot="1">
      <c r="A92" s="166"/>
      <c r="B92" s="167">
        <v>15</v>
      </c>
      <c r="C92" s="167">
        <v>14</v>
      </c>
      <c r="D92" s="167">
        <v>13</v>
      </c>
      <c r="E92" s="181">
        <v>6</v>
      </c>
      <c r="F92" s="194">
        <v>48</v>
      </c>
      <c r="G92" s="165"/>
    </row>
    <row r="93" spans="1:7" ht="16.5" thickBot="1">
      <c r="A93" s="166"/>
      <c r="B93" s="167"/>
      <c r="C93" s="167"/>
      <c r="D93" s="167"/>
      <c r="E93" s="181"/>
      <c r="F93" s="177"/>
      <c r="G93" s="165"/>
    </row>
    <row r="94" spans="1:7" ht="16.5" thickBot="1">
      <c r="A94" s="166"/>
      <c r="B94" s="167"/>
      <c r="C94" s="167"/>
      <c r="D94" s="167"/>
      <c r="E94" s="181"/>
      <c r="F94" s="177"/>
      <c r="G94" s="165"/>
    </row>
    <row r="95" spans="1:7" ht="15">
      <c r="A95" s="165"/>
      <c r="B95" s="165"/>
      <c r="C95" s="165"/>
      <c r="D95" s="165"/>
      <c r="E95" s="165"/>
      <c r="F95" s="177"/>
      <c r="G95" s="165"/>
    </row>
    <row r="96" spans="1:7" ht="15.75">
      <c r="A96" s="734" t="s">
        <v>223</v>
      </c>
      <c r="B96" s="735"/>
      <c r="C96" s="735"/>
      <c r="D96" s="735"/>
      <c r="E96" s="735"/>
      <c r="F96" s="735"/>
      <c r="G96" s="735"/>
    </row>
    <row r="97" spans="1:7" ht="60">
      <c r="A97" s="168" t="s">
        <v>134</v>
      </c>
      <c r="B97" s="190" t="s">
        <v>224</v>
      </c>
      <c r="C97" s="190" t="s">
        <v>225</v>
      </c>
      <c r="D97" s="190" t="s">
        <v>226</v>
      </c>
      <c r="E97" s="191" t="s">
        <v>227</v>
      </c>
      <c r="F97" s="185" t="s">
        <v>228</v>
      </c>
      <c r="G97" s="185" t="s">
        <v>231</v>
      </c>
    </row>
    <row r="98" spans="1:7" ht="15.75">
      <c r="A98" s="188" t="s">
        <v>136</v>
      </c>
      <c r="B98" s="189">
        <v>568</v>
      </c>
      <c r="C98" s="189">
        <v>131</v>
      </c>
      <c r="D98" s="189">
        <v>64</v>
      </c>
      <c r="E98" s="189">
        <v>265</v>
      </c>
      <c r="F98" s="184">
        <v>111</v>
      </c>
      <c r="G98" s="184">
        <v>21</v>
      </c>
    </row>
    <row r="99" spans="1:7" ht="15.75">
      <c r="A99" s="188" t="s">
        <v>137</v>
      </c>
      <c r="B99" s="189">
        <v>632</v>
      </c>
      <c r="C99" s="189">
        <v>113</v>
      </c>
      <c r="D99" s="189">
        <v>60</v>
      </c>
      <c r="E99" s="189">
        <v>157</v>
      </c>
      <c r="F99" s="184">
        <v>160</v>
      </c>
      <c r="G99" s="184">
        <v>18</v>
      </c>
    </row>
    <row r="100" spans="1:7" ht="15.75">
      <c r="A100" s="186" t="s">
        <v>138</v>
      </c>
      <c r="B100" s="187">
        <v>560</v>
      </c>
      <c r="C100" s="187">
        <v>103</v>
      </c>
      <c r="D100" s="187">
        <v>69</v>
      </c>
      <c r="E100" s="178">
        <v>245</v>
      </c>
      <c r="F100" s="184">
        <v>138</v>
      </c>
      <c r="G100" s="184">
        <v>14</v>
      </c>
    </row>
    <row r="101" spans="1:7" ht="15.75">
      <c r="A101" s="188" t="s">
        <v>139</v>
      </c>
      <c r="B101" s="189">
        <v>412</v>
      </c>
      <c r="C101" s="189">
        <v>82</v>
      </c>
      <c r="D101" s="189">
        <v>20</v>
      </c>
      <c r="E101" s="189">
        <v>54</v>
      </c>
      <c r="F101" s="184">
        <v>95</v>
      </c>
      <c r="G101" s="184">
        <v>13</v>
      </c>
    </row>
    <row r="102" spans="1:7" ht="15.75">
      <c r="A102" s="188" t="s">
        <v>133</v>
      </c>
      <c r="B102" s="189">
        <v>2172</v>
      </c>
      <c r="C102" s="189">
        <v>429</v>
      </c>
      <c r="D102" s="189">
        <v>213</v>
      </c>
      <c r="E102" s="189">
        <v>721</v>
      </c>
      <c r="F102" s="184">
        <v>504</v>
      </c>
      <c r="G102" s="184">
        <v>66</v>
      </c>
    </row>
    <row r="103" spans="1:7" ht="15.75">
      <c r="A103" s="188"/>
      <c r="B103" s="189"/>
      <c r="C103" s="189"/>
      <c r="D103" s="189"/>
      <c r="E103" s="189"/>
      <c r="F103" s="177"/>
      <c r="G103" s="177"/>
    </row>
    <row r="104" spans="1:7" ht="15.75">
      <c r="A104" s="188"/>
      <c r="B104" s="732" t="s">
        <v>229</v>
      </c>
      <c r="C104" s="732"/>
      <c r="D104" s="732"/>
      <c r="E104" s="732"/>
      <c r="F104" s="733"/>
      <c r="G104" s="177"/>
    </row>
    <row r="105" spans="1:7" ht="45">
      <c r="A105" s="314" t="s">
        <v>144</v>
      </c>
      <c r="B105" s="314" t="s">
        <v>145</v>
      </c>
      <c r="C105" s="314" t="s">
        <v>146</v>
      </c>
      <c r="D105" s="314" t="s">
        <v>147</v>
      </c>
      <c r="E105" s="314" t="s">
        <v>148</v>
      </c>
      <c r="F105" s="314" t="s">
        <v>149</v>
      </c>
      <c r="G105" s="251"/>
    </row>
    <row r="106" spans="1:7" ht="30">
      <c r="A106" s="315" t="s">
        <v>150</v>
      </c>
      <c r="B106" s="316">
        <v>65</v>
      </c>
      <c r="C106" s="316">
        <v>92</v>
      </c>
      <c r="D106" s="316">
        <v>157</v>
      </c>
      <c r="E106" s="316">
        <v>73</v>
      </c>
      <c r="F106" s="316">
        <f>SUM(B106:E106)</f>
        <v>387</v>
      </c>
      <c r="G106" s="165"/>
    </row>
    <row r="107" spans="1:7" ht="30.75" thickBot="1">
      <c r="A107" s="317" t="s">
        <v>151</v>
      </c>
      <c r="B107" s="318">
        <v>9</v>
      </c>
      <c r="C107" s="319">
        <v>13</v>
      </c>
      <c r="D107" s="319">
        <v>7</v>
      </c>
      <c r="E107" s="320">
        <v>6</v>
      </c>
      <c r="F107" s="321">
        <f t="shared" ref="F107:F116" si="2">SUM(B107:E107)</f>
        <v>35</v>
      </c>
      <c r="G107" s="165"/>
    </row>
    <row r="108" spans="1:7" ht="30">
      <c r="A108" s="322" t="s">
        <v>152</v>
      </c>
      <c r="B108" s="323">
        <v>37</v>
      </c>
      <c r="C108" s="324">
        <v>45</v>
      </c>
      <c r="D108" s="324">
        <v>54</v>
      </c>
      <c r="E108" s="325">
        <v>40</v>
      </c>
      <c r="F108" s="326">
        <f t="shared" si="2"/>
        <v>176</v>
      </c>
      <c r="G108" s="165"/>
    </row>
    <row r="109" spans="1:7" ht="15" customHeight="1" thickBot="1">
      <c r="A109" s="327" t="s">
        <v>153</v>
      </c>
      <c r="B109" s="328">
        <v>25</v>
      </c>
      <c r="C109" s="328">
        <v>43</v>
      </c>
      <c r="D109" s="328">
        <v>25</v>
      </c>
      <c r="E109" s="329">
        <v>13</v>
      </c>
      <c r="F109" s="329">
        <f t="shared" si="2"/>
        <v>106</v>
      </c>
      <c r="G109" s="165"/>
    </row>
    <row r="110" spans="1:7" ht="15.75" thickBot="1">
      <c r="A110" s="327" t="s">
        <v>154</v>
      </c>
      <c r="B110" s="328">
        <v>7</v>
      </c>
      <c r="C110" s="328">
        <v>8</v>
      </c>
      <c r="D110" s="328">
        <v>6</v>
      </c>
      <c r="E110" s="329">
        <v>3</v>
      </c>
      <c r="F110" s="329">
        <f t="shared" si="2"/>
        <v>24</v>
      </c>
      <c r="G110" s="165"/>
    </row>
    <row r="111" spans="1:7" ht="15" customHeight="1" thickBot="1">
      <c r="A111" s="327" t="s">
        <v>155</v>
      </c>
      <c r="B111" s="328">
        <v>47</v>
      </c>
      <c r="C111" s="328">
        <v>98</v>
      </c>
      <c r="D111" s="328">
        <v>48</v>
      </c>
      <c r="E111" s="329">
        <v>36</v>
      </c>
      <c r="F111" s="329">
        <f t="shared" si="2"/>
        <v>229</v>
      </c>
      <c r="G111" s="165"/>
    </row>
    <row r="112" spans="1:7" ht="75.75" thickBot="1">
      <c r="A112" s="327" t="s">
        <v>156</v>
      </c>
      <c r="B112" s="328">
        <v>16</v>
      </c>
      <c r="C112" s="328">
        <v>16</v>
      </c>
      <c r="D112" s="328">
        <v>4</v>
      </c>
      <c r="E112" s="329">
        <v>11</v>
      </c>
      <c r="F112" s="329">
        <f t="shared" si="2"/>
        <v>47</v>
      </c>
      <c r="G112" s="165"/>
    </row>
    <row r="113" spans="1:7" ht="90.75" thickBot="1">
      <c r="A113" s="327" t="s">
        <v>157</v>
      </c>
      <c r="B113" s="328">
        <v>2</v>
      </c>
      <c r="C113" s="328">
        <v>4</v>
      </c>
      <c r="D113" s="328">
        <v>4</v>
      </c>
      <c r="E113" s="329">
        <v>6</v>
      </c>
      <c r="F113" s="329">
        <f t="shared" si="2"/>
        <v>16</v>
      </c>
      <c r="G113" s="165"/>
    </row>
    <row r="114" spans="1:7" ht="45.75" thickBot="1">
      <c r="A114" s="327" t="s">
        <v>158</v>
      </c>
      <c r="B114" s="328">
        <v>420</v>
      </c>
      <c r="C114" s="328">
        <v>544</v>
      </c>
      <c r="D114" s="328">
        <v>246</v>
      </c>
      <c r="E114" s="329">
        <v>348</v>
      </c>
      <c r="F114" s="329">
        <f t="shared" si="2"/>
        <v>1558</v>
      </c>
      <c r="G114" s="165"/>
    </row>
    <row r="115" spans="1:7" ht="30.75" thickBot="1">
      <c r="A115" s="327" t="s">
        <v>159</v>
      </c>
      <c r="B115" s="328">
        <v>270</v>
      </c>
      <c r="C115" s="328">
        <v>310</v>
      </c>
      <c r="D115" s="328">
        <v>267</v>
      </c>
      <c r="E115" s="329">
        <v>143</v>
      </c>
      <c r="F115" s="329">
        <f t="shared" si="2"/>
        <v>990</v>
      </c>
    </row>
    <row r="116" spans="1:7" ht="30.75" thickBot="1">
      <c r="A116" s="327" t="s">
        <v>160</v>
      </c>
      <c r="B116" s="328">
        <v>345</v>
      </c>
      <c r="C116" s="328">
        <v>283</v>
      </c>
      <c r="D116" s="328">
        <v>238</v>
      </c>
      <c r="E116" s="329">
        <v>451</v>
      </c>
      <c r="F116" s="329">
        <f t="shared" si="2"/>
        <v>1317</v>
      </c>
    </row>
    <row r="117" spans="1:7" ht="15">
      <c r="A117" s="165"/>
      <c r="B117" s="165"/>
      <c r="C117" s="165"/>
      <c r="D117" s="165"/>
      <c r="E117" s="165"/>
      <c r="F117" s="177"/>
    </row>
    <row r="118" spans="1:7" ht="15.75">
      <c r="A118" s="736"/>
      <c r="B118" s="736"/>
      <c r="C118" s="736"/>
      <c r="D118" s="736"/>
      <c r="E118" s="737"/>
      <c r="F118" s="177"/>
    </row>
    <row r="119" spans="1:7" ht="15.75">
      <c r="A119" s="168"/>
      <c r="B119" s="168"/>
      <c r="C119" s="168"/>
      <c r="D119" s="168"/>
      <c r="E119" s="179"/>
      <c r="F119" s="177"/>
    </row>
    <row r="120" spans="1:7" ht="16.5" thickBot="1">
      <c r="A120" s="169"/>
      <c r="B120" s="170"/>
      <c r="C120" s="170"/>
      <c r="D120" s="170"/>
      <c r="E120" s="180"/>
      <c r="F120" s="177"/>
    </row>
    <row r="121" spans="1:7" ht="16.5" thickBot="1">
      <c r="A121" s="166"/>
      <c r="B121" s="167"/>
      <c r="C121" s="167"/>
      <c r="D121" s="167"/>
      <c r="E121" s="181"/>
      <c r="F121" s="177"/>
    </row>
    <row r="122" spans="1:7" ht="16.5" thickBot="1">
      <c r="A122" s="166"/>
      <c r="B122" s="167"/>
      <c r="C122" s="167"/>
      <c r="D122" s="167"/>
      <c r="E122" s="181"/>
      <c r="F122" s="177"/>
    </row>
    <row r="123" spans="1:7" ht="16.5" thickBot="1">
      <c r="A123" s="166"/>
      <c r="B123" s="167"/>
      <c r="C123" s="167"/>
      <c r="D123" s="167"/>
      <c r="E123" s="181"/>
      <c r="F123" s="177"/>
    </row>
    <row r="126" spans="1:7" ht="15">
      <c r="B126" s="177"/>
      <c r="C126" s="298" t="s">
        <v>281</v>
      </c>
      <c r="D126" s="177"/>
      <c r="E126" s="299"/>
      <c r="F126" s="299"/>
      <c r="G126" s="299"/>
    </row>
    <row r="127" spans="1:7" ht="15">
      <c r="B127" s="165"/>
      <c r="C127" s="300" t="s">
        <v>16</v>
      </c>
      <c r="D127" s="300" t="s">
        <v>282</v>
      </c>
      <c r="E127" s="299"/>
      <c r="F127" s="299"/>
      <c r="G127" s="299"/>
    </row>
    <row r="128" spans="1:7">
      <c r="B128" s="301" t="s">
        <v>283</v>
      </c>
      <c r="C128" s="302">
        <v>0.21035284994183792</v>
      </c>
      <c r="D128" s="303">
        <v>325500</v>
      </c>
      <c r="E128" s="299"/>
      <c r="F128" s="299"/>
      <c r="G128" s="299"/>
    </row>
    <row r="129" spans="2:7">
      <c r="B129" s="301" t="s">
        <v>284</v>
      </c>
      <c r="C129" s="302">
        <v>0.4129507561070182</v>
      </c>
      <c r="D129" s="303">
        <v>639000</v>
      </c>
      <c r="E129" s="299"/>
      <c r="F129" s="299"/>
      <c r="G129" s="299"/>
    </row>
    <row r="130" spans="2:7">
      <c r="B130" s="301" t="s">
        <v>285</v>
      </c>
      <c r="C130" s="302">
        <v>0.37669639395114385</v>
      </c>
      <c r="D130" s="304">
        <v>582900</v>
      </c>
      <c r="E130" s="299"/>
      <c r="F130" s="299"/>
      <c r="G130" s="305">
        <f>D131+D137</f>
        <v>3830411.46</v>
      </c>
    </row>
    <row r="131" spans="2:7">
      <c r="B131" s="301" t="s">
        <v>132</v>
      </c>
      <c r="C131" s="306">
        <v>1</v>
      </c>
      <c r="D131" s="307">
        <v>1547400</v>
      </c>
      <c r="E131" s="299"/>
      <c r="F131" s="299"/>
      <c r="G131" s="299"/>
    </row>
    <row r="132" spans="2:7" ht="15">
      <c r="B132" s="286"/>
      <c r="C132" s="298" t="s">
        <v>286</v>
      </c>
      <c r="D132" s="177"/>
      <c r="E132" s="299"/>
      <c r="F132" s="299"/>
      <c r="G132" s="299"/>
    </row>
    <row r="133" spans="2:7">
      <c r="B133" s="308" t="s">
        <v>287</v>
      </c>
      <c r="C133" s="309">
        <v>6.6739025479968461E-2</v>
      </c>
      <c r="D133" s="303">
        <v>152365.96</v>
      </c>
    </row>
    <row r="134" spans="2:7">
      <c r="B134" s="308" t="s">
        <v>288</v>
      </c>
      <c r="C134" s="309">
        <v>4.530748172416095E-2</v>
      </c>
      <c r="D134" s="303">
        <v>103437.5</v>
      </c>
    </row>
    <row r="135" spans="2:7">
      <c r="B135" s="308" t="s">
        <v>289</v>
      </c>
      <c r="C135" s="309">
        <v>0.62733281242486627</v>
      </c>
      <c r="D135" s="303">
        <v>1432208</v>
      </c>
    </row>
    <row r="136" spans="2:7">
      <c r="B136" s="308" t="s">
        <v>290</v>
      </c>
      <c r="C136" s="309">
        <v>0.26062068037100439</v>
      </c>
      <c r="D136" s="303">
        <v>595000</v>
      </c>
    </row>
    <row r="137" spans="2:7">
      <c r="B137" s="310" t="s">
        <v>132</v>
      </c>
      <c r="C137" s="311">
        <v>1</v>
      </c>
      <c r="D137" s="312">
        <v>2283011.46</v>
      </c>
    </row>
  </sheetData>
  <mergeCells count="95">
    <mergeCell ref="A48:M48"/>
    <mergeCell ref="A45:E45"/>
    <mergeCell ref="J45:M45"/>
    <mergeCell ref="N14:S14"/>
    <mergeCell ref="N15:S15"/>
    <mergeCell ref="N16:S16"/>
    <mergeCell ref="A43:E43"/>
    <mergeCell ref="J43:M43"/>
    <mergeCell ref="A41:E41"/>
    <mergeCell ref="J41:M41"/>
    <mergeCell ref="A42:E42"/>
    <mergeCell ref="A40:M40"/>
    <mergeCell ref="A32:M32"/>
    <mergeCell ref="A29:E29"/>
    <mergeCell ref="F29:G29"/>
    <mergeCell ref="H29:I29"/>
    <mergeCell ref="A39:M39"/>
    <mergeCell ref="A30:E30"/>
    <mergeCell ref="F30:M30"/>
    <mergeCell ref="A31:M31"/>
    <mergeCell ref="A37:M37"/>
    <mergeCell ref="A38:M38"/>
    <mergeCell ref="A33:M33"/>
    <mergeCell ref="A34:M34"/>
    <mergeCell ref="A35:M35"/>
    <mergeCell ref="A28:E28"/>
    <mergeCell ref="F28:G28"/>
    <mergeCell ref="H28:I28"/>
    <mergeCell ref="A21:E21"/>
    <mergeCell ref="F21:G21"/>
    <mergeCell ref="H21:I21"/>
    <mergeCell ref="A22:E23"/>
    <mergeCell ref="F22:M23"/>
    <mergeCell ref="A24:E24"/>
    <mergeCell ref="F24:G24"/>
    <mergeCell ref="H24:I24"/>
    <mergeCell ref="A25:E25"/>
    <mergeCell ref="F25:G25"/>
    <mergeCell ref="H25:I25"/>
    <mergeCell ref="A26:E27"/>
    <mergeCell ref="F26:M27"/>
    <mergeCell ref="A17:C17"/>
    <mergeCell ref="A19:M19"/>
    <mergeCell ref="A20:E20"/>
    <mergeCell ref="F20:G20"/>
    <mergeCell ref="H20:I20"/>
    <mergeCell ref="B16:C16"/>
    <mergeCell ref="A7:B7"/>
    <mergeCell ref="C7:M7"/>
    <mergeCell ref="A9:C9"/>
    <mergeCell ref="D9:J9"/>
    <mergeCell ref="K9:M9"/>
    <mergeCell ref="B10:C10"/>
    <mergeCell ref="B11:C11"/>
    <mergeCell ref="B12:C12"/>
    <mergeCell ref="B13:C13"/>
    <mergeCell ref="B14:C14"/>
    <mergeCell ref="B15:C15"/>
    <mergeCell ref="A1:M1"/>
    <mergeCell ref="A2:M2"/>
    <mergeCell ref="A3:B3"/>
    <mergeCell ref="C3:M3"/>
    <mergeCell ref="A5:B5"/>
    <mergeCell ref="C5:M5"/>
    <mergeCell ref="A90:E90"/>
    <mergeCell ref="A96:G96"/>
    <mergeCell ref="B104:F104"/>
    <mergeCell ref="A118:E118"/>
    <mergeCell ref="E78:F78"/>
    <mergeCell ref="E79:F79"/>
    <mergeCell ref="E80:F80"/>
    <mergeCell ref="E81:F81"/>
    <mergeCell ref="E75:F75"/>
    <mergeCell ref="E76:F76"/>
    <mergeCell ref="A83:E83"/>
    <mergeCell ref="A58:F58"/>
    <mergeCell ref="B59:E59"/>
    <mergeCell ref="E77:F77"/>
    <mergeCell ref="E74:F74"/>
    <mergeCell ref="J42:M42"/>
    <mergeCell ref="A46:M46"/>
    <mergeCell ref="A47:M47"/>
    <mergeCell ref="B72:E72"/>
    <mergeCell ref="E73:F73"/>
    <mergeCell ref="A49:M49"/>
    <mergeCell ref="A50:M50"/>
    <mergeCell ref="A51:M51"/>
    <mergeCell ref="A53:C55"/>
    <mergeCell ref="D53:H55"/>
    <mergeCell ref="I53:M55"/>
    <mergeCell ref="A52:C52"/>
    <mergeCell ref="D52:H52"/>
    <mergeCell ref="I52:M52"/>
    <mergeCell ref="A44:E44"/>
    <mergeCell ref="J44:M44"/>
  </mergeCells>
  <pageMargins left="0.511811024" right="0.511811024" top="0.78740157499999996" bottom="0.78740157499999996" header="0.31496062000000002" footer="0.31496062000000002"/>
  <pageSetup paperSize="9" scale="4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20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330</v>
      </c>
      <c r="C6" s="418"/>
      <c r="D6" s="418"/>
      <c r="E6" s="418"/>
      <c r="F6" s="418"/>
      <c r="G6" s="419"/>
    </row>
    <row r="7" spans="1:8" ht="46.5" customHeight="1">
      <c r="A7" s="336" t="s">
        <v>306</v>
      </c>
      <c r="B7" s="414" t="s">
        <v>331</v>
      </c>
      <c r="C7" s="415"/>
      <c r="D7" s="415"/>
      <c r="E7" s="415"/>
      <c r="F7" s="415"/>
      <c r="G7" s="416"/>
    </row>
    <row r="8" spans="1:8" ht="29.25" customHeight="1">
      <c r="A8" s="336" t="s">
        <v>307</v>
      </c>
      <c r="B8" s="414" t="s">
        <v>332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">
        <v>333</v>
      </c>
      <c r="B12" s="424"/>
      <c r="C12" s="425" t="s">
        <v>334</v>
      </c>
      <c r="D12" s="426"/>
      <c r="E12" s="338">
        <v>25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16000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563" priority="7" operator="between">
      <formula>66</formula>
      <formula>100</formula>
    </cfRule>
    <cfRule type="cellIs" dxfId="562" priority="8" operator="between">
      <formula>33</formula>
      <formula>66</formula>
    </cfRule>
    <cfRule type="cellIs" dxfId="561" priority="9" operator="between">
      <formula>0</formula>
      <formula>33</formula>
    </cfRule>
  </conditionalFormatting>
  <conditionalFormatting sqref="G15">
    <cfRule type="cellIs" dxfId="560" priority="16" operator="between">
      <formula>66</formula>
      <formula>100</formula>
    </cfRule>
    <cfRule type="cellIs" dxfId="559" priority="17" operator="between">
      <formula>33</formula>
      <formula>66</formula>
    </cfRule>
    <cfRule type="cellIs" dxfId="558" priority="18" operator="between">
      <formula>0</formula>
      <formula>33</formula>
    </cfRule>
  </conditionalFormatting>
  <conditionalFormatting sqref="G12">
    <cfRule type="cellIs" dxfId="557" priority="13" operator="between">
      <formula>66</formula>
      <formula>100</formula>
    </cfRule>
    <cfRule type="cellIs" dxfId="556" priority="14" operator="between">
      <formula>33</formula>
      <formula>66</formula>
    </cfRule>
    <cfRule type="cellIs" dxfId="555" priority="15" operator="between">
      <formula>0</formula>
      <formula>33</formula>
    </cfRule>
  </conditionalFormatting>
  <conditionalFormatting sqref="F12">
    <cfRule type="cellIs" dxfId="554" priority="10" operator="between">
      <formula>$E$12*0</formula>
      <formula>$E$12*0.329999</formula>
    </cfRule>
    <cfRule type="cellIs" dxfId="553" priority="11" operator="between">
      <formula>$E$12*0.33</formula>
      <formula>$E$12*0.6599999</formula>
    </cfRule>
    <cfRule type="cellIs" dxfId="552" priority="12" operator="between">
      <formula>$E$12*0.66</formula>
      <formula>$E$12*1</formula>
    </cfRule>
  </conditionalFormatting>
  <conditionalFormatting sqref="D16">
    <cfRule type="cellIs" dxfId="551" priority="4" operator="between">
      <formula>66</formula>
      <formula>100</formula>
    </cfRule>
    <cfRule type="cellIs" dxfId="550" priority="5" operator="between">
      <formula>33</formula>
      <formula>66</formula>
    </cfRule>
    <cfRule type="cellIs" dxfId="549" priority="6" operator="between">
      <formula>0</formula>
      <formula>33</formula>
    </cfRule>
  </conditionalFormatting>
  <conditionalFormatting sqref="E16">
    <cfRule type="cellIs" dxfId="548" priority="1" operator="between">
      <formula>66</formula>
      <formula>100</formula>
    </cfRule>
    <cfRule type="cellIs" dxfId="547" priority="2" operator="between">
      <formula>33</formula>
      <formula>66</formula>
    </cfRule>
    <cfRule type="cellIs" dxfId="546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G15" sqref="G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36" t="s">
        <v>33</v>
      </c>
      <c r="B6" s="417" t="s">
        <v>335</v>
      </c>
      <c r="C6" s="418"/>
      <c r="D6" s="418"/>
      <c r="E6" s="418"/>
      <c r="F6" s="418"/>
      <c r="G6" s="419"/>
    </row>
    <row r="7" spans="1:8" ht="38.25" customHeight="1">
      <c r="A7" s="336" t="s">
        <v>306</v>
      </c>
      <c r="B7" s="414" t="s">
        <v>375</v>
      </c>
      <c r="C7" s="415"/>
      <c r="D7" s="415"/>
      <c r="E7" s="415"/>
      <c r="F7" s="415"/>
      <c r="G7" s="416"/>
    </row>
    <row r="8" spans="1:8" ht="29.25" customHeight="1">
      <c r="A8" s="336" t="s">
        <v>307</v>
      </c>
      <c r="B8" s="414" t="s">
        <v>376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'[2]DESCRIÇÃO TEMATICAS'!$B$2614</f>
        <v>Equipamento inovado</v>
      </c>
      <c r="B12" s="424"/>
      <c r="C12" s="425" t="str">
        <f>'[2]DESCRIÇÃO TEMATICAS'!$E$2614</f>
        <v>Porcentagem</v>
      </c>
      <c r="D12" s="426"/>
      <c r="E12" s="338">
        <v>25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4000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545" priority="7" operator="between">
      <formula>66</formula>
      <formula>100</formula>
    </cfRule>
    <cfRule type="cellIs" dxfId="544" priority="8" operator="between">
      <formula>33</formula>
      <formula>66</formula>
    </cfRule>
    <cfRule type="cellIs" dxfId="543" priority="9" operator="between">
      <formula>0</formula>
      <formula>33</formula>
    </cfRule>
  </conditionalFormatting>
  <conditionalFormatting sqref="G15">
    <cfRule type="cellIs" dxfId="542" priority="16" operator="between">
      <formula>66</formula>
      <formula>100</formula>
    </cfRule>
    <cfRule type="cellIs" dxfId="541" priority="17" operator="between">
      <formula>33</formula>
      <formula>66</formula>
    </cfRule>
    <cfRule type="cellIs" dxfId="540" priority="18" operator="between">
      <formula>0</formula>
      <formula>33</formula>
    </cfRule>
  </conditionalFormatting>
  <conditionalFormatting sqref="G12">
    <cfRule type="cellIs" dxfId="539" priority="13" operator="between">
      <formula>66</formula>
      <formula>100</formula>
    </cfRule>
    <cfRule type="cellIs" dxfId="538" priority="14" operator="between">
      <formula>33</formula>
      <formula>66</formula>
    </cfRule>
    <cfRule type="cellIs" dxfId="537" priority="15" operator="between">
      <formula>0</formula>
      <formula>33</formula>
    </cfRule>
  </conditionalFormatting>
  <conditionalFormatting sqref="F12">
    <cfRule type="cellIs" dxfId="536" priority="10" operator="between">
      <formula>$E$12*0</formula>
      <formula>$E$12*0.329999</formula>
    </cfRule>
    <cfRule type="cellIs" dxfId="535" priority="11" operator="between">
      <formula>$E$12*0.33</formula>
      <formula>$E$12*0.6599999</formula>
    </cfRule>
    <cfRule type="cellIs" dxfId="534" priority="12" operator="between">
      <formula>$E$12*0.66</formula>
      <formula>$E$12*1</formula>
    </cfRule>
  </conditionalFormatting>
  <conditionalFormatting sqref="D16">
    <cfRule type="cellIs" dxfId="533" priority="4" operator="between">
      <formula>66</formula>
      <formula>100</formula>
    </cfRule>
    <cfRule type="cellIs" dxfId="532" priority="5" operator="between">
      <formula>33</formula>
      <formula>66</formula>
    </cfRule>
    <cfRule type="cellIs" dxfId="531" priority="6" operator="between">
      <formula>0</formula>
      <formula>33</formula>
    </cfRule>
  </conditionalFormatting>
  <conditionalFormatting sqref="E16">
    <cfRule type="cellIs" dxfId="530" priority="1" operator="between">
      <formula>66</formula>
      <formula>100</formula>
    </cfRule>
    <cfRule type="cellIs" dxfId="529" priority="2" operator="between">
      <formula>33</formula>
      <formula>66</formula>
    </cfRule>
    <cfRule type="cellIs" dxfId="528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84" t="s">
        <v>33</v>
      </c>
      <c r="B6" s="417" t="s">
        <v>395</v>
      </c>
      <c r="C6" s="418"/>
      <c r="D6" s="418"/>
      <c r="E6" s="418"/>
      <c r="F6" s="418"/>
      <c r="G6" s="419"/>
    </row>
    <row r="7" spans="1:8" ht="38.25" customHeight="1">
      <c r="A7" s="384" t="s">
        <v>306</v>
      </c>
      <c r="B7" s="414" t="s">
        <v>377</v>
      </c>
      <c r="C7" s="415"/>
      <c r="D7" s="415"/>
      <c r="E7" s="415"/>
      <c r="F7" s="415"/>
      <c r="G7" s="416"/>
    </row>
    <row r="8" spans="1:8" ht="29.25" customHeight="1">
      <c r="A8" s="384" t="s">
        <v>307</v>
      </c>
      <c r="B8" s="414" t="s">
        <v>378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TEMATICAS'!$B$2636</f>
        <v>Sistema Fortalecido</v>
      </c>
      <c r="B12" s="424"/>
      <c r="C12" s="425" t="str">
        <f>'[2]DESCRIÇÃO TEMATICAS'!$E$2614</f>
        <v>Porcentagem</v>
      </c>
      <c r="D12" s="426"/>
      <c r="E12" s="338">
        <v>20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>
        <v>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4000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3:G13"/>
    <mergeCell ref="A16:B16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527" priority="7" operator="between">
      <formula>66</formula>
      <formula>100</formula>
    </cfRule>
    <cfRule type="cellIs" dxfId="526" priority="8" operator="between">
      <formula>33</formula>
      <formula>66</formula>
    </cfRule>
    <cfRule type="cellIs" dxfId="525" priority="9" operator="between">
      <formula>0</formula>
      <formula>33</formula>
    </cfRule>
  </conditionalFormatting>
  <conditionalFormatting sqref="G15">
    <cfRule type="cellIs" dxfId="524" priority="16" operator="between">
      <formula>66</formula>
      <formula>100</formula>
    </cfRule>
    <cfRule type="cellIs" dxfId="523" priority="17" operator="between">
      <formula>33</formula>
      <formula>66</formula>
    </cfRule>
    <cfRule type="cellIs" dxfId="522" priority="18" operator="between">
      <formula>0</formula>
      <formula>33</formula>
    </cfRule>
  </conditionalFormatting>
  <conditionalFormatting sqref="G12">
    <cfRule type="cellIs" dxfId="521" priority="13" operator="between">
      <formula>66</formula>
      <formula>100</formula>
    </cfRule>
    <cfRule type="cellIs" dxfId="520" priority="14" operator="between">
      <formula>33</formula>
      <formula>66</formula>
    </cfRule>
    <cfRule type="cellIs" dxfId="519" priority="15" operator="between">
      <formula>0</formula>
      <formula>33</formula>
    </cfRule>
  </conditionalFormatting>
  <conditionalFormatting sqref="F12">
    <cfRule type="cellIs" dxfId="518" priority="10" operator="between">
      <formula>$E$12*0</formula>
      <formula>$E$12*0.329999</formula>
    </cfRule>
    <cfRule type="cellIs" dxfId="517" priority="11" operator="between">
      <formula>$E$12*0.33</formula>
      <formula>$E$12*0.6599999</formula>
    </cfRule>
    <cfRule type="cellIs" dxfId="516" priority="12" operator="between">
      <formula>$E$12*0.66</formula>
      <formula>$E$12*1</formula>
    </cfRule>
  </conditionalFormatting>
  <conditionalFormatting sqref="D16">
    <cfRule type="cellIs" dxfId="515" priority="4" operator="between">
      <formula>66</formula>
      <formula>100</formula>
    </cfRule>
    <cfRule type="cellIs" dxfId="514" priority="5" operator="between">
      <formula>33</formula>
      <formula>66</formula>
    </cfRule>
    <cfRule type="cellIs" dxfId="513" priority="6" operator="between">
      <formula>0</formula>
      <formula>33</formula>
    </cfRule>
  </conditionalFormatting>
  <conditionalFormatting sqref="E16">
    <cfRule type="cellIs" dxfId="512" priority="1" operator="between">
      <formula>66</formula>
      <formula>100</formula>
    </cfRule>
    <cfRule type="cellIs" dxfId="511" priority="2" operator="between">
      <formula>33</formula>
      <formula>66</formula>
    </cfRule>
    <cfRule type="cellIs" dxfId="510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G15" sqref="G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84" t="s">
        <v>33</v>
      </c>
      <c r="B6" s="417" t="s">
        <v>396</v>
      </c>
      <c r="C6" s="418"/>
      <c r="D6" s="418"/>
      <c r="E6" s="418"/>
      <c r="F6" s="418"/>
      <c r="G6" s="419"/>
    </row>
    <row r="7" spans="1:8" ht="38.25" customHeight="1">
      <c r="A7" s="384" t="s">
        <v>306</v>
      </c>
      <c r="B7" s="414" t="s">
        <v>379</v>
      </c>
      <c r="C7" s="415"/>
      <c r="D7" s="415"/>
      <c r="E7" s="415"/>
      <c r="F7" s="415"/>
      <c r="G7" s="416"/>
    </row>
    <row r="8" spans="1:8" ht="29.25" customHeight="1">
      <c r="A8" s="384" t="s">
        <v>307</v>
      </c>
      <c r="B8" s="414" t="s">
        <v>380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TEMATICAS'!$B$2681</f>
        <v>Semana Promovida</v>
      </c>
      <c r="B12" s="424"/>
      <c r="C12" s="425" t="str">
        <f>'[1]DESCRIÇÃO TEMATICAS'!$E$2681</f>
        <v>Unidade</v>
      </c>
      <c r="D12" s="426"/>
      <c r="E12" s="338">
        <v>1</v>
      </c>
      <c r="F12" s="351">
        <f>IFERROR(E12*E16/100,0)</f>
        <v>1</v>
      </c>
      <c r="G12" s="350">
        <f>IFERROR(F12/E12*100,0)</f>
        <v>100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520000</v>
      </c>
      <c r="B15" s="365">
        <v>51045</v>
      </c>
      <c r="C15" s="341">
        <v>51045</v>
      </c>
      <c r="D15" s="341">
        <v>51045</v>
      </c>
      <c r="E15" s="341">
        <v>51045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100</v>
      </c>
      <c r="D16" s="350">
        <f>IFERROR(D15/$C$15*100,0)</f>
        <v>100</v>
      </c>
      <c r="E16" s="350">
        <f>IFERROR(E15/$B$15*100,0)</f>
        <v>100</v>
      </c>
    </row>
  </sheetData>
  <mergeCells count="15">
    <mergeCell ref="B7:G7"/>
    <mergeCell ref="A1:G1"/>
    <mergeCell ref="A2:G2"/>
    <mergeCell ref="B4:G4"/>
    <mergeCell ref="B5:G5"/>
    <mergeCell ref="B6:G6"/>
    <mergeCell ref="A13:G13"/>
    <mergeCell ref="A16:B16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509" priority="7" operator="between">
      <formula>66</formula>
      <formula>100</formula>
    </cfRule>
    <cfRule type="cellIs" dxfId="508" priority="8" operator="between">
      <formula>33</formula>
      <formula>66</formula>
    </cfRule>
    <cfRule type="cellIs" dxfId="507" priority="9" operator="between">
      <formula>0</formula>
      <formula>33</formula>
    </cfRule>
  </conditionalFormatting>
  <conditionalFormatting sqref="G15">
    <cfRule type="cellIs" dxfId="506" priority="16" operator="between">
      <formula>66</formula>
      <formula>100</formula>
    </cfRule>
    <cfRule type="cellIs" dxfId="505" priority="17" operator="between">
      <formula>33</formula>
      <formula>66</formula>
    </cfRule>
    <cfRule type="cellIs" dxfId="504" priority="18" operator="between">
      <formula>0</formula>
      <formula>33</formula>
    </cfRule>
  </conditionalFormatting>
  <conditionalFormatting sqref="G12">
    <cfRule type="cellIs" dxfId="503" priority="13" operator="between">
      <formula>66</formula>
      <formula>100</formula>
    </cfRule>
    <cfRule type="cellIs" dxfId="502" priority="14" operator="between">
      <formula>33</formula>
      <formula>66</formula>
    </cfRule>
    <cfRule type="cellIs" dxfId="501" priority="15" operator="between">
      <formula>0</formula>
      <formula>33</formula>
    </cfRule>
  </conditionalFormatting>
  <conditionalFormatting sqref="F12">
    <cfRule type="cellIs" dxfId="500" priority="10" operator="between">
      <formula>$E$12*0</formula>
      <formula>$E$12*0.329999</formula>
    </cfRule>
    <cfRule type="cellIs" dxfId="499" priority="11" operator="between">
      <formula>$E$12*0.33</formula>
      <formula>$E$12*0.6599999</formula>
    </cfRule>
    <cfRule type="cellIs" dxfId="498" priority="12" operator="between">
      <formula>$E$12*0.66</formula>
      <formula>$E$12*1</formula>
    </cfRule>
  </conditionalFormatting>
  <conditionalFormatting sqref="D16">
    <cfRule type="cellIs" dxfId="497" priority="4" operator="between">
      <formula>66</formula>
      <formula>100</formula>
    </cfRule>
    <cfRule type="cellIs" dxfId="496" priority="5" operator="between">
      <formula>33</formula>
      <formula>66</formula>
    </cfRule>
    <cfRule type="cellIs" dxfId="495" priority="6" operator="between">
      <formula>0</formula>
      <formula>33</formula>
    </cfRule>
  </conditionalFormatting>
  <conditionalFormatting sqref="E16">
    <cfRule type="cellIs" dxfId="494" priority="1" operator="between">
      <formula>66</formula>
      <formula>100</formula>
    </cfRule>
    <cfRule type="cellIs" dxfId="493" priority="2" operator="between">
      <formula>33</formula>
      <formula>66</formula>
    </cfRule>
    <cfRule type="cellIs" dxfId="49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24.75" customHeight="1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84" t="s">
        <v>33</v>
      </c>
      <c r="B6" s="417" t="s">
        <v>397</v>
      </c>
      <c r="C6" s="418"/>
      <c r="D6" s="418"/>
      <c r="E6" s="418"/>
      <c r="F6" s="418"/>
      <c r="G6" s="419"/>
    </row>
    <row r="7" spans="1:8" ht="34.5" customHeight="1">
      <c r="A7" s="384" t="s">
        <v>306</v>
      </c>
      <c r="B7" s="414" t="s">
        <v>381</v>
      </c>
      <c r="C7" s="415"/>
      <c r="D7" s="415"/>
      <c r="E7" s="415"/>
      <c r="F7" s="415"/>
      <c r="G7" s="416"/>
    </row>
    <row r="8" spans="1:8" ht="29.25" customHeight="1">
      <c r="A8" s="384" t="s">
        <v>307</v>
      </c>
      <c r="B8" s="414" t="s">
        <v>382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TEMATICAS'!$B$2705</f>
        <v>Patrimonio revitalizado</v>
      </c>
      <c r="B12" s="424"/>
      <c r="C12" s="425" t="str">
        <f>'[2]DESCRIÇÃO TEMATICAS'!$E$2768</f>
        <v>Unidade</v>
      </c>
      <c r="D12" s="426"/>
      <c r="E12" s="338">
        <v>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3:G13"/>
    <mergeCell ref="A16:B16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491" priority="7" operator="between">
      <formula>66</formula>
      <formula>100</formula>
    </cfRule>
    <cfRule type="cellIs" dxfId="490" priority="8" operator="between">
      <formula>33</formula>
      <formula>66</formula>
    </cfRule>
    <cfRule type="cellIs" dxfId="489" priority="9" operator="between">
      <formula>0</formula>
      <formula>33</formula>
    </cfRule>
  </conditionalFormatting>
  <conditionalFormatting sqref="G15">
    <cfRule type="cellIs" dxfId="488" priority="16" operator="between">
      <formula>66</formula>
      <formula>100</formula>
    </cfRule>
    <cfRule type="cellIs" dxfId="487" priority="17" operator="between">
      <formula>33</formula>
      <formula>66</formula>
    </cfRule>
    <cfRule type="cellIs" dxfId="486" priority="18" operator="between">
      <formula>0</formula>
      <formula>33</formula>
    </cfRule>
  </conditionalFormatting>
  <conditionalFormatting sqref="G12">
    <cfRule type="cellIs" dxfId="485" priority="13" operator="between">
      <formula>66</formula>
      <formula>100</formula>
    </cfRule>
    <cfRule type="cellIs" dxfId="484" priority="14" operator="between">
      <formula>33</formula>
      <formula>66</formula>
    </cfRule>
    <cfRule type="cellIs" dxfId="483" priority="15" operator="between">
      <formula>0</formula>
      <formula>33</formula>
    </cfRule>
  </conditionalFormatting>
  <conditionalFormatting sqref="F12">
    <cfRule type="cellIs" dxfId="482" priority="10" operator="between">
      <formula>$E$12*0</formula>
      <formula>$E$12*0.329999</formula>
    </cfRule>
    <cfRule type="cellIs" dxfId="481" priority="11" operator="between">
      <formula>$E$12*0.33</formula>
      <formula>$E$12*0.6599999</formula>
    </cfRule>
    <cfRule type="cellIs" dxfId="480" priority="12" operator="between">
      <formula>$E$12*0.66</formula>
      <formula>$E$12*1</formula>
    </cfRule>
  </conditionalFormatting>
  <conditionalFormatting sqref="D16">
    <cfRule type="cellIs" dxfId="479" priority="4" operator="between">
      <formula>66</formula>
      <formula>100</formula>
    </cfRule>
    <cfRule type="cellIs" dxfId="478" priority="5" operator="between">
      <formula>33</formula>
      <formula>66</formula>
    </cfRule>
    <cfRule type="cellIs" dxfId="477" priority="6" operator="between">
      <formula>0</formula>
      <formula>33</formula>
    </cfRule>
  </conditionalFormatting>
  <conditionalFormatting sqref="E16">
    <cfRule type="cellIs" dxfId="476" priority="1" operator="between">
      <formula>66</formula>
      <formula>100</formula>
    </cfRule>
    <cfRule type="cellIs" dxfId="475" priority="2" operator="between">
      <formula>33</formula>
      <formula>66</formula>
    </cfRule>
    <cfRule type="cellIs" dxfId="474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7" t="s">
        <v>293</v>
      </c>
      <c r="B1" s="428"/>
      <c r="C1" s="428"/>
      <c r="D1" s="428"/>
      <c r="E1" s="428"/>
      <c r="F1" s="428"/>
      <c r="G1" s="429"/>
    </row>
    <row r="2" spans="1:8" ht="23.25">
      <c r="A2" s="430" t="s">
        <v>453</v>
      </c>
      <c r="B2" s="431"/>
      <c r="C2" s="431"/>
      <c r="D2" s="431"/>
      <c r="E2" s="431"/>
      <c r="F2" s="431"/>
      <c r="G2" s="432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24.75" customHeight="1">
      <c r="A4" s="335" t="s">
        <v>304</v>
      </c>
      <c r="B4" s="433" t="s">
        <v>451</v>
      </c>
      <c r="C4" s="434"/>
      <c r="D4" s="434"/>
      <c r="E4" s="434"/>
      <c r="F4" s="434"/>
      <c r="G4" s="435"/>
    </row>
    <row r="5" spans="1:8" ht="30.75" customHeight="1">
      <c r="A5" s="343" t="s">
        <v>305</v>
      </c>
      <c r="B5" s="436" t="s">
        <v>450</v>
      </c>
      <c r="C5" s="418"/>
      <c r="D5" s="418"/>
      <c r="E5" s="418"/>
      <c r="F5" s="418"/>
      <c r="G5" s="419"/>
    </row>
    <row r="6" spans="1:8" ht="15" customHeight="1">
      <c r="A6" s="384" t="s">
        <v>33</v>
      </c>
      <c r="B6" s="417" t="s">
        <v>398</v>
      </c>
      <c r="C6" s="418"/>
      <c r="D6" s="418"/>
      <c r="E6" s="418"/>
      <c r="F6" s="418"/>
      <c r="G6" s="419"/>
    </row>
    <row r="7" spans="1:8" ht="34.5" customHeight="1">
      <c r="A7" s="384" t="s">
        <v>306</v>
      </c>
      <c r="B7" s="414" t="s">
        <v>383</v>
      </c>
      <c r="C7" s="415"/>
      <c r="D7" s="415"/>
      <c r="E7" s="415"/>
      <c r="F7" s="415"/>
      <c r="G7" s="416"/>
    </row>
    <row r="8" spans="1:8" ht="29.25" customHeight="1">
      <c r="A8" s="384" t="s">
        <v>307</v>
      </c>
      <c r="B8" s="414" t="s">
        <v>384</v>
      </c>
      <c r="C8" s="415"/>
      <c r="D8" s="415"/>
      <c r="E8" s="415"/>
      <c r="F8" s="415"/>
      <c r="G8" s="416"/>
    </row>
    <row r="9" spans="1:8" ht="30.75" customHeight="1">
      <c r="A9" s="343" t="s">
        <v>308</v>
      </c>
      <c r="B9" s="417" t="s">
        <v>311</v>
      </c>
      <c r="C9" s="418"/>
      <c r="D9" s="418"/>
      <c r="E9" s="418"/>
      <c r="F9" s="418"/>
      <c r="G9" s="419"/>
    </row>
    <row r="10" spans="1:8" ht="15.75">
      <c r="A10" s="411" t="s">
        <v>309</v>
      </c>
      <c r="B10" s="412"/>
      <c r="C10" s="412"/>
      <c r="D10" s="412"/>
      <c r="E10" s="412"/>
      <c r="F10" s="412"/>
      <c r="G10" s="413"/>
    </row>
    <row r="11" spans="1:8" ht="31.5">
      <c r="A11" s="420" t="s">
        <v>1</v>
      </c>
      <c r="B11" s="421"/>
      <c r="C11" s="422" t="s">
        <v>48</v>
      </c>
      <c r="D11" s="421"/>
      <c r="E11" s="344" t="s">
        <v>46</v>
      </c>
      <c r="F11" s="345" t="s">
        <v>47</v>
      </c>
      <c r="G11" s="346" t="s">
        <v>5</v>
      </c>
    </row>
    <row r="12" spans="1:8" ht="16.5" thickBot="1">
      <c r="A12" s="423" t="str">
        <f>'[1]DESCRIÇÃO TEMATICAS'!$B$2726</f>
        <v>Patrimonio revitalizado</v>
      </c>
      <c r="B12" s="424"/>
      <c r="C12" s="425" t="str">
        <f>'[2]DESCRIÇÃO TEMATICAS'!$E$2768</f>
        <v>Unidade</v>
      </c>
      <c r="D12" s="426"/>
      <c r="E12" s="338">
        <v>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11" t="s">
        <v>310</v>
      </c>
      <c r="B13" s="412"/>
      <c r="C13" s="412"/>
      <c r="D13" s="412"/>
      <c r="E13" s="412"/>
      <c r="F13" s="412"/>
      <c r="G13" s="413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10" t="s">
        <v>324</v>
      </c>
      <c r="B16" s="410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3:G13"/>
    <mergeCell ref="A16:B16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473" priority="7" operator="between">
      <formula>66</formula>
      <formula>100</formula>
    </cfRule>
    <cfRule type="cellIs" dxfId="472" priority="8" operator="between">
      <formula>33</formula>
      <formula>66</formula>
    </cfRule>
    <cfRule type="cellIs" dxfId="471" priority="9" operator="between">
      <formula>0</formula>
      <formula>33</formula>
    </cfRule>
  </conditionalFormatting>
  <conditionalFormatting sqref="G15">
    <cfRule type="cellIs" dxfId="470" priority="16" operator="between">
      <formula>66</formula>
      <formula>100</formula>
    </cfRule>
    <cfRule type="cellIs" dxfId="469" priority="17" operator="between">
      <formula>33</formula>
      <formula>66</formula>
    </cfRule>
    <cfRule type="cellIs" dxfId="468" priority="18" operator="between">
      <formula>0</formula>
      <formula>33</formula>
    </cfRule>
  </conditionalFormatting>
  <conditionalFormatting sqref="G12">
    <cfRule type="cellIs" dxfId="467" priority="13" operator="between">
      <formula>66</formula>
      <formula>100</formula>
    </cfRule>
    <cfRule type="cellIs" dxfId="466" priority="14" operator="between">
      <formula>33</formula>
      <formula>66</formula>
    </cfRule>
    <cfRule type="cellIs" dxfId="465" priority="15" operator="between">
      <formula>0</formula>
      <formula>33</formula>
    </cfRule>
  </conditionalFormatting>
  <conditionalFormatting sqref="F12">
    <cfRule type="cellIs" dxfId="464" priority="10" operator="between">
      <formula>$E$12*0</formula>
      <formula>$E$12*0.329999</formula>
    </cfRule>
    <cfRule type="cellIs" dxfId="463" priority="11" operator="between">
      <formula>$E$12*0.33</formula>
      <formula>$E$12*0.6599999</formula>
    </cfRule>
    <cfRule type="cellIs" dxfId="462" priority="12" operator="between">
      <formula>$E$12*0.66</formula>
      <formula>$E$12*1</formula>
    </cfRule>
  </conditionalFormatting>
  <conditionalFormatting sqref="D16">
    <cfRule type="cellIs" dxfId="461" priority="4" operator="between">
      <formula>66</formula>
      <formula>100</formula>
    </cfRule>
    <cfRule type="cellIs" dxfId="460" priority="5" operator="between">
      <formula>33</formula>
      <formula>66</formula>
    </cfRule>
    <cfRule type="cellIs" dxfId="459" priority="6" operator="between">
      <formula>0</formula>
      <formula>33</formula>
    </cfRule>
  </conditionalFormatting>
  <conditionalFormatting sqref="E16">
    <cfRule type="cellIs" dxfId="458" priority="1" operator="between">
      <formula>66</formula>
      <formula>100</formula>
    </cfRule>
    <cfRule type="cellIs" dxfId="457" priority="2" operator="between">
      <formula>33</formula>
      <formula>66</formula>
    </cfRule>
    <cfRule type="cellIs" dxfId="456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33</vt:i4>
      </vt:variant>
      <vt:variant>
        <vt:lpstr>Intervalos nomeados</vt:lpstr>
      </vt:variant>
      <vt:variant>
        <vt:i4>32</vt:i4>
      </vt:variant>
    </vt:vector>
  </HeadingPairs>
  <TitlesOfParts>
    <vt:vector size="65" baseType="lpstr">
      <vt:lpstr>Ação</vt:lpstr>
      <vt:lpstr>2000</vt:lpstr>
      <vt:lpstr>2008</vt:lpstr>
      <vt:lpstr>1017</vt:lpstr>
      <vt:lpstr>1018</vt:lpstr>
      <vt:lpstr>1019</vt:lpstr>
      <vt:lpstr>1020</vt:lpstr>
      <vt:lpstr>1021</vt:lpstr>
      <vt:lpstr>1022</vt:lpstr>
      <vt:lpstr>1023</vt:lpstr>
      <vt:lpstr>1024</vt:lpstr>
      <vt:lpstr>2095</vt:lpstr>
      <vt:lpstr>2097</vt:lpstr>
      <vt:lpstr>2098</vt:lpstr>
      <vt:lpstr>2099</vt:lpstr>
      <vt:lpstr>2100</vt:lpstr>
      <vt:lpstr>2222</vt:lpstr>
      <vt:lpstr>1032</vt:lpstr>
      <vt:lpstr>1033</vt:lpstr>
      <vt:lpstr>1034</vt:lpstr>
      <vt:lpstr>1035</vt:lpstr>
      <vt:lpstr>1037</vt:lpstr>
      <vt:lpstr>1038</vt:lpstr>
      <vt:lpstr>1039</vt:lpstr>
      <vt:lpstr>2126</vt:lpstr>
      <vt:lpstr>2127</vt:lpstr>
      <vt:lpstr>2128</vt:lpstr>
      <vt:lpstr>1031</vt:lpstr>
      <vt:lpstr>2125</vt:lpstr>
      <vt:lpstr>Relat. Sintético das Ações</vt:lpstr>
      <vt:lpstr>4002 Diogenes</vt:lpstr>
      <vt:lpstr>Ação - 4002 DIOGENES</vt:lpstr>
      <vt:lpstr>objetivo temático- EVERCINO</vt:lpstr>
      <vt:lpstr>'1017'!Area_de_impressao</vt:lpstr>
      <vt:lpstr>'1018'!Area_de_impressao</vt:lpstr>
      <vt:lpstr>'1019'!Area_de_impressao</vt:lpstr>
      <vt:lpstr>'1020'!Area_de_impressao</vt:lpstr>
      <vt:lpstr>'1021'!Area_de_impressao</vt:lpstr>
      <vt:lpstr>'1022'!Area_de_impressao</vt:lpstr>
      <vt:lpstr>'1023'!Area_de_impressao</vt:lpstr>
      <vt:lpstr>'1024'!Area_de_impressao</vt:lpstr>
      <vt:lpstr>'1031'!Area_de_impressao</vt:lpstr>
      <vt:lpstr>'1032'!Area_de_impressao</vt:lpstr>
      <vt:lpstr>'1033'!Area_de_impressao</vt:lpstr>
      <vt:lpstr>'1034'!Area_de_impressao</vt:lpstr>
      <vt:lpstr>'1035'!Area_de_impressao</vt:lpstr>
      <vt:lpstr>'1037'!Area_de_impressao</vt:lpstr>
      <vt:lpstr>'1038'!Area_de_impressao</vt:lpstr>
      <vt:lpstr>'1039'!Area_de_impressao</vt:lpstr>
      <vt:lpstr>'2000'!Area_de_impressao</vt:lpstr>
      <vt:lpstr>'2008'!Area_de_impressao</vt:lpstr>
      <vt:lpstr>'2095'!Area_de_impressao</vt:lpstr>
      <vt:lpstr>'2097'!Area_de_impressao</vt:lpstr>
      <vt:lpstr>'2098'!Area_de_impressao</vt:lpstr>
      <vt:lpstr>'2099'!Area_de_impressao</vt:lpstr>
      <vt:lpstr>'2100'!Area_de_impressao</vt:lpstr>
      <vt:lpstr>'2125'!Area_de_impressao</vt:lpstr>
      <vt:lpstr>'2126'!Area_de_impressao</vt:lpstr>
      <vt:lpstr>'2127'!Area_de_impressao</vt:lpstr>
      <vt:lpstr>'2128'!Area_de_impressao</vt:lpstr>
      <vt:lpstr>'2222'!Area_de_impressao</vt:lpstr>
      <vt:lpstr>'4002 Diogenes'!Area_de_impressao</vt:lpstr>
      <vt:lpstr>'Ação - 4002 DIOGENES'!Area_de_impressao</vt:lpstr>
      <vt:lpstr>'objetivo temático- EVERCINO'!Area_de_impressao</vt:lpstr>
      <vt:lpstr>'Relat. Sintético das Ações'!Area_de_impressao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RISTINA SILVA LEITA</dc:creator>
  <cp:lastModifiedBy>MARIELLA DE PINA SANTOS</cp:lastModifiedBy>
  <cp:lastPrinted>2020-03-11T18:08:54Z</cp:lastPrinted>
  <dcterms:created xsi:type="dcterms:W3CDTF">2014-04-16T13:33:00Z</dcterms:created>
  <dcterms:modified xsi:type="dcterms:W3CDTF">2020-12-08T15:25:10Z</dcterms:modified>
</cp:coreProperties>
</file>