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755" tabRatio="706" firstSheet="1" activeTab="10"/>
  </bookViews>
  <sheets>
    <sheet name="Ação" sheetId="3" state="hidden" r:id="rId1"/>
    <sheet name="2000" sheetId="101" r:id="rId2"/>
    <sheet name="2008" sheetId="102" r:id="rId3"/>
    <sheet name="1025" sheetId="103" r:id="rId4"/>
    <sheet name="1026" sheetId="98" r:id="rId5"/>
    <sheet name="2101" sheetId="97" r:id="rId6"/>
    <sheet name="2102" sheetId="96" r:id="rId7"/>
    <sheet name="2103" sheetId="95" r:id="rId8"/>
    <sheet name="2106" sheetId="99" r:id="rId9"/>
    <sheet name="2107" sheetId="104" r:id="rId10"/>
    <sheet name="Relat. Sintético das Ações" sheetId="125" r:id="rId11"/>
    <sheet name="4002 Diogenes" sheetId="27" state="hidden" r:id="rId12"/>
    <sheet name="Ação - 4002 DIOGENES" sheetId="11" state="hidden" r:id="rId13"/>
    <sheet name="objetivo temático- EVERCINO" sheetId="13" state="hidden" r:id="rId14"/>
  </sheets>
  <externalReferences>
    <externalReference r:id="rId15"/>
    <externalReference r:id="rId16"/>
    <externalReference r:id="rId17"/>
    <externalReference r:id="rId18"/>
  </externalReferences>
  <definedNames>
    <definedName name="_xlnm.Print_Area" localSheetId="3">'1025'!$A$1:$G$15</definedName>
    <definedName name="_xlnm.Print_Area" localSheetId="4">'1026'!$A$1:$G$15</definedName>
    <definedName name="_xlnm.Print_Area" localSheetId="1">'2000'!$A$1:$G$15</definedName>
    <definedName name="_xlnm.Print_Area" localSheetId="2">'2008'!$A$1:$G$15</definedName>
    <definedName name="_xlnm.Print_Area" localSheetId="5">'2101'!$A$1:$G$15</definedName>
    <definedName name="_xlnm.Print_Area" localSheetId="6">'2102'!$A$1:$G$15</definedName>
    <definedName name="_xlnm.Print_Area" localSheetId="7">'2103'!$A$1:$G$15</definedName>
    <definedName name="_xlnm.Print_Area" localSheetId="8">'2106'!$A$1:$G$15</definedName>
    <definedName name="_xlnm.Print_Area" localSheetId="9">'2107'!$A$1:$G$15</definedName>
    <definedName name="_xlnm.Print_Area" localSheetId="11">'4002 Diogenes'!$A$1:$H$100</definedName>
    <definedName name="_xlnm.Print_Area" localSheetId="12">'Ação - 4002 DIOGENES'!$A$1:$G$93</definedName>
    <definedName name="_xlnm.Print_Area" localSheetId="13">'objetivo temático- EVERCINO'!$A$1:$M$55</definedName>
    <definedName name="_xlnm.Print_Area" localSheetId="10">'Relat. Sintético das Ações'!$A$1:$N$60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2" i="104" l="1"/>
  <c r="A12" i="104"/>
  <c r="B4" i="104"/>
  <c r="B5" i="104"/>
  <c r="B6" i="104"/>
  <c r="C12" i="99"/>
  <c r="A12" i="99"/>
  <c r="B5" i="99"/>
  <c r="B4" i="99"/>
  <c r="B6" i="99"/>
  <c r="C12" i="95"/>
  <c r="A12" i="95"/>
  <c r="B5" i="95"/>
  <c r="B4" i="95"/>
  <c r="B6" i="95"/>
  <c r="C12" i="96"/>
  <c r="A12" i="96"/>
  <c r="B5" i="96"/>
  <c r="B4" i="96"/>
  <c r="B6" i="96"/>
  <c r="C12" i="97"/>
  <c r="A12" i="97"/>
  <c r="B5" i="97"/>
  <c r="B4" i="97"/>
  <c r="B6" i="97"/>
  <c r="C12" i="98"/>
  <c r="A12" i="98"/>
  <c r="B5" i="98"/>
  <c r="B4" i="98"/>
  <c r="B6" i="98"/>
  <c r="E12" i="103"/>
  <c r="C12" i="103"/>
  <c r="A12" i="103"/>
  <c r="B9" i="103"/>
  <c r="B5" i="103"/>
  <c r="B4" i="103"/>
  <c r="B6" i="103"/>
  <c r="C12" i="102"/>
  <c r="A12" i="102"/>
  <c r="B5" i="102"/>
  <c r="B4" i="102"/>
  <c r="B6" i="102"/>
  <c r="C12" i="101"/>
  <c r="A12" i="101"/>
  <c r="B5" i="101"/>
  <c r="B4" i="101"/>
  <c r="B6" i="101"/>
  <c r="L41" i="125" l="1"/>
  <c r="E41" i="125"/>
  <c r="F41" i="125"/>
  <c r="G41" i="125"/>
  <c r="H41" i="125"/>
  <c r="I41" i="125"/>
  <c r="D41" i="125"/>
  <c r="E26" i="125"/>
  <c r="F26" i="125"/>
  <c r="G26" i="125"/>
  <c r="H26" i="125"/>
  <c r="I26" i="125"/>
  <c r="D26" i="125"/>
  <c r="L16" i="125"/>
  <c r="E16" i="125"/>
  <c r="F16" i="125"/>
  <c r="G16" i="125"/>
  <c r="H16" i="125"/>
  <c r="I16" i="125"/>
  <c r="D16" i="125"/>
  <c r="L15" i="125"/>
  <c r="E15" i="125"/>
  <c r="F15" i="125"/>
  <c r="G15" i="125"/>
  <c r="H15" i="125"/>
  <c r="I15" i="125"/>
  <c r="D15" i="125"/>
  <c r="L40" i="125" l="1"/>
  <c r="L36" i="125"/>
  <c r="I36" i="125"/>
  <c r="H36" i="125"/>
  <c r="G36" i="125"/>
  <c r="F36" i="125"/>
  <c r="E36" i="125"/>
  <c r="D36" i="125"/>
  <c r="E40" i="125"/>
  <c r="F40" i="125"/>
  <c r="G40" i="125"/>
  <c r="H40" i="125"/>
  <c r="I40" i="125"/>
  <c r="D40" i="125"/>
  <c r="L39" i="125"/>
  <c r="I39" i="125"/>
  <c r="H39" i="125"/>
  <c r="G39" i="125"/>
  <c r="F39" i="125"/>
  <c r="E39" i="125"/>
  <c r="D39" i="125"/>
  <c r="L38" i="125"/>
  <c r="I38" i="125"/>
  <c r="H38" i="125"/>
  <c r="G38" i="125"/>
  <c r="F38" i="125"/>
  <c r="E38" i="125"/>
  <c r="D38" i="125"/>
  <c r="L37" i="125"/>
  <c r="I37" i="125"/>
  <c r="H37" i="125"/>
  <c r="G37" i="125"/>
  <c r="F37" i="125"/>
  <c r="E37" i="125"/>
  <c r="D37" i="125"/>
  <c r="L26" i="125"/>
  <c r="K39" i="125" l="1"/>
  <c r="M39" i="125" s="1"/>
  <c r="J40" i="125"/>
  <c r="J38" i="125"/>
  <c r="K38" i="125"/>
  <c r="M38" i="125" s="1"/>
  <c r="J41" i="125"/>
  <c r="K40" i="125"/>
  <c r="M40" i="125" s="1"/>
  <c r="J39" i="125"/>
  <c r="K41" i="125"/>
  <c r="M41" i="125" s="1"/>
  <c r="I42" i="125"/>
  <c r="E42" i="125"/>
  <c r="D42" i="125"/>
  <c r="H42" i="125"/>
  <c r="J36" i="125"/>
  <c r="G42" i="125"/>
  <c r="K37" i="125"/>
  <c r="M37" i="125" s="1"/>
  <c r="K36" i="125"/>
  <c r="M36" i="125" s="1"/>
  <c r="F42" i="125"/>
  <c r="J37" i="125"/>
  <c r="I27" i="125"/>
  <c r="G27" i="125"/>
  <c r="D27" i="125"/>
  <c r="H27" i="125"/>
  <c r="J26" i="125"/>
  <c r="F27" i="125"/>
  <c r="K26" i="125"/>
  <c r="M26" i="125" s="1"/>
  <c r="E27" i="125"/>
  <c r="J16" i="125"/>
  <c r="G44" i="125" l="1"/>
  <c r="H44" i="125"/>
  <c r="F44" i="125"/>
  <c r="J42" i="125"/>
  <c r="F29" i="125"/>
  <c r="J27" i="125"/>
  <c r="H29" i="125"/>
  <c r="G29" i="125"/>
  <c r="K15" i="125" l="1"/>
  <c r="M15" i="125" s="1"/>
  <c r="E16" i="104"/>
  <c r="F12" i="104" s="1"/>
  <c r="D16" i="104"/>
  <c r="C16" i="104"/>
  <c r="G15" i="104"/>
  <c r="E16" i="99"/>
  <c r="F12" i="99" s="1"/>
  <c r="D16" i="99"/>
  <c r="C16" i="99"/>
  <c r="G15" i="99"/>
  <c r="E16" i="95"/>
  <c r="F12" i="95" s="1"/>
  <c r="D16" i="95"/>
  <c r="C16" i="95"/>
  <c r="G15" i="95"/>
  <c r="E16" i="96"/>
  <c r="F12" i="96" s="1"/>
  <c r="D16" i="96"/>
  <c r="C16" i="96"/>
  <c r="G15" i="96"/>
  <c r="E16" i="97"/>
  <c r="F12" i="97" s="1"/>
  <c r="D16" i="97"/>
  <c r="C16" i="97"/>
  <c r="G15" i="97"/>
  <c r="E16" i="98"/>
  <c r="F12" i="98" s="1"/>
  <c r="D16" i="98"/>
  <c r="C16" i="98"/>
  <c r="G15" i="98"/>
  <c r="E16" i="103"/>
  <c r="F12" i="103" s="1"/>
  <c r="D16" i="103"/>
  <c r="C16" i="103"/>
  <c r="G15" i="103"/>
  <c r="E16" i="102"/>
  <c r="F12" i="102" s="1"/>
  <c r="D16" i="102"/>
  <c r="C16" i="102"/>
  <c r="G15" i="102"/>
  <c r="E16" i="101"/>
  <c r="F12" i="101" s="1"/>
  <c r="D16" i="101"/>
  <c r="C16" i="101"/>
  <c r="G15" i="101"/>
  <c r="G12" i="103" l="1"/>
  <c r="G12" i="98"/>
  <c r="G12" i="97"/>
  <c r="G12" i="96"/>
  <c r="G12" i="95"/>
  <c r="G12" i="99"/>
  <c r="G12" i="102"/>
  <c r="G12" i="101"/>
  <c r="G12" i="104"/>
  <c r="K16" i="125"/>
  <c r="M16" i="125" s="1"/>
  <c r="E17" i="125"/>
  <c r="E52" i="125" s="1"/>
  <c r="I17" i="125"/>
  <c r="I52" i="125" s="1"/>
  <c r="J15" i="125"/>
  <c r="H17" i="125"/>
  <c r="H52" i="125" s="1"/>
  <c r="G17" i="125"/>
  <c r="G52" i="125" s="1"/>
  <c r="F17" i="125"/>
  <c r="F52" i="125" s="1"/>
  <c r="F54" i="125" l="1"/>
  <c r="G54" i="125"/>
  <c r="H54" i="125"/>
  <c r="K52" i="125"/>
  <c r="J17" i="125"/>
  <c r="J52" i="125" s="1"/>
  <c r="D17" i="125" l="1"/>
  <c r="D52" i="125" s="1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H19" i="125" l="1"/>
  <c r="F19" i="125"/>
  <c r="G19" i="125"/>
  <c r="J17" i="13"/>
  <c r="N39" i="125" l="1"/>
  <c r="N41" i="125"/>
  <c r="N40" i="125"/>
  <c r="N37" i="125"/>
  <c r="N36" i="125"/>
  <c r="N38" i="125"/>
  <c r="N26" i="125"/>
  <c r="N16" i="125"/>
  <c r="N15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l="1"/>
  <c r="D80" i="1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</calcChain>
</file>

<file path=xl/sharedStrings.xml><?xml version="1.0" encoding="utf-8"?>
<sst xmlns="http://schemas.openxmlformats.org/spreadsheetml/2006/main" count="837" uniqueCount="361">
  <si>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</si>
  <si>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</si>
  <si>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</si>
  <si>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</si>
  <si>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</si>
  <si>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</si>
  <si>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</si>
  <si>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</si>
  <si>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</si>
  <si>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</si>
  <si>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</si>
  <si>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</si>
  <si>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</si>
  <si>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</si>
  <si>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</si>
  <si>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</si>
  <si>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</si>
  <si>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</si>
  <si>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</si>
  <si>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</si>
  <si>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</si>
  <si>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</si>
  <si>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</si>
  <si>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</si>
  <si>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</si>
  <si>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</si>
  <si>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</si>
  <si>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</si>
  <si>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</si>
  <si>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</si>
  <si>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</si>
  <si>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</si>
  <si>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</si>
  <si>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</si>
  <si>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</si>
  <si>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</si>
  <si>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</si>
  <si>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</si>
  <si>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</si>
  <si>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</si>
  <si>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</si>
  <si>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</si>
  <si>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</si>
  <si>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</si>
  <si>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</si>
  <si>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</si>
  <si>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</si>
  <si>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</si>
  <si>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</si>
  <si>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</si>
  <si>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</si>
  <si>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</si>
  <si>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</si>
  <si>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</si>
  <si>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</si>
  <si>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</si>
  <si>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</si>
  <si>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</si>
  <si>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</si>
  <si>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</si>
  <si>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</si>
  <si>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</si>
  <si>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</si>
  <si>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</si>
  <si>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</si>
  <si>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</si>
  <si>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</si>
  <si>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</si>
  <si>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</si>
  <si>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</si>
  <si>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</si>
  <si>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</si>
  <si>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</si>
  <si>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</si>
  <si>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</si>
  <si>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</si>
  <si>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</si>
  <si>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</si>
  <si>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</si>
  <si>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</si>
  <si>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</si>
  <si>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</si>
  <si>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</si>
  <si>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</si>
  <si>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</si>
  <si>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</si>
  <si>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</si>
  <si>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</si>
  <si>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</si>
  <si>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</si>
  <si>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</si>
  <si>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</si>
  <si>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</si>
  <si>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</si>
  <si>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</si>
  <si>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</si>
  <si>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</si>
  <si>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</si>
  <si>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</si>
  <si>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</si>
  <si>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</si>
  <si>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</si>
  <si>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</si>
  <si>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</si>
  <si>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</si>
  <si>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</si>
  <si>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</si>
  <si>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</si>
  <si>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</si>
  <si>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</si>
  <si>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</si>
  <si>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</si>
  <si>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</si>
  <si>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</si>
  <si>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</si>
  <si>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</si>
  <si>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</si>
  <si>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</si>
  <si>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</si>
  <si>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</si>
  <si>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</si>
  <si>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</si>
  <si>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</si>
  <si>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</si>
  <si>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</si>
  <si>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</si>
  <si>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</si>
  <si>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</si>
  <si>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</si>
  <si>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</si>
  <si>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</si>
  <si>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</si>
  <si>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</si>
  <si>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</si>
  <si>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</si>
  <si>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</si>
  <si>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</si>
  <si>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</si>
  <si>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</si>
  <si>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</si>
  <si>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</si>
  <si>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</si>
  <si>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</si>
  <si>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</si>
  <si>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</si>
  <si>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</si>
  <si>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</si>
  <si>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</si>
  <si>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</si>
  <si>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</si>
  <si>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</si>
  <si>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</si>
  <si>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</si>
  <si>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</si>
  <si>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</si>
  <si>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</si>
  <si>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</si>
  <si>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</si>
  <si>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</si>
  <si>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</si>
  <si>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</si>
  <si>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</si>
  <si>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</si>
  <si>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</si>
  <si>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</si>
  <si>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</si>
  <si>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</si>
  <si>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</si>
  <si>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</si>
  <si>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</si>
  <si>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</si>
  <si>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</si>
  <si>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</si>
  <si>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</si>
  <si>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</si>
  <si>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</si>
  <si>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</si>
  <si>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</si>
  <si>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</si>
  <si>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</si>
  <si>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</si>
  <si>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</si>
  <si>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</si>
  <si>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</si>
  <si>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</si>
  <si>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</si>
  <si>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</si>
  <si>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</si>
  <si>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</si>
  <si>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</si>
  <si>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</si>
  <si>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</si>
  <si>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</si>
  <si>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</si>
  <si>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</si>
  <si>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</si>
  <si>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</si>
  <si>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</si>
  <si>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</si>
  <si>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</si>
  <si>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</si>
  <si>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</si>
  <si>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</si>
  <si>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</si>
  <si>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</si>
  <si>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</si>
  <si>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</si>
  <si>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</si>
  <si>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</si>
  <si>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</si>
  <si>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</si>
  <si>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</si>
  <si>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</si>
  <si>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</si>
  <si>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</si>
  <si>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</si>
  <si>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</si>
  <si>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</si>
  <si>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</si>
  <si>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</si>
  <si>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</si>
  <si>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</si>
  <si>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</si>
  <si>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</si>
  <si>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</si>
  <si>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</si>
  <si>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</si>
  <si>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</si>
  <si>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</si>
  <si>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</si>
  <si>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</si>
  <si>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</si>
  <si>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</si>
  <si>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</si>
  <si>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</si>
  <si>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</si>
  <si>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</si>
  <si>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</si>
  <si>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</si>
  <si>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</si>
  <si>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</si>
  <si>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</si>
  <si>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</si>
  <si>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</si>
  <si>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</si>
  <si>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</si>
  <si>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</si>
  <si>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</si>
  <si>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</si>
  <si>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</si>
  <si>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</si>
  <si>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</si>
  <si>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</si>
  <si>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</si>
  <si>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</si>
  <si>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</si>
  <si>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</si>
  <si>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</si>
  <si>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</si>
  <si>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</si>
  <si>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</si>
  <si>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</si>
  <si>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</si>
  <si>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</si>
  <si>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</si>
  <si>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</si>
  <si>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</si>
  <si>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</si>
  <si>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</si>
  <si>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</si>
  <si>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</si>
  <si>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</si>
  <si>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</si>
  <si>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</si>
  <si>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</si>
  <si>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</si>
  <si>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</si>
  <si>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</si>
  <si>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</si>
  <si>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</si>
  <si>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</si>
  <si>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</si>
  <si>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</si>
  <si>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</si>
  <si>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</si>
  <si>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</si>
  <si>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</si>
  <si>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</si>
  <si>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</si>
  <si>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</si>
  <si>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</si>
  <si>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</si>
  <si>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</si>
  <si>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</si>
  <si>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</si>
  <si>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</si>
  <si>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</si>
  <si>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</si>
  <si>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</si>
  <si>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</si>
  <si>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</si>
  <si>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</si>
  <si>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</si>
  <si>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</si>
  <si>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</si>
  <si>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</si>
  <si>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</si>
  <si>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</si>
  <si>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</si>
  <si>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</si>
  <si>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</si>
  <si>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</si>
  <si>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</si>
  <si>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</si>
  <si>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</si>
  <si>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122 - Administração Geral</t>
  </si>
  <si>
    <t>MONITORAMENTO DE EXECUÇÃO ORÇAMENTÁRIA -  PPA 2018-2021</t>
  </si>
  <si>
    <t>Todas</t>
  </si>
  <si>
    <t>Todos</t>
  </si>
  <si>
    <t>Diretoria de Execução Orçamentária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</si>
  <si>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</si>
  <si>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</si>
  <si>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</si>
  <si>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</si>
  <si>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</si>
  <si>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</si>
  <si>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</si>
  <si>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</si>
  <si>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>Total do Programa</t>
  </si>
  <si>
    <t>20 - Secretaria Municipal de Esporte e Lazer</t>
  </si>
  <si>
    <t xml:space="preserve">1126 - Gestão e Manutenção da Secretaria Municipal de Esporte e Lazer </t>
  </si>
  <si>
    <t xml:space="preserve">Manutenção dos serviços administrativos </t>
  </si>
  <si>
    <t xml:space="preserve">Manutenção de recursos humanos </t>
  </si>
  <si>
    <t xml:space="preserve">1158 - Esporte para Todos </t>
  </si>
  <si>
    <t>Aparelhamento da Secretaria de Esporte e Lazer</t>
  </si>
  <si>
    <t xml:space="preserve">812 - Desporto Comunitario </t>
  </si>
  <si>
    <t xml:space="preserve">Construção de equipamentos esportivos </t>
  </si>
  <si>
    <t xml:space="preserve">Manutenção dos equipamentos esportivos </t>
  </si>
  <si>
    <t xml:space="preserve">Realização de eventos esportivos </t>
  </si>
  <si>
    <t xml:space="preserve">Apoio a entidades em projetos sociais </t>
  </si>
  <si>
    <t xml:space="preserve">Implantação de núcleos urbanos vida saudável </t>
  </si>
  <si>
    <t xml:space="preserve">Apoio as ações esportivas e paradesportivas </t>
  </si>
  <si>
    <t>Despesas de natureza administrativa que não puderam ser apropriadas nos programas temáticas, que compreendem: serviços administrativos ou de apoio; manutenção e o uso de frota veicular; manutenção e conservação de bens imóveis pró´rios do município ,cedidos ou alugados, despesas com tecnologia de informação e comunicação publicitaria e afins, que incluem o desenvolvimento de sistema de informações, locação, aquisição de equipamentos e contratação de serviços técnicos e de terceiros, dentre outros afins; despesas com locação de imóveis, viagens e locomoção, incluindo aquisição de equipamentos e contratação de serviços técnicos e de terceiros, dentre outros afins; despesas com locação de imóveis, viagens e locomoção, incluindo aquisição de passagens, aquisição de uniformes, pagamento de diárias e afins: aquisição de informática, aquisição de móveis e demais materiais permanentes e outros afins; demais atividades necessárias à gestão e à administração da unidade, aquisição de EPIs e ferramentas.</t>
  </si>
  <si>
    <t>Propocionar a renumeração dos servidores pelo trabalho realizado na Secretaria Municipal de Esporte e Lazer.</t>
  </si>
  <si>
    <t>Despesas com a remuneração de pessoal (ativo, civil, militar) do município e encargos sociais.</t>
  </si>
  <si>
    <t xml:space="preserve">Proporcionar a remuneração dos servidores pelo trabalho realizado na Secretaria Municipal de Esporte e Lazer. </t>
  </si>
  <si>
    <t>Aparelhamento da Secretaria Municipal de Esporte e Lazer, mediante aquisição de móveis, bem como aquisição de equipamento de informática e eletrônicos, visando suprir a demanda dos serviços oferecidos pela Secretaria Municipal de Esporte e Lazer.</t>
  </si>
  <si>
    <t>Proporcionar meio de dar continuidade as atividades da Secretaria Municipal de Esporte e Lazer de forma eficiente, célere e contributiva para com os fins almejados do Interesse Público e o bem comum dos administrados.</t>
  </si>
  <si>
    <t>Construir, ampliar e revitalizar a  infraestrutura dos equipamentos esportivos, por meio, da construção, reforma, adequação das quadras poliesportiva, campos de fubetol, quadras de areia, academia, ginásios poliesportivos. Como contratação de pessoa jurídica e fisica, aquisição de material de consumo, permanente, entre outras que se fizerem necessárias.</t>
  </si>
  <si>
    <t>Melhorar a infraestrutura esportiva em Porto Nacional.</t>
  </si>
  <si>
    <t>Manutenção e conservação das instalações fisicas, pagamentos das despesas com água e energia, telefone, internet, aquisição de equipamentos de TI, materiais esportivos, elétricos, hidráulicos e de construção, materiais de limpeza, contração de monitores para execução das avidades dentre outros necessários a manutenção dos equipamentos esportivos do município de Porto Nacional, incluindo os distritos.</t>
  </si>
  <si>
    <t xml:space="preserve">Manter em bom funcionamento os complexos, núcleos e centros esportivos aﬁm de possibilitar à população ambientes limpos, seguros e saudáveis sempre a disposição da comunidade. </t>
  </si>
  <si>
    <t>Realização e apoio a eventos esportivos ou para desportivos de diversas modalidades, incluindo congressos, simpósios, cursos de capacitação e treinamento, Corridas de rua, apoiar o esporte de alto rendimento em diversas modalidades, implantar e apoiar atividades esportivas e de lazer voltadas para o paradesportos, tanto aquisição como a locação, estrutura de palco, som, confecção de camisetas, materiais esportivos em geral, materiais de premiação como: medalhas, troféu, etc, comunicação visual, transporte, hospedagem, divulgação, serviços de cronometragem eletrônica, tendas de diversos tamanhos e modelos, estruturas moveis para ação ar livres. Material de apoio como: água, gelo, alimentação, contratação de prestadores de serviços: arbitragem, monitores, serviços de UTI móvel entre outros. As ações realizar-se-ão em diferentes pontos de encontro de sociabilidade dos espaços esportivos buscando inserir Porto Nacional no calendário esportivo nacional e internacional.</t>
  </si>
  <si>
    <t xml:space="preserve">Incentivar a prática de atividade fisica principalmente pela comunidade em geral mantendo Porto Nacional como uma das cidades com o melhor Índice de Desenvolvimento Humano do Brasil e uma das mais saudáveis. </t>
  </si>
  <si>
    <t>Apoio a entidades em projetos sociais que visam a promoção de ações voltadas para a inclusão por meio: do esporte e lazer com a formalização de convênios para contratação de monitores, estagiários, cursos de qualiﬁcação para professores e monitores do projeto, aquisição de material esportivo, material de consumo e uniformes, entre outros; de repasses financeiro à Associações, ONG's e Empresas Privadas para esta atuando no município de Porto Nacional e seus distritos, nas sonas urbanas e rurais.</t>
  </si>
  <si>
    <t xml:space="preserve">Incentivar a prática de atividades esportivas às crianças, já enxergando a possibilidade de descobrir grandes atletas que futuramente representarão Porto Nacional no Brasil e no exterior, transformando-os em cidadãos de bem e até mesmo em atletas. </t>
  </si>
  <si>
    <t xml:space="preserve">Desenvolver ações voltadas a promoção da igualdade de direitos a pessoa idosa, buscando dar novo sentido e signiﬁcado à essa nova etapa da vida, proporcionando atividades de esporte e lazer através da realização de atividades sistemáticas, eventos e oﬁcinas que abordem temáctias interligadas com o cotidiano e a realidade sócio cultural desse público. </t>
  </si>
  <si>
    <t xml:space="preserve">Proporcionar principalmente às pessoas idosas um espaço adequado com acesso ao lazer e ao esporte recretiavo na perspectiva da promoção a saúde, inclusão social e qualidade de vida </t>
  </si>
  <si>
    <t>Apoio as ações esportivas e paradesportivas de forma geral realizadas e/ou apoiadas pela Secretaria Municipal de Esportes e Lazer, em todas as modalidades esportivas ou manifestações de atividades fisicas. O apoio deve ser realizado na aquisição de material de consumo, material e equipamento permanente, locação de materiais, ônibus para apoio as atividades esportivas e equipamentos necessários ao apoio à ação.</t>
  </si>
  <si>
    <t>Proporcionar ações esportivas no âmbito do município para a fomentação do esporte e/ou a atividade fisica para a população de forma geral.</t>
  </si>
  <si>
    <t>Quadrimestral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</si>
</sst>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71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4" fontId="55" fillId="3" borderId="0" xfId="4" applyNumberFormat="1" applyFont="1" applyFill="1" applyBorder="1" applyAlignment="1">
      <alignment vertical="center"/>
    </xf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1" borderId="69" xfId="0" applyFont="1" applyFill="1" applyBorder="1" applyAlignment="1">
      <alignment horizontal="center" vertical="center" wrapText="1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5" fillId="21" borderId="73" xfId="0" applyFont="1" applyFill="1" applyBorder="1" applyAlignment="1">
      <alignment horizontal="center" vertical="center" wrapText="1"/>
    </xf>
    <xf numFmtId="4" fontId="44" fillId="9" borderId="61" xfId="1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4" fontId="62" fillId="3" borderId="29" xfId="4" applyNumberFormat="1" applyFont="1" applyFill="1" applyBorder="1" applyAlignment="1">
      <alignment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4" fontId="62" fillId="3" borderId="10" xfId="4" applyNumberFormat="1" applyFont="1" applyFill="1" applyBorder="1" applyAlignment="1">
      <alignment vertical="center"/>
    </xf>
    <xf numFmtId="0" fontId="62" fillId="3" borderId="29" xfId="0" applyFont="1" applyFill="1" applyBorder="1" applyAlignment="1">
      <alignment horizontal="center" vertical="center"/>
    </xf>
    <xf numFmtId="4" fontId="64" fillId="3" borderId="0" xfId="1" applyNumberFormat="1" applyFont="1" applyFill="1" applyBorder="1" applyAlignment="1">
      <alignment vertical="center"/>
    </xf>
    <xf numFmtId="165" fontId="63" fillId="3" borderId="0" xfId="1" applyNumberFormat="1" applyFont="1" applyFill="1" applyBorder="1" applyAlignment="1">
      <alignment horizontal="center" vertical="center"/>
    </xf>
    <xf numFmtId="2" fontId="63" fillId="3" borderId="0" xfId="1" applyNumberFormat="1" applyFont="1" applyFill="1" applyBorder="1" applyAlignment="1">
      <alignment horizontal="center" vertical="center"/>
    </xf>
    <xf numFmtId="4" fontId="55" fillId="3" borderId="0" xfId="4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165" fontId="62" fillId="3" borderId="27" xfId="1" applyFont="1" applyFill="1" applyBorder="1" applyAlignment="1">
      <alignment horizontal="center" vertical="center"/>
    </xf>
    <xf numFmtId="4" fontId="62" fillId="3" borderId="13" xfId="1" applyNumberFormat="1" applyFont="1" applyFill="1" applyBorder="1" applyAlignment="1">
      <alignment vertical="center"/>
    </xf>
    <xf numFmtId="4" fontId="64" fillId="3" borderId="0" xfId="4" applyNumberFormat="1" applyFont="1" applyFill="1" applyBorder="1" applyAlignment="1">
      <alignment horizontal="center" vertical="center"/>
    </xf>
    <xf numFmtId="4" fontId="62" fillId="3" borderId="85" xfId="4" applyNumberFormat="1" applyFont="1" applyFill="1" applyBorder="1" applyAlignment="1">
      <alignment vertical="center"/>
    </xf>
    <xf numFmtId="165" fontId="64" fillId="3" borderId="86" xfId="1" applyFont="1" applyFill="1" applyBorder="1" applyAlignment="1">
      <alignment horizontal="center" vertical="center"/>
    </xf>
    <xf numFmtId="4" fontId="62" fillId="3" borderId="87" xfId="4" applyNumberFormat="1" applyFont="1" applyFill="1" applyBorder="1" applyAlignment="1">
      <alignment vertical="center"/>
    </xf>
    <xf numFmtId="4" fontId="62" fillId="3" borderId="17" xfId="4" applyNumberFormat="1" applyFont="1" applyFill="1" applyBorder="1" applyAlignment="1">
      <alignment vertical="center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49" fontId="45" fillId="2" borderId="11" xfId="0" applyNumberFormat="1" applyFont="1" applyFill="1" applyBorder="1" applyAlignment="1">
      <alignment horizontal="left" vertical="center"/>
    </xf>
    <xf numFmtId="0" fontId="59" fillId="3" borderId="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4" fontId="65" fillId="18" borderId="31" xfId="4" applyNumberFormat="1" applyFont="1" applyFill="1" applyBorder="1" applyAlignment="1">
      <alignment horizontal="center" vertical="center"/>
    </xf>
    <xf numFmtId="4" fontId="65" fillId="18" borderId="76" xfId="4" applyNumberFormat="1" applyFont="1" applyFill="1" applyBorder="1" applyAlignment="1">
      <alignment horizontal="center" vertical="center"/>
    </xf>
    <xf numFmtId="4" fontId="64" fillId="19" borderId="31" xfId="4" applyNumberFormat="1" applyFont="1" applyFill="1" applyBorder="1" applyAlignment="1">
      <alignment horizontal="center" vertical="center"/>
    </xf>
    <xf numFmtId="4" fontId="64" fillId="19" borderId="76" xfId="4" applyNumberFormat="1" applyFont="1" applyFill="1" applyBorder="1" applyAlignment="1">
      <alignment horizontal="center" vertical="center"/>
    </xf>
    <xf numFmtId="165" fontId="64" fillId="3" borderId="31" xfId="1" applyFont="1" applyFill="1" applyBorder="1" applyAlignment="1">
      <alignment horizontal="center" vertical="center"/>
    </xf>
    <xf numFmtId="165" fontId="64" fillId="3" borderId="76" xfId="1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justify" vertical="center" wrapText="1"/>
    </xf>
    <xf numFmtId="0" fontId="62" fillId="3" borderId="11" xfId="0" applyFont="1" applyFill="1" applyBorder="1" applyAlignment="1">
      <alignment horizontal="justify" vertical="center" wrapText="1"/>
    </xf>
    <xf numFmtId="0" fontId="64" fillId="19" borderId="64" xfId="0" applyFont="1" applyFill="1" applyBorder="1" applyAlignment="1">
      <alignment horizontal="center" vertical="center"/>
    </xf>
    <xf numFmtId="0" fontId="64" fillId="19" borderId="65" xfId="0" applyFont="1" applyFill="1" applyBorder="1" applyAlignment="1">
      <alignment horizontal="center" vertical="center"/>
    </xf>
    <xf numFmtId="0" fontId="64" fillId="19" borderId="66" xfId="0" applyFont="1" applyFill="1" applyBorder="1" applyAlignment="1">
      <alignment horizontal="center" vertical="center"/>
    </xf>
    <xf numFmtId="0" fontId="64" fillId="19" borderId="74" xfId="0" applyFont="1" applyFill="1" applyBorder="1" applyAlignment="1">
      <alignment horizontal="center" vertical="center"/>
    </xf>
    <xf numFmtId="0" fontId="64" fillId="19" borderId="75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57" fillId="2" borderId="83" xfId="0" applyFont="1" applyFill="1" applyBorder="1" applyAlignment="1">
      <alignment horizontal="left" vertical="center"/>
    </xf>
    <xf numFmtId="0" fontId="55" fillId="21" borderId="73" xfId="0" applyFont="1" applyFill="1" applyBorder="1" applyAlignment="1">
      <alignment horizontal="center" vertical="center" wrapText="1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62" fillId="3" borderId="29" xfId="0" applyFont="1" applyFill="1" applyBorder="1" applyAlignment="1">
      <alignment horizontal="left" vertical="center"/>
    </xf>
    <xf numFmtId="0" fontId="54" fillId="3" borderId="15" xfId="0" applyFont="1" applyFill="1" applyBorder="1" applyAlignment="1">
      <alignment horizontal="left" vertical="center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5" fillId="3" borderId="27" xfId="0" applyFont="1" applyFill="1" applyBorder="1" applyAlignment="1" applyProtection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 wrapText="1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0" fontId="32" fillId="3" borderId="10" xfId="0" applyFont="1" applyFill="1" applyBorder="1" applyAlignment="1">
      <alignment horizontal="justify" vertical="center" wrapText="1"/>
    </xf>
    <xf numFmtId="166" fontId="32" fillId="3" borderId="10" xfId="0" applyNumberFormat="1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justify" vertical="center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left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3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216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44096"/>
        <c:axId val="105445632"/>
      </c:barChart>
      <c:catAx>
        <c:axId val="10544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05445632"/>
        <c:crosses val="autoZero"/>
        <c:auto val="1"/>
        <c:lblAlgn val="ctr"/>
        <c:lblOffset val="100"/>
        <c:noMultiLvlLbl val="0"/>
      </c:catAx>
      <c:valAx>
        <c:axId val="105445632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054440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39328"/>
        <c:axId val="105940864"/>
      </c:barChart>
      <c:catAx>
        <c:axId val="10593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05940864"/>
        <c:crosses val="autoZero"/>
        <c:auto val="1"/>
        <c:lblAlgn val="ctr"/>
        <c:lblOffset val="100"/>
        <c:noMultiLvlLbl val="0"/>
      </c:catAx>
      <c:valAx>
        <c:axId val="10594086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059393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'[3]4002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'[3]4002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'[3]4002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'[3]4002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'[3]4002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90112"/>
        <c:axId val="108491904"/>
      </c:barChart>
      <c:catAx>
        <c:axId val="10849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08491904"/>
        <c:crosses val="autoZero"/>
        <c:auto val="1"/>
        <c:lblAlgn val="ctr"/>
        <c:lblOffset val="100"/>
        <c:noMultiLvlLbl val="0"/>
      </c:catAx>
      <c:valAx>
        <c:axId val="10849190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084901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'[4]objetivo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'[4]objetivo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'[4]objetivo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'[4]objetivo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98432"/>
        <c:axId val="110109824"/>
      </c:barChart>
      <c:catAx>
        <c:axId val="109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0109824"/>
        <c:crosses val="autoZero"/>
        <c:auto val="1"/>
        <c:lblAlgn val="ctr"/>
        <c:lblOffset val="100"/>
        <c:noMultiLvlLbl val="0"/>
      </c:catAx>
      <c:valAx>
        <c:axId val="11010982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096984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912358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bitacao/Desktop/Planilhas_Quadrimestral_2019/PPA%202019%20CONSOLIDADO%20FINAL%20%20(CONFERI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bitacao/Desktop/Planilhas_Quadrimestral_2019/DIRETORIA%20DE%20PLANEJ.%202018/ANEXO%20LDO%202018%20-/MONITORAMENTO%20%202&#170;%20QUAD.%20dioge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bitacao/Desktop/Planilhas_Quadrimestral_2019/Users/01261662180/Downloads/MONITORAMENTO%20%202&#170;%20QUAD.%20dioge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bitacao/Desktop/Planilhas_Quadrimestral_2019/Users/65966953368.HABITACAO/Downloads/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ATICA"/>
      <sheetName val="Plan1"/>
      <sheetName val="DESCRIÇÃO TEMATICAS"/>
      <sheetName val="GESTAO"/>
      <sheetName val="DESCRICAO GESTAO"/>
      <sheetName val="Savya "/>
      <sheetName val="apres camara"/>
    </sheetNames>
    <sheetDataSet>
      <sheetData sheetId="0"/>
      <sheetData sheetId="1"/>
      <sheetData sheetId="2">
        <row r="2880">
          <cell r="B2880" t="str">
            <v>2101 - Manutenção dos equipamentos esportivos</v>
          </cell>
        </row>
        <row r="2881">
          <cell r="B2881" t="str">
            <v>20 - Secretaria Municipal de Esporte e Lazer</v>
          </cell>
        </row>
        <row r="2882">
          <cell r="B2882" t="str">
            <v>2022 - Secretaria Municipal de Esporte e Lazer</v>
          </cell>
        </row>
        <row r="2883">
          <cell r="B2883" t="str">
            <v>Equipamento mantido</v>
          </cell>
          <cell r="E2883" t="str">
            <v>Unidade</v>
          </cell>
        </row>
        <row r="2905">
          <cell r="B2905" t="str">
            <v>2102 - Realização de eventos esportivos</v>
          </cell>
        </row>
        <row r="2906">
          <cell r="B2906" t="str">
            <v>20 - Secretaria Municipal de Esporte e Lazer</v>
          </cell>
        </row>
        <row r="2907">
          <cell r="B2907" t="str">
            <v>2022 - Secretaria Municipal de Esporte e Lazer</v>
          </cell>
        </row>
        <row r="2908">
          <cell r="B2908" t="str">
            <v>Eventos esportivos realizados</v>
          </cell>
          <cell r="E2908" t="str">
            <v>Unidade</v>
          </cell>
        </row>
        <row r="2929">
          <cell r="B2929" t="str">
            <v>2103 - Apoio a Entidades em projetos sociais</v>
          </cell>
        </row>
        <row r="2930">
          <cell r="B2930" t="str">
            <v>20 - Secretaria Municipal de Esporte e Lazer</v>
          </cell>
        </row>
        <row r="2931">
          <cell r="B2931" t="str">
            <v>2022 - Secretaria Municipal de Esporte e Lazer</v>
          </cell>
        </row>
        <row r="2932">
          <cell r="B2932" t="str">
            <v>Entidade apoiada</v>
          </cell>
          <cell r="E2932" t="str">
            <v>Unidade</v>
          </cell>
        </row>
        <row r="2971">
          <cell r="B2971" t="str">
            <v>1025 - Aparelhamento do Secretaria de Esporte e Lazer.</v>
          </cell>
        </row>
        <row r="2972">
          <cell r="B2972" t="str">
            <v>20 - Secretaria Municipal de Esporte e Lazer</v>
          </cell>
        </row>
        <row r="2973">
          <cell r="B2973" t="str">
            <v>2022 - Secretaria Municipal de Esporte e Lazer</v>
          </cell>
        </row>
        <row r="2974">
          <cell r="B2974" t="str">
            <v>Equipamento mantido</v>
          </cell>
          <cell r="E2974" t="str">
            <v>Unidade</v>
          </cell>
        </row>
        <row r="2978">
          <cell r="B2978" t="str">
            <v xml:space="preserve">Direta
</v>
          </cell>
        </row>
        <row r="2982">
          <cell r="B2982">
            <v>10</v>
          </cell>
        </row>
        <row r="2994">
          <cell r="B2994" t="str">
            <v>1026 - Construção da equipamentos esportivos</v>
          </cell>
        </row>
        <row r="2995">
          <cell r="B2995" t="str">
            <v>20 - Secretaria Municipal de Esporte e Lazer</v>
          </cell>
        </row>
        <row r="2996">
          <cell r="B2996" t="str">
            <v>2022 - Secretaria Municipal de Esporte e Lazer</v>
          </cell>
        </row>
        <row r="2997">
          <cell r="B2997" t="str">
            <v>Infraestrutura ampliada</v>
          </cell>
          <cell r="E2997" t="str">
            <v>Porcentagem</v>
          </cell>
        </row>
        <row r="3018">
          <cell r="B3018" t="str">
            <v>2106 - Implantação de Núcleos Urbanos Vida Saudável</v>
          </cell>
        </row>
        <row r="3019">
          <cell r="B3019" t="str">
            <v>20 - Secretaria Municipal de Esporte e Lazer</v>
          </cell>
        </row>
        <row r="3020">
          <cell r="B3020" t="str">
            <v>2022 - Secretaria Municipal de Esporte e Lazer</v>
          </cell>
        </row>
        <row r="3021">
          <cell r="B3021" t="str">
            <v>Núcleo implantado</v>
          </cell>
          <cell r="E3021" t="str">
            <v>Unidade</v>
          </cell>
        </row>
        <row r="3042">
          <cell r="B3042" t="str">
            <v>2107 - Apoio as ações esportivas e paradesportivas</v>
          </cell>
        </row>
        <row r="3043">
          <cell r="B3043" t="str">
            <v>20 - Secretaria Municipal de Esporte e Lazer</v>
          </cell>
        </row>
        <row r="3044">
          <cell r="B3044" t="str">
            <v>2022 - Secretaria Municipal de Esporte e Lazer</v>
          </cell>
        </row>
        <row r="3045">
          <cell r="B3045" t="str">
            <v>Ação apoiada</v>
          </cell>
          <cell r="E3045" t="str">
            <v>Unidade</v>
          </cell>
        </row>
      </sheetData>
      <sheetData sheetId="3"/>
      <sheetData sheetId="4">
        <row r="1038">
          <cell r="B1038" t="str">
            <v>2008 - Manutenção de recursos humanos</v>
          </cell>
        </row>
        <row r="1039">
          <cell r="B1039" t="str">
            <v>20 - Secretaria Municipal de Esporte e Lazer</v>
          </cell>
        </row>
        <row r="1040">
          <cell r="B1040" t="str">
            <v>2022 - Secretaria Municipal de Esporte e Lazer</v>
          </cell>
        </row>
        <row r="1041">
          <cell r="B1041" t="str">
            <v>Servidor Mantido</v>
          </cell>
          <cell r="E1041" t="str">
            <v>Unidade</v>
          </cell>
        </row>
        <row r="1060">
          <cell r="B1060" t="str">
            <v>2000 - Manutenção dos serviços administrativos</v>
          </cell>
        </row>
        <row r="1061">
          <cell r="B1061" t="str">
            <v>20 - Secretaria Municipal de Esporte e Lazer</v>
          </cell>
        </row>
        <row r="1062">
          <cell r="B1062" t="str">
            <v>2022 - Secretaria Municipal de Esporte e Lazer</v>
          </cell>
        </row>
        <row r="1063">
          <cell r="B1063" t="str">
            <v>Serviço Mantido</v>
          </cell>
          <cell r="E1063" t="str">
            <v>Porcentagem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393" t="s">
        <v>26</v>
      </c>
      <c r="B1" s="393"/>
      <c r="C1" s="393"/>
      <c r="D1" s="393"/>
      <c r="E1" s="393"/>
    </row>
    <row r="2" spans="1:5" ht="15.75" customHeight="1">
      <c r="A2" s="393" t="s">
        <v>21</v>
      </c>
      <c r="B2" s="393"/>
      <c r="C2" s="393"/>
      <c r="D2" s="393"/>
      <c r="E2" s="393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92"/>
      <c r="C4" s="392"/>
      <c r="D4" s="392"/>
      <c r="E4" s="392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91"/>
      <c r="C6" s="391"/>
      <c r="D6" s="391"/>
      <c r="E6" s="391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396"/>
      <c r="C8" s="396"/>
      <c r="D8" s="396"/>
      <c r="E8" s="396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85" t="s">
        <v>6</v>
      </c>
      <c r="B14" s="385"/>
      <c r="C14" s="385"/>
      <c r="D14" s="385"/>
      <c r="E14" s="385"/>
    </row>
    <row r="15" spans="1:5">
      <c r="A15" s="8" t="s">
        <v>7</v>
      </c>
      <c r="B15" s="9" t="s">
        <v>8</v>
      </c>
      <c r="C15" s="9" t="s">
        <v>9</v>
      </c>
      <c r="D15" s="397" t="s">
        <v>10</v>
      </c>
      <c r="E15" s="398"/>
    </row>
    <row r="16" spans="1:5">
      <c r="A16" s="10"/>
      <c r="B16" s="11"/>
      <c r="C16" s="11"/>
      <c r="D16" s="389"/>
      <c r="E16" s="390"/>
    </row>
    <row r="17" spans="1:5" ht="9.75" customHeight="1">
      <c r="A17" s="385"/>
      <c r="B17" s="385"/>
      <c r="C17" s="385"/>
      <c r="D17" s="385"/>
      <c r="E17" s="385"/>
    </row>
    <row r="18" spans="1:5" ht="142.5" customHeight="1">
      <c r="A18" s="386" t="s">
        <v>27</v>
      </c>
      <c r="B18" s="386"/>
      <c r="C18" s="386"/>
      <c r="D18" s="386"/>
      <c r="E18" s="386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396"/>
      <c r="C20" s="396"/>
      <c r="D20" s="396"/>
      <c r="E20" s="396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401"/>
      <c r="C22" s="402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85" t="s">
        <v>6</v>
      </c>
      <c r="B26" s="385"/>
      <c r="C26" s="385"/>
      <c r="D26" s="385"/>
      <c r="E26" s="385"/>
    </row>
    <row r="27" spans="1:5">
      <c r="A27" s="12" t="s">
        <v>7</v>
      </c>
      <c r="B27" s="13" t="s">
        <v>8</v>
      </c>
      <c r="C27" s="13" t="s">
        <v>9</v>
      </c>
      <c r="D27" s="387" t="s">
        <v>10</v>
      </c>
      <c r="E27" s="388"/>
    </row>
    <row r="28" spans="1:5">
      <c r="A28" s="10"/>
      <c r="B28" s="11"/>
      <c r="C28" s="11"/>
      <c r="D28" s="389"/>
      <c r="E28" s="390"/>
    </row>
    <row r="29" spans="1:5" ht="9.75" customHeight="1">
      <c r="A29" s="385"/>
      <c r="B29" s="385"/>
      <c r="C29" s="385"/>
      <c r="D29" s="385"/>
      <c r="E29" s="385"/>
    </row>
    <row r="30" spans="1:5" ht="142.5" customHeight="1">
      <c r="A30" s="386" t="s">
        <v>27</v>
      </c>
      <c r="B30" s="386"/>
      <c r="C30" s="386"/>
      <c r="D30" s="386"/>
      <c r="E30" s="386"/>
    </row>
    <row r="31" spans="1:5">
      <c r="A31" s="399"/>
      <c r="B31" s="385"/>
      <c r="C31" s="385"/>
      <c r="D31" s="385"/>
      <c r="E31" s="400"/>
    </row>
    <row r="32" spans="1:5">
      <c r="A32" s="394" t="s">
        <v>24</v>
      </c>
      <c r="B32" s="395"/>
      <c r="C32" s="394" t="s">
        <v>23</v>
      </c>
      <c r="D32" s="394" t="s">
        <v>28</v>
      </c>
      <c r="E32" s="394"/>
    </row>
    <row r="33" spans="1:5" ht="39.75" customHeight="1">
      <c r="A33" s="395"/>
      <c r="B33" s="395"/>
      <c r="C33" s="394"/>
      <c r="D33" s="394"/>
      <c r="E33" s="394"/>
    </row>
    <row r="34" spans="1:5">
      <c r="A34" s="395"/>
      <c r="B34" s="395"/>
      <c r="C34" s="394"/>
      <c r="D34" s="394"/>
      <c r="E34" s="394"/>
    </row>
    <row r="35" spans="1:5">
      <c r="A35" s="395"/>
      <c r="B35" s="395"/>
      <c r="C35" s="394"/>
      <c r="D35" s="394"/>
      <c r="E35" s="394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  <mergeCell ref="A26:E26"/>
    <mergeCell ref="A29:E29"/>
    <mergeCell ref="A30:E30"/>
    <mergeCell ref="D27:E27"/>
    <mergeCell ref="D28:E28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TEMATICAS'!$B$3043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TEMATICAS'!$B$3044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TEMATICAS'!$B$3042</f>
        <v>2107 - Apoio as ações esportivas e paradesportivas</v>
      </c>
      <c r="C6" s="411"/>
      <c r="D6" s="411"/>
      <c r="E6" s="411"/>
      <c r="F6" s="411"/>
      <c r="G6" s="412"/>
    </row>
    <row r="7" spans="1:8" ht="82.5" customHeight="1">
      <c r="A7" s="336" t="s">
        <v>306</v>
      </c>
      <c r="B7" s="407" t="s">
        <v>358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359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TEMATICAS'!$B$3045</f>
        <v>Ação apoiada</v>
      </c>
      <c r="B12" s="417"/>
      <c r="C12" s="418" t="str">
        <f>'[1]DESCRIÇÃO TEMATICAS'!$E$3045</f>
        <v>Unidade</v>
      </c>
      <c r="D12" s="419"/>
      <c r="E12" s="337">
        <v>2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4000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403" t="s">
        <v>325</v>
      </c>
      <c r="B16" s="403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71" priority="7" operator="between">
      <formula>66</formula>
      <formula>100</formula>
    </cfRule>
    <cfRule type="cellIs" dxfId="70" priority="8" operator="between">
      <formula>33</formula>
      <formula>66</formula>
    </cfRule>
    <cfRule type="cellIs" dxfId="69" priority="9" operator="between">
      <formula>0</formula>
      <formula>33</formula>
    </cfRule>
  </conditionalFormatting>
  <conditionalFormatting sqref="G15">
    <cfRule type="cellIs" dxfId="68" priority="16" operator="between">
      <formula>66</formula>
      <formula>100</formula>
    </cfRule>
    <cfRule type="cellIs" dxfId="67" priority="17" operator="between">
      <formula>33</formula>
      <formula>66</formula>
    </cfRule>
    <cfRule type="cellIs" dxfId="66" priority="18" operator="between">
      <formula>0</formula>
      <formula>33</formula>
    </cfRule>
  </conditionalFormatting>
  <conditionalFormatting sqref="G12">
    <cfRule type="cellIs" dxfId="65" priority="13" operator="between">
      <formula>66</formula>
      <formula>100</formula>
    </cfRule>
    <cfRule type="cellIs" dxfId="64" priority="14" operator="between">
      <formula>33</formula>
      <formula>66</formula>
    </cfRule>
    <cfRule type="cellIs" dxfId="63" priority="15" operator="between">
      <formula>0</formula>
      <formula>33</formula>
    </cfRule>
  </conditionalFormatting>
  <conditionalFormatting sqref="F12">
    <cfRule type="cellIs" dxfId="62" priority="10" operator="between">
      <formula>$E$12*0</formula>
      <formula>$E$12*0.329999</formula>
    </cfRule>
    <cfRule type="cellIs" dxfId="61" priority="11" operator="between">
      <formula>$E$12*0.33</formula>
      <formula>$E$12*0.6599999</formula>
    </cfRule>
    <cfRule type="cellIs" dxfId="60" priority="12" operator="between">
      <formula>$E$12*0.66</formula>
      <formula>$E$12*1</formula>
    </cfRule>
  </conditionalFormatting>
  <conditionalFormatting sqref="D16">
    <cfRule type="cellIs" dxfId="59" priority="4" operator="between">
      <formula>66</formula>
      <formula>100</formula>
    </cfRule>
    <cfRule type="cellIs" dxfId="58" priority="5" operator="between">
      <formula>33</formula>
      <formula>66</formula>
    </cfRule>
    <cfRule type="cellIs" dxfId="57" priority="6" operator="between">
      <formula>0</formula>
      <formula>33</formula>
    </cfRule>
  </conditionalFormatting>
  <conditionalFormatting sqref="E16">
    <cfRule type="cellIs" dxfId="56" priority="1" operator="between">
      <formula>66</formula>
      <formula>100</formula>
    </cfRule>
    <cfRule type="cellIs" dxfId="55" priority="2" operator="between">
      <formula>33</formula>
      <formula>66</formula>
    </cfRule>
    <cfRule type="cellIs" dxfId="5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60"/>
  <sheetViews>
    <sheetView showGridLines="0" tabSelected="1" zoomScale="80" zoomScaleNormal="80" zoomScaleSheetLayoutView="70" zoomScalePageLayoutView="60" workbookViewId="0">
      <selection activeCell="H54" sqref="H54"/>
    </sheetView>
  </sheetViews>
  <sheetFormatPr defaultRowHeight="15"/>
  <cols>
    <col min="1" max="1" width="7.28515625" style="352" customWidth="1"/>
    <col min="2" max="2" width="27" style="351" customWidth="1"/>
    <col min="3" max="3" width="37.140625" style="351" customWidth="1"/>
    <col min="4" max="4" width="20.28515625" style="351" customWidth="1"/>
    <col min="5" max="5" width="20.42578125" style="351" customWidth="1"/>
    <col min="6" max="6" width="20.28515625" style="351" customWidth="1"/>
    <col min="7" max="7" width="18.7109375" style="351" customWidth="1"/>
    <col min="8" max="8" width="20.140625" style="351" customWidth="1"/>
    <col min="9" max="9" width="16" style="351" customWidth="1"/>
    <col min="10" max="10" width="25.28515625" style="351" customWidth="1"/>
    <col min="11" max="11" width="9.140625" style="352" customWidth="1"/>
    <col min="12" max="12" width="12.28515625" style="351" customWidth="1"/>
    <col min="13" max="13" width="14.5703125" style="351" customWidth="1"/>
    <col min="14" max="14" width="9.42578125" style="351" customWidth="1"/>
    <col min="15" max="15" width="22.28515625" style="351" customWidth="1"/>
    <col min="16" max="16" width="25" style="351" customWidth="1"/>
    <col min="17" max="17" width="18" style="351" customWidth="1"/>
    <col min="18" max="18" width="9.140625" style="351"/>
    <col min="19" max="19" width="13" style="351" customWidth="1"/>
    <col min="20" max="16384" width="9.140625" style="351"/>
  </cols>
  <sheetData>
    <row r="3" spans="1:14">
      <c r="A3" s="362"/>
      <c r="B3" s="360"/>
      <c r="C3" s="360"/>
      <c r="D3" s="360"/>
      <c r="E3" s="360"/>
      <c r="F3" s="360"/>
      <c r="G3" s="360"/>
      <c r="H3" s="360"/>
      <c r="I3" s="360"/>
      <c r="J3" s="360"/>
      <c r="K3" s="362"/>
      <c r="L3" s="360"/>
      <c r="M3" s="360"/>
      <c r="N3" s="360"/>
    </row>
    <row r="4" spans="1:14">
      <c r="A4" s="362"/>
      <c r="B4" s="360"/>
      <c r="C4" s="360"/>
      <c r="D4" s="360"/>
      <c r="E4" s="360"/>
      <c r="F4" s="360"/>
      <c r="G4" s="360"/>
      <c r="H4" s="360"/>
      <c r="I4" s="360"/>
      <c r="J4" s="360"/>
      <c r="K4" s="362"/>
      <c r="L4" s="360"/>
      <c r="M4" s="360"/>
      <c r="N4" s="360"/>
    </row>
    <row r="5" spans="1:14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2"/>
      <c r="L5" s="360"/>
      <c r="M5" s="360"/>
      <c r="N5" s="360"/>
    </row>
    <row r="6" spans="1:14">
      <c r="A6" s="362"/>
      <c r="B6" s="360"/>
      <c r="C6" s="360"/>
      <c r="D6" s="360"/>
      <c r="E6" s="360"/>
      <c r="F6" s="360"/>
      <c r="G6" s="360"/>
      <c r="H6" s="360"/>
      <c r="I6" s="360"/>
      <c r="J6" s="360"/>
      <c r="K6" s="362"/>
      <c r="L6" s="360"/>
      <c r="M6" s="360"/>
      <c r="N6" s="360"/>
    </row>
    <row r="7" spans="1:14" ht="18.75" customHeight="1">
      <c r="A7" s="484" t="s">
        <v>316</v>
      </c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</row>
    <row r="8" spans="1:14" ht="23.25">
      <c r="A8" s="485" t="s">
        <v>360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</row>
    <row r="9" spans="1:14" ht="21" thickBot="1">
      <c r="A9" s="361"/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</row>
    <row r="10" spans="1:14" s="354" customFormat="1" ht="21" customHeight="1" thickBot="1">
      <c r="A10" s="469" t="s">
        <v>34</v>
      </c>
      <c r="B10" s="470"/>
      <c r="C10" s="471" t="s">
        <v>329</v>
      </c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3"/>
    </row>
    <row r="11" spans="1:14" s="354" customFormat="1" ht="21" customHeight="1" thickBot="1">
      <c r="A11" s="474" t="s">
        <v>314</v>
      </c>
      <c r="B11" s="475"/>
      <c r="C11" s="443" t="s">
        <v>315</v>
      </c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5"/>
    </row>
    <row r="12" spans="1:14" s="354" customFormat="1" ht="21" customHeight="1" thickBot="1">
      <c r="A12" s="474" t="s">
        <v>313</v>
      </c>
      <c r="B12" s="475"/>
      <c r="C12" s="474" t="s">
        <v>330</v>
      </c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5"/>
    </row>
    <row r="13" spans="1:14" s="354" customFormat="1" ht="16.5" customHeight="1" thickBot="1">
      <c r="A13" s="464" t="s">
        <v>37</v>
      </c>
      <c r="B13" s="465"/>
      <c r="C13" s="466"/>
      <c r="D13" s="446" t="s">
        <v>53</v>
      </c>
      <c r="E13" s="447"/>
      <c r="F13" s="447"/>
      <c r="G13" s="447"/>
      <c r="H13" s="447"/>
      <c r="I13" s="447"/>
      <c r="J13" s="447"/>
      <c r="K13" s="448"/>
      <c r="L13" s="476" t="s">
        <v>38</v>
      </c>
      <c r="M13" s="465"/>
      <c r="N13" s="477"/>
    </row>
    <row r="14" spans="1:14" s="354" customFormat="1" ht="39" customHeight="1" thickBot="1">
      <c r="A14" s="358" t="s">
        <v>14</v>
      </c>
      <c r="B14" s="467" t="s">
        <v>15</v>
      </c>
      <c r="C14" s="468"/>
      <c r="D14" s="359" t="s">
        <v>58</v>
      </c>
      <c r="E14" s="359" t="s">
        <v>8</v>
      </c>
      <c r="F14" s="359" t="s">
        <v>321</v>
      </c>
      <c r="G14" s="359" t="s">
        <v>322</v>
      </c>
      <c r="H14" s="359" t="s">
        <v>323</v>
      </c>
      <c r="I14" s="359" t="s">
        <v>324</v>
      </c>
      <c r="J14" s="359" t="s">
        <v>327</v>
      </c>
      <c r="K14" s="359" t="s">
        <v>16</v>
      </c>
      <c r="L14" s="363" t="s">
        <v>17</v>
      </c>
      <c r="M14" s="358" t="s">
        <v>18</v>
      </c>
      <c r="N14" s="358" t="s">
        <v>16</v>
      </c>
    </row>
    <row r="15" spans="1:14" s="354" customFormat="1" ht="17.100000000000001" customHeight="1">
      <c r="A15" s="365">
        <v>2000</v>
      </c>
      <c r="B15" s="456" t="s">
        <v>331</v>
      </c>
      <c r="C15" s="457"/>
      <c r="D15" s="379">
        <f>'2000'!A15</f>
        <v>108000</v>
      </c>
      <c r="E15" s="379">
        <f>'2000'!B15</f>
        <v>106410.85</v>
      </c>
      <c r="F15" s="379">
        <f>'2000'!C15</f>
        <v>96723.4</v>
      </c>
      <c r="G15" s="379">
        <f>'2000'!D15</f>
        <v>88499.4</v>
      </c>
      <c r="H15" s="379">
        <f>'2000'!E15</f>
        <v>78939.399999999994</v>
      </c>
      <c r="I15" s="379">
        <f>'2000'!F15</f>
        <v>0</v>
      </c>
      <c r="J15" s="376">
        <f>IFERROR(E15-F15-I15,0)</f>
        <v>9687.4500000000116</v>
      </c>
      <c r="K15" s="380">
        <f>IFERROR(H15/E15*100,0)</f>
        <v>74.183600638468718</v>
      </c>
      <c r="L15" s="377">
        <f>'2000'!$E$12</f>
        <v>100</v>
      </c>
      <c r="M15" s="367">
        <f>IFERROR(L15*K15/100,0)</f>
        <v>74.183600638468718</v>
      </c>
      <c r="N15" s="368">
        <f>IFERROR(M15/L15*100,0)</f>
        <v>74.183600638468718</v>
      </c>
    </row>
    <row r="16" spans="1:14" s="354" customFormat="1" ht="17.100000000000001" customHeight="1" thickBot="1">
      <c r="A16" s="365">
        <v>2008</v>
      </c>
      <c r="B16" s="456" t="s">
        <v>332</v>
      </c>
      <c r="C16" s="457"/>
      <c r="D16" s="379">
        <f>'2008'!A15</f>
        <v>895000</v>
      </c>
      <c r="E16" s="379">
        <f>'2008'!B15</f>
        <v>981865.81</v>
      </c>
      <c r="F16" s="379">
        <f>'2008'!C15</f>
        <v>946951.27</v>
      </c>
      <c r="G16" s="379">
        <f>'2008'!D15</f>
        <v>946951.27</v>
      </c>
      <c r="H16" s="379">
        <f>'2008'!E15</f>
        <v>855750.89</v>
      </c>
      <c r="I16" s="379">
        <f>'2008'!F15</f>
        <v>0</v>
      </c>
      <c r="J16" s="376">
        <f t="shared" ref="J16" si="0">IFERROR(E16-F16-I16,0)</f>
        <v>34914.540000000037</v>
      </c>
      <c r="K16" s="380">
        <f t="shared" ref="K16" si="1">IFERROR(H16/E16*100,0)</f>
        <v>87.15558493680517</v>
      </c>
      <c r="L16" s="377">
        <f>'2008'!$E$12</f>
        <v>31</v>
      </c>
      <c r="M16" s="367">
        <f t="shared" ref="M16" si="2">IFERROR(L16*K16/100,0)</f>
        <v>27.018231330409602</v>
      </c>
      <c r="N16" s="368">
        <f>IFERROR(M16/L16*100,0)</f>
        <v>87.15558493680517</v>
      </c>
    </row>
    <row r="17" spans="1:14" s="354" customFormat="1" ht="15" customHeight="1">
      <c r="A17" s="458" t="s">
        <v>328</v>
      </c>
      <c r="B17" s="459"/>
      <c r="C17" s="460"/>
      <c r="D17" s="451">
        <f t="shared" ref="D17:I17" si="3">SUM(D15:D16)</f>
        <v>1003000</v>
      </c>
      <c r="E17" s="449">
        <f t="shared" si="3"/>
        <v>1088276.6600000001</v>
      </c>
      <c r="F17" s="451">
        <f t="shared" si="3"/>
        <v>1043674.67</v>
      </c>
      <c r="G17" s="451">
        <f t="shared" si="3"/>
        <v>1035450.67</v>
      </c>
      <c r="H17" s="449">
        <f t="shared" si="3"/>
        <v>934690.29</v>
      </c>
      <c r="I17" s="451">
        <f t="shared" si="3"/>
        <v>0</v>
      </c>
      <c r="J17" s="451">
        <f>E17-F17-I17</f>
        <v>44601.990000000107</v>
      </c>
      <c r="K17" s="378"/>
      <c r="L17" s="371"/>
      <c r="M17" s="372"/>
      <c r="N17" s="373"/>
    </row>
    <row r="18" spans="1:14" s="354" customFormat="1" ht="15" customHeight="1" thickBot="1">
      <c r="A18" s="461"/>
      <c r="B18" s="462"/>
      <c r="C18" s="463"/>
      <c r="D18" s="452"/>
      <c r="E18" s="450"/>
      <c r="F18" s="452"/>
      <c r="G18" s="452"/>
      <c r="H18" s="450"/>
      <c r="I18" s="452"/>
      <c r="J18" s="452"/>
      <c r="K18" s="378"/>
      <c r="L18" s="371"/>
      <c r="M18" s="372"/>
      <c r="N18" s="373"/>
    </row>
    <row r="19" spans="1:14" s="354" customFormat="1" ht="17.25" customHeight="1" thickBot="1">
      <c r="A19" s="455"/>
      <c r="B19" s="455"/>
      <c r="C19" s="455"/>
      <c r="D19" s="455"/>
      <c r="E19" s="455"/>
      <c r="F19" s="375">
        <f>IFERROR(F17/E17*100,0)</f>
        <v>95.90159454490184</v>
      </c>
      <c r="G19" s="349">
        <f>IFERROR(G17/E17*100,0)</f>
        <v>95.145904351196862</v>
      </c>
      <c r="H19" s="349">
        <f>IFERROR(H17/E17*100,0)</f>
        <v>85.887194346334681</v>
      </c>
      <c r="I19" s="355"/>
      <c r="J19" s="355"/>
      <c r="K19" s="374"/>
      <c r="L19" s="353"/>
      <c r="M19" s="356"/>
      <c r="N19" s="357"/>
    </row>
    <row r="20" spans="1:14" ht="17.25" customHeight="1" thickBot="1"/>
    <row r="21" spans="1:14" ht="21" customHeight="1" thickBot="1">
      <c r="A21" s="469" t="s">
        <v>34</v>
      </c>
      <c r="B21" s="470"/>
      <c r="C21" s="471" t="s">
        <v>329</v>
      </c>
      <c r="D21" s="472"/>
      <c r="E21" s="472"/>
      <c r="F21" s="472"/>
      <c r="G21" s="472"/>
      <c r="H21" s="472"/>
      <c r="I21" s="472"/>
      <c r="J21" s="472"/>
      <c r="K21" s="472"/>
      <c r="L21" s="472"/>
      <c r="M21" s="472"/>
      <c r="N21" s="473"/>
    </row>
    <row r="22" spans="1:14" ht="21" customHeight="1" thickBot="1">
      <c r="A22" s="474" t="s">
        <v>314</v>
      </c>
      <c r="B22" s="475"/>
      <c r="C22" s="443" t="s">
        <v>315</v>
      </c>
      <c r="D22" s="444"/>
      <c r="E22" s="444"/>
      <c r="F22" s="444"/>
      <c r="G22" s="444"/>
      <c r="H22" s="444"/>
      <c r="I22" s="444"/>
      <c r="J22" s="444"/>
      <c r="K22" s="444"/>
      <c r="L22" s="444"/>
      <c r="M22" s="444"/>
      <c r="N22" s="445"/>
    </row>
    <row r="23" spans="1:14" ht="21" customHeight="1" thickBot="1">
      <c r="A23" s="474" t="s">
        <v>313</v>
      </c>
      <c r="B23" s="475"/>
      <c r="C23" s="474" t="s">
        <v>333</v>
      </c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5"/>
    </row>
    <row r="24" spans="1:14" ht="17.25" customHeight="1" thickBot="1">
      <c r="A24" s="464" t="s">
        <v>37</v>
      </c>
      <c r="B24" s="465"/>
      <c r="C24" s="466"/>
      <c r="D24" s="446" t="s">
        <v>53</v>
      </c>
      <c r="E24" s="447"/>
      <c r="F24" s="447"/>
      <c r="G24" s="447"/>
      <c r="H24" s="447"/>
      <c r="I24" s="447"/>
      <c r="J24" s="447"/>
      <c r="K24" s="448"/>
      <c r="L24" s="476" t="s">
        <v>38</v>
      </c>
      <c r="M24" s="465"/>
      <c r="N24" s="477"/>
    </row>
    <row r="25" spans="1:14" ht="37.5" customHeight="1" thickBot="1">
      <c r="A25" s="358" t="s">
        <v>14</v>
      </c>
      <c r="B25" s="467" t="s">
        <v>15</v>
      </c>
      <c r="C25" s="468"/>
      <c r="D25" s="359" t="s">
        <v>58</v>
      </c>
      <c r="E25" s="359" t="s">
        <v>8</v>
      </c>
      <c r="F25" s="359" t="s">
        <v>321</v>
      </c>
      <c r="G25" s="359" t="s">
        <v>322</v>
      </c>
      <c r="H25" s="359" t="s">
        <v>323</v>
      </c>
      <c r="I25" s="359" t="s">
        <v>324</v>
      </c>
      <c r="J25" s="359" t="s">
        <v>327</v>
      </c>
      <c r="K25" s="359" t="s">
        <v>16</v>
      </c>
      <c r="L25" s="363" t="s">
        <v>17</v>
      </c>
      <c r="M25" s="358" t="s">
        <v>18</v>
      </c>
      <c r="N25" s="358" t="s">
        <v>16</v>
      </c>
    </row>
    <row r="26" spans="1:14" ht="17.25" customHeight="1" thickBot="1">
      <c r="A26" s="370">
        <v>1025</v>
      </c>
      <c r="B26" s="486" t="s">
        <v>334</v>
      </c>
      <c r="C26" s="487"/>
      <c r="D26" s="379">
        <f>'1025'!A15</f>
        <v>4000</v>
      </c>
      <c r="E26" s="379">
        <f>'1025'!B15</f>
        <v>0</v>
      </c>
      <c r="F26" s="379">
        <f>'1025'!C15</f>
        <v>0</v>
      </c>
      <c r="G26" s="379">
        <f>'1025'!D15</f>
        <v>0</v>
      </c>
      <c r="H26" s="379">
        <f>'1025'!E15</f>
        <v>0</v>
      </c>
      <c r="I26" s="379">
        <f>'1025'!F15</f>
        <v>0</v>
      </c>
      <c r="J26" s="376">
        <f t="shared" ref="J26" si="4">IFERROR(E26-F26-I26,0)</f>
        <v>0</v>
      </c>
      <c r="K26" s="380">
        <f t="shared" ref="K26" si="5">IFERROR(H26/E26*100,0)</f>
        <v>0</v>
      </c>
      <c r="L26" s="377">
        <f>'1025'!$E$12</f>
        <v>10</v>
      </c>
      <c r="M26" s="367">
        <f>IFERROR(L26*K26/100,0)</f>
        <v>0</v>
      </c>
      <c r="N26" s="368">
        <f t="shared" ref="N26" si="6">IFERROR(M26/L26*100,0)</f>
        <v>0</v>
      </c>
    </row>
    <row r="27" spans="1:14" ht="17.25" customHeight="1">
      <c r="A27" s="458" t="s">
        <v>328</v>
      </c>
      <c r="B27" s="459"/>
      <c r="C27" s="460"/>
      <c r="D27" s="451">
        <f t="shared" ref="D27:I27" si="7">SUM(D26:D26)</f>
        <v>4000</v>
      </c>
      <c r="E27" s="449">
        <f t="shared" si="7"/>
        <v>0</v>
      </c>
      <c r="F27" s="451">
        <f t="shared" si="7"/>
        <v>0</v>
      </c>
      <c r="G27" s="451">
        <f t="shared" si="7"/>
        <v>0</v>
      </c>
      <c r="H27" s="449">
        <f t="shared" si="7"/>
        <v>0</v>
      </c>
      <c r="I27" s="451">
        <f t="shared" si="7"/>
        <v>0</v>
      </c>
      <c r="J27" s="451">
        <f>E27-F27-I27</f>
        <v>0</v>
      </c>
      <c r="K27" s="378"/>
      <c r="L27" s="371"/>
      <c r="M27" s="372"/>
      <c r="N27" s="373"/>
    </row>
    <row r="28" spans="1:14" ht="17.25" customHeight="1" thickBot="1">
      <c r="A28" s="461"/>
      <c r="B28" s="462"/>
      <c r="C28" s="463"/>
      <c r="D28" s="452"/>
      <c r="E28" s="450"/>
      <c r="F28" s="452"/>
      <c r="G28" s="452"/>
      <c r="H28" s="450"/>
      <c r="I28" s="452"/>
      <c r="J28" s="452"/>
      <c r="K28" s="378"/>
      <c r="L28" s="371"/>
      <c r="M28" s="372"/>
      <c r="N28" s="373"/>
    </row>
    <row r="29" spans="1:14" ht="17.25" customHeight="1" thickBot="1">
      <c r="A29" s="455"/>
      <c r="B29" s="455"/>
      <c r="C29" s="455"/>
      <c r="D29" s="455"/>
      <c r="E29" s="455"/>
      <c r="F29" s="375">
        <f>IFERROR(F27/E27*100,0)</f>
        <v>0</v>
      </c>
      <c r="G29" s="349">
        <f>IFERROR(G27/E27*100,0)</f>
        <v>0</v>
      </c>
      <c r="H29" s="349">
        <f>IFERROR(H27/E27*100,0)</f>
        <v>0</v>
      </c>
      <c r="I29" s="355"/>
      <c r="J29" s="355"/>
      <c r="K29" s="374"/>
      <c r="L29" s="353"/>
      <c r="M29" s="356"/>
      <c r="N29" s="357"/>
    </row>
    <row r="30" spans="1:14" ht="17.25" customHeight="1" thickBot="1"/>
    <row r="31" spans="1:14" ht="21" customHeight="1" thickBot="1">
      <c r="A31" s="469" t="s">
        <v>34</v>
      </c>
      <c r="B31" s="470"/>
      <c r="C31" s="471" t="s">
        <v>329</v>
      </c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3"/>
    </row>
    <row r="32" spans="1:14" ht="21" customHeight="1" thickBot="1">
      <c r="A32" s="474" t="s">
        <v>314</v>
      </c>
      <c r="B32" s="475"/>
      <c r="C32" s="443" t="s">
        <v>335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</row>
    <row r="33" spans="1:14" ht="21" customHeight="1" thickBot="1">
      <c r="A33" s="474" t="s">
        <v>313</v>
      </c>
      <c r="B33" s="475"/>
      <c r="C33" s="474" t="s">
        <v>333</v>
      </c>
      <c r="D33" s="479"/>
      <c r="E33" s="479"/>
      <c r="F33" s="479"/>
      <c r="G33" s="479"/>
      <c r="H33" s="479"/>
      <c r="I33" s="479"/>
      <c r="J33" s="479"/>
      <c r="K33" s="479"/>
      <c r="L33" s="479"/>
      <c r="M33" s="479"/>
      <c r="N33" s="475"/>
    </row>
    <row r="34" spans="1:14" ht="17.25" customHeight="1" thickBot="1">
      <c r="A34" s="464" t="s">
        <v>37</v>
      </c>
      <c r="B34" s="465"/>
      <c r="C34" s="466"/>
      <c r="D34" s="446" t="s">
        <v>53</v>
      </c>
      <c r="E34" s="447"/>
      <c r="F34" s="447"/>
      <c r="G34" s="447"/>
      <c r="H34" s="447"/>
      <c r="I34" s="447"/>
      <c r="J34" s="447"/>
      <c r="K34" s="448"/>
      <c r="L34" s="476" t="s">
        <v>38</v>
      </c>
      <c r="M34" s="465"/>
      <c r="N34" s="477"/>
    </row>
    <row r="35" spans="1:14" ht="37.5" customHeight="1" thickBot="1">
      <c r="A35" s="358" t="s">
        <v>14</v>
      </c>
      <c r="B35" s="467" t="s">
        <v>15</v>
      </c>
      <c r="C35" s="468"/>
      <c r="D35" s="359" t="s">
        <v>58</v>
      </c>
      <c r="E35" s="359" t="s">
        <v>8</v>
      </c>
      <c r="F35" s="359" t="s">
        <v>321</v>
      </c>
      <c r="G35" s="359" t="s">
        <v>322</v>
      </c>
      <c r="H35" s="359" t="s">
        <v>323</v>
      </c>
      <c r="I35" s="359" t="s">
        <v>324</v>
      </c>
      <c r="J35" s="359" t="s">
        <v>327</v>
      </c>
      <c r="K35" s="359" t="s">
        <v>16</v>
      </c>
      <c r="L35" s="363" t="s">
        <v>17</v>
      </c>
      <c r="M35" s="358" t="s">
        <v>18</v>
      </c>
      <c r="N35" s="358" t="s">
        <v>16</v>
      </c>
    </row>
    <row r="36" spans="1:14" ht="17.25" customHeight="1">
      <c r="A36" s="365">
        <v>2101</v>
      </c>
      <c r="B36" s="456" t="s">
        <v>337</v>
      </c>
      <c r="C36" s="457"/>
      <c r="D36" s="379">
        <f>'2101'!$A$15</f>
        <v>258000</v>
      </c>
      <c r="E36" s="366">
        <f>'2101'!$B$15</f>
        <v>334660.5</v>
      </c>
      <c r="F36" s="366">
        <f>'2101'!$C$15</f>
        <v>201674.72</v>
      </c>
      <c r="G36" s="366">
        <f>'2101'!$D$15</f>
        <v>135120.25</v>
      </c>
      <c r="H36" s="366">
        <f>'2101'!$E$15</f>
        <v>118489.75</v>
      </c>
      <c r="I36" s="366">
        <f>'2101'!$F$15</f>
        <v>0</v>
      </c>
      <c r="J36" s="376">
        <f>IFERROR(E36-F36-I36,0)</f>
        <v>132985.78</v>
      </c>
      <c r="K36" s="380">
        <f>IFERROR(H36/E36*100,0)</f>
        <v>35.405956185447643</v>
      </c>
      <c r="L36" s="377">
        <f>'2101'!$E$12</f>
        <v>12</v>
      </c>
      <c r="M36" s="367">
        <f>IFERROR(L36*K36/100,0)</f>
        <v>4.2487147422537168</v>
      </c>
      <c r="N36" s="368">
        <f>IFERROR(M36/L36*100,0)</f>
        <v>35.405956185447643</v>
      </c>
    </row>
    <row r="37" spans="1:14" ht="17.25" customHeight="1">
      <c r="A37" s="365">
        <v>2102</v>
      </c>
      <c r="B37" s="456" t="s">
        <v>338</v>
      </c>
      <c r="C37" s="457"/>
      <c r="D37" s="379">
        <f>'2102'!$A$15</f>
        <v>148000</v>
      </c>
      <c r="E37" s="366">
        <f>'2102'!$B$15</f>
        <v>69425.899999999994</v>
      </c>
      <c r="F37" s="366">
        <f>'2102'!$C$15</f>
        <v>69425.899999999994</v>
      </c>
      <c r="G37" s="366">
        <f>'2102'!$D$15</f>
        <v>69425.899999999994</v>
      </c>
      <c r="H37" s="366">
        <f>'2102'!$E$15</f>
        <v>69425.899999999994</v>
      </c>
      <c r="I37" s="366">
        <f>'2102'!$F$15</f>
        <v>0</v>
      </c>
      <c r="J37" s="376">
        <f t="shared" ref="J37:J38" si="8">IFERROR(E37-F37-I37,0)</f>
        <v>0</v>
      </c>
      <c r="K37" s="380">
        <f t="shared" ref="K37:K38" si="9">IFERROR(H37/E37*100,0)</f>
        <v>100</v>
      </c>
      <c r="L37" s="377">
        <f>'2102'!$E$12</f>
        <v>60</v>
      </c>
      <c r="M37" s="367">
        <f t="shared" ref="M37:M41" si="10">IFERROR(L37*K37/100,0)</f>
        <v>60</v>
      </c>
      <c r="N37" s="368">
        <f>IFERROR(M37/L37*100,0)</f>
        <v>100</v>
      </c>
    </row>
    <row r="38" spans="1:14" ht="17.25" customHeight="1">
      <c r="A38" s="370">
        <v>2103</v>
      </c>
      <c r="B38" s="456" t="s">
        <v>339</v>
      </c>
      <c r="C38" s="457"/>
      <c r="D38" s="379">
        <f>'2103'!$A$15</f>
        <v>136000</v>
      </c>
      <c r="E38" s="366">
        <f>'2103'!$B$15</f>
        <v>100800</v>
      </c>
      <c r="F38" s="366">
        <f>'2103'!$C$15</f>
        <v>100800</v>
      </c>
      <c r="G38" s="366">
        <f>'2103'!$D$15</f>
        <v>84000</v>
      </c>
      <c r="H38" s="366">
        <f>'2103'!$E$15</f>
        <v>75600</v>
      </c>
      <c r="I38" s="366">
        <f>'2103'!$F$15</f>
        <v>0</v>
      </c>
      <c r="J38" s="376">
        <f t="shared" si="8"/>
        <v>0</v>
      </c>
      <c r="K38" s="380">
        <f t="shared" si="9"/>
        <v>75</v>
      </c>
      <c r="L38" s="377">
        <f>'2103'!$E$12</f>
        <v>12</v>
      </c>
      <c r="M38" s="367">
        <f t="shared" si="10"/>
        <v>9</v>
      </c>
      <c r="N38" s="368">
        <f t="shared" ref="N38" si="11">IFERROR(M38/L38*100,0)</f>
        <v>75</v>
      </c>
    </row>
    <row r="39" spans="1:14" ht="17.25" customHeight="1">
      <c r="A39" s="370">
        <v>2106</v>
      </c>
      <c r="B39" s="456" t="s">
        <v>340</v>
      </c>
      <c r="C39" s="457"/>
      <c r="D39" s="379">
        <f>'2106'!$A$15</f>
        <v>3000</v>
      </c>
      <c r="E39" s="366">
        <f>'2106'!$B$15</f>
        <v>0</v>
      </c>
      <c r="F39" s="366">
        <f>'2106'!$C$15</f>
        <v>0</v>
      </c>
      <c r="G39" s="366">
        <f>'2106'!$D$15</f>
        <v>0</v>
      </c>
      <c r="H39" s="366">
        <f>'2106'!$E$15</f>
        <v>0</v>
      </c>
      <c r="I39" s="366">
        <f>'2106'!$F$15</f>
        <v>0</v>
      </c>
      <c r="J39" s="376">
        <f t="shared" ref="J39:J41" si="12">IFERROR(E39-F39-I39,0)</f>
        <v>0</v>
      </c>
      <c r="K39" s="380">
        <f t="shared" ref="K39:K41" si="13">IFERROR(H39/E39*100,0)</f>
        <v>0</v>
      </c>
      <c r="L39" s="377">
        <f>'2106'!$E$12</f>
        <v>2</v>
      </c>
      <c r="M39" s="367">
        <f t="shared" si="10"/>
        <v>0</v>
      </c>
      <c r="N39" s="368">
        <f t="shared" ref="N39:N41" si="14">IFERROR(M39/L39*100,0)</f>
        <v>0</v>
      </c>
    </row>
    <row r="40" spans="1:14" ht="17.25" customHeight="1">
      <c r="A40" s="370">
        <v>2107</v>
      </c>
      <c r="B40" s="456" t="s">
        <v>341</v>
      </c>
      <c r="C40" s="457"/>
      <c r="D40" s="381">
        <f>'2107'!A15</f>
        <v>4000</v>
      </c>
      <c r="E40" s="369">
        <f>'2107'!B15</f>
        <v>0</v>
      </c>
      <c r="F40" s="369">
        <f>'2107'!C15</f>
        <v>0</v>
      </c>
      <c r="G40" s="369">
        <f>'2107'!D15</f>
        <v>0</v>
      </c>
      <c r="H40" s="369">
        <f>'2107'!E15</f>
        <v>0</v>
      </c>
      <c r="I40" s="382">
        <f>'2107'!F15</f>
        <v>0</v>
      </c>
      <c r="J40" s="376">
        <f t="shared" si="12"/>
        <v>0</v>
      </c>
      <c r="K40" s="380">
        <f t="shared" si="13"/>
        <v>0</v>
      </c>
      <c r="L40" s="377">
        <f>'2107'!$E$12</f>
        <v>2</v>
      </c>
      <c r="M40" s="367">
        <f t="shared" si="10"/>
        <v>0</v>
      </c>
      <c r="N40" s="368">
        <f t="shared" si="14"/>
        <v>0</v>
      </c>
    </row>
    <row r="41" spans="1:14" ht="17.25" customHeight="1" thickBot="1">
      <c r="A41" s="365">
        <v>1026</v>
      </c>
      <c r="B41" s="456" t="s">
        <v>336</v>
      </c>
      <c r="C41" s="457"/>
      <c r="D41" s="381">
        <f>'1026'!A15</f>
        <v>738000</v>
      </c>
      <c r="E41" s="381">
        <f>'1026'!B15</f>
        <v>780416.73</v>
      </c>
      <c r="F41" s="381">
        <f>'1026'!C15</f>
        <v>756816.14</v>
      </c>
      <c r="G41" s="381">
        <f>'1026'!D15</f>
        <v>366980.33</v>
      </c>
      <c r="H41" s="381">
        <f>'1026'!E15</f>
        <v>366980.33</v>
      </c>
      <c r="I41" s="381">
        <f>'1026'!F15</f>
        <v>0</v>
      </c>
      <c r="J41" s="376">
        <f t="shared" si="12"/>
        <v>23600.589999999967</v>
      </c>
      <c r="K41" s="380">
        <f t="shared" si="13"/>
        <v>47.02363697405616</v>
      </c>
      <c r="L41" s="377">
        <f>'1026'!$E$12</f>
        <v>2</v>
      </c>
      <c r="M41" s="367">
        <f t="shared" si="10"/>
        <v>0.9404727394811232</v>
      </c>
      <c r="N41" s="368">
        <f t="shared" si="14"/>
        <v>47.02363697405616</v>
      </c>
    </row>
    <row r="42" spans="1:14" ht="17.25" customHeight="1">
      <c r="A42" s="458" t="s">
        <v>328</v>
      </c>
      <c r="B42" s="459"/>
      <c r="C42" s="460"/>
      <c r="D42" s="451">
        <f t="shared" ref="D42:I42" si="15">SUM(D36:D41)</f>
        <v>1287000</v>
      </c>
      <c r="E42" s="449">
        <f t="shared" si="15"/>
        <v>1285303.1299999999</v>
      </c>
      <c r="F42" s="451">
        <f t="shared" si="15"/>
        <v>1128716.76</v>
      </c>
      <c r="G42" s="451">
        <f t="shared" si="15"/>
        <v>655526.48</v>
      </c>
      <c r="H42" s="449">
        <f t="shared" si="15"/>
        <v>630495.98</v>
      </c>
      <c r="I42" s="451">
        <f t="shared" si="15"/>
        <v>0</v>
      </c>
      <c r="J42" s="451">
        <f>E42-F42-I42</f>
        <v>156586.36999999988</v>
      </c>
      <c r="K42" s="378"/>
      <c r="L42" s="371"/>
      <c r="M42" s="372"/>
      <c r="N42" s="373"/>
    </row>
    <row r="43" spans="1:14" ht="17.25" customHeight="1" thickBot="1">
      <c r="A43" s="461"/>
      <c r="B43" s="462"/>
      <c r="C43" s="463"/>
      <c r="D43" s="452"/>
      <c r="E43" s="450"/>
      <c r="F43" s="452"/>
      <c r="G43" s="452"/>
      <c r="H43" s="450"/>
      <c r="I43" s="452"/>
      <c r="J43" s="452"/>
      <c r="K43" s="378"/>
      <c r="L43" s="371"/>
      <c r="M43" s="372"/>
      <c r="N43" s="373"/>
    </row>
    <row r="44" spans="1:14" ht="17.25" customHeight="1" thickBot="1">
      <c r="A44" s="455"/>
      <c r="B44" s="455"/>
      <c r="C44" s="455"/>
      <c r="D44" s="455"/>
      <c r="E44" s="455"/>
      <c r="F44" s="375">
        <f>IFERROR(F42/E42*100,0)</f>
        <v>87.81716418912012</v>
      </c>
      <c r="G44" s="349">
        <f>IFERROR(G42/E42*100,0)</f>
        <v>51.001702610029433</v>
      </c>
      <c r="H44" s="349">
        <f>IFERROR(H42/E42*100,0)</f>
        <v>49.054263176033814</v>
      </c>
      <c r="I44" s="355"/>
      <c r="J44" s="355"/>
      <c r="K44" s="374"/>
      <c r="L44" s="353"/>
      <c r="M44" s="356"/>
      <c r="N44" s="357"/>
    </row>
    <row r="45" spans="1:14" ht="17.25" customHeight="1"/>
    <row r="46" spans="1:14" ht="17.25" customHeight="1" thickBot="1"/>
    <row r="47" spans="1:14" ht="24" thickBot="1">
      <c r="A47" s="431" t="s">
        <v>34</v>
      </c>
      <c r="B47" s="432"/>
      <c r="C47" s="443" t="s">
        <v>329</v>
      </c>
      <c r="D47" s="444"/>
      <c r="E47" s="444"/>
      <c r="F47" s="444"/>
      <c r="G47" s="444"/>
      <c r="H47" s="444"/>
      <c r="I47" s="444"/>
      <c r="J47" s="444"/>
      <c r="K47" s="445"/>
      <c r="L47" s="383"/>
      <c r="M47" s="383"/>
      <c r="N47" s="383"/>
    </row>
    <row r="48" spans="1:14" ht="24" thickBot="1">
      <c r="A48" s="433" t="s">
        <v>314</v>
      </c>
      <c r="B48" s="434"/>
      <c r="C48" s="443" t="s">
        <v>317</v>
      </c>
      <c r="D48" s="444"/>
      <c r="E48" s="444"/>
      <c r="F48" s="444"/>
      <c r="G48" s="444"/>
      <c r="H48" s="444"/>
      <c r="I48" s="444"/>
      <c r="J48" s="444"/>
      <c r="K48" s="445"/>
      <c r="L48" s="383"/>
      <c r="M48" s="383"/>
      <c r="N48" s="383"/>
    </row>
    <row r="49" spans="1:14" ht="24" thickBot="1">
      <c r="A49" s="433" t="s">
        <v>313</v>
      </c>
      <c r="B49" s="434"/>
      <c r="C49" s="443" t="s">
        <v>318</v>
      </c>
      <c r="D49" s="444"/>
      <c r="E49" s="444"/>
      <c r="F49" s="444"/>
      <c r="G49" s="444"/>
      <c r="H49" s="444"/>
      <c r="I49" s="444"/>
      <c r="J49" s="444"/>
      <c r="K49" s="445"/>
      <c r="L49" s="383"/>
      <c r="M49" s="383"/>
      <c r="N49" s="383"/>
    </row>
    <row r="50" spans="1:14" ht="21" thickBot="1">
      <c r="A50" s="481" t="s">
        <v>37</v>
      </c>
      <c r="B50" s="482"/>
      <c r="C50" s="483"/>
      <c r="D50" s="446" t="s">
        <v>53</v>
      </c>
      <c r="E50" s="447"/>
      <c r="F50" s="447"/>
      <c r="G50" s="447"/>
      <c r="H50" s="447"/>
      <c r="I50" s="447"/>
      <c r="J50" s="447"/>
      <c r="K50" s="448"/>
      <c r="L50" s="430"/>
      <c r="M50" s="430"/>
      <c r="N50" s="430"/>
    </row>
    <row r="51" spans="1:14" ht="41.25" customHeight="1" thickBot="1">
      <c r="A51" s="467" t="s">
        <v>15</v>
      </c>
      <c r="B51" s="468"/>
      <c r="C51" s="480"/>
      <c r="D51" s="359" t="s">
        <v>58</v>
      </c>
      <c r="E51" s="359" t="s">
        <v>8</v>
      </c>
      <c r="F51" s="359" t="s">
        <v>321</v>
      </c>
      <c r="G51" s="359" t="s">
        <v>322</v>
      </c>
      <c r="H51" s="359" t="s">
        <v>323</v>
      </c>
      <c r="I51" s="359" t="s">
        <v>324</v>
      </c>
      <c r="J51" s="359" t="s">
        <v>327</v>
      </c>
      <c r="K51" s="359" t="s">
        <v>16</v>
      </c>
      <c r="L51" s="384"/>
      <c r="M51" s="384"/>
      <c r="N51" s="384"/>
    </row>
    <row r="52" spans="1:14" ht="15" customHeight="1">
      <c r="A52" s="437" t="s">
        <v>320</v>
      </c>
      <c r="B52" s="438"/>
      <c r="C52" s="439"/>
      <c r="D52" s="435">
        <f t="shared" ref="D52:J52" si="16">D17+D27+D42</f>
        <v>2294000</v>
      </c>
      <c r="E52" s="435">
        <f t="shared" si="16"/>
        <v>2373579.79</v>
      </c>
      <c r="F52" s="435">
        <f t="shared" si="16"/>
        <v>2172391.4300000002</v>
      </c>
      <c r="G52" s="435">
        <f t="shared" si="16"/>
        <v>1690977.15</v>
      </c>
      <c r="H52" s="435">
        <f t="shared" si="16"/>
        <v>1565186.27</v>
      </c>
      <c r="I52" s="435">
        <f t="shared" si="16"/>
        <v>0</v>
      </c>
      <c r="J52" s="435">
        <f t="shared" si="16"/>
        <v>201188.36</v>
      </c>
      <c r="K52" s="453">
        <f t="shared" ref="K52" si="17">IFERROR(H52/E52*100,0)</f>
        <v>65.9420120020486</v>
      </c>
      <c r="L52" s="353"/>
      <c r="M52" s="356"/>
      <c r="N52" s="357"/>
    </row>
    <row r="53" spans="1:14" ht="15" customHeight="1" thickBot="1">
      <c r="A53" s="440"/>
      <c r="B53" s="441"/>
      <c r="C53" s="442"/>
      <c r="D53" s="436"/>
      <c r="E53" s="436"/>
      <c r="F53" s="436"/>
      <c r="G53" s="436"/>
      <c r="H53" s="436"/>
      <c r="I53" s="436"/>
      <c r="J53" s="436"/>
      <c r="K53" s="454"/>
      <c r="L53" s="353"/>
      <c r="M53" s="356"/>
      <c r="N53" s="357"/>
    </row>
    <row r="54" spans="1:14" ht="16.5" thickBot="1">
      <c r="F54" s="375">
        <f>IFERROR(F52/E52*100,0)</f>
        <v>91.523842558501073</v>
      </c>
      <c r="G54" s="349">
        <f>IFERROR(G52/E52*100,0)</f>
        <v>71.241639195116335</v>
      </c>
      <c r="H54" s="349">
        <f>IFERROR(H52/E52*100,0)</f>
        <v>65.9420120020486</v>
      </c>
    </row>
    <row r="59" spans="1:14" ht="29.25">
      <c r="A59" s="478"/>
      <c r="B59" s="478"/>
      <c r="C59" s="478"/>
      <c r="D59" s="478"/>
      <c r="E59" s="478"/>
      <c r="F59" s="478"/>
      <c r="G59" s="478"/>
      <c r="H59" s="478"/>
      <c r="I59" s="478"/>
      <c r="J59" s="478"/>
      <c r="K59" s="478"/>
      <c r="L59" s="478"/>
      <c r="M59" s="478"/>
      <c r="N59" s="478"/>
    </row>
    <row r="60" spans="1:14" ht="25.5" customHeight="1">
      <c r="A60" s="478" t="s">
        <v>319</v>
      </c>
      <c r="B60" s="478"/>
      <c r="C60" s="478"/>
      <c r="D60" s="478"/>
      <c r="E60" s="478"/>
      <c r="F60" s="478"/>
      <c r="G60" s="478"/>
      <c r="H60" s="478"/>
      <c r="I60" s="478"/>
      <c r="J60" s="478"/>
      <c r="K60" s="478"/>
      <c r="L60" s="478"/>
      <c r="M60" s="478"/>
      <c r="N60" s="478"/>
    </row>
  </sheetData>
  <mergeCells count="89">
    <mergeCell ref="A12:B12"/>
    <mergeCell ref="C12:N12"/>
    <mergeCell ref="A13:C13"/>
    <mergeCell ref="L13:N13"/>
    <mergeCell ref="B26:C26"/>
    <mergeCell ref="A23:B23"/>
    <mergeCell ref="C23:N23"/>
    <mergeCell ref="A24:C24"/>
    <mergeCell ref="D24:K24"/>
    <mergeCell ref="L24:N24"/>
    <mergeCell ref="D13:K13"/>
    <mergeCell ref="A21:B21"/>
    <mergeCell ref="C21:N21"/>
    <mergeCell ref="A22:B22"/>
    <mergeCell ref="C22:N22"/>
    <mergeCell ref="B14:C14"/>
    <mergeCell ref="A7:N7"/>
    <mergeCell ref="A8:N8"/>
    <mergeCell ref="A10:B10"/>
    <mergeCell ref="C10:N10"/>
    <mergeCell ref="A11:B11"/>
    <mergeCell ref="C11:N11"/>
    <mergeCell ref="A60:N60"/>
    <mergeCell ref="J17:J18"/>
    <mergeCell ref="B37:C37"/>
    <mergeCell ref="A33:B33"/>
    <mergeCell ref="C33:N33"/>
    <mergeCell ref="J27:J28"/>
    <mergeCell ref="A29:E29"/>
    <mergeCell ref="A27:C28"/>
    <mergeCell ref="D27:D28"/>
    <mergeCell ref="A59:N59"/>
    <mergeCell ref="A51:C51"/>
    <mergeCell ref="B25:C25"/>
    <mergeCell ref="A17:C18"/>
    <mergeCell ref="A19:E19"/>
    <mergeCell ref="A50:C50"/>
    <mergeCell ref="I27:I28"/>
    <mergeCell ref="H17:H18"/>
    <mergeCell ref="I17:I18"/>
    <mergeCell ref="B38:C38"/>
    <mergeCell ref="A42:C43"/>
    <mergeCell ref="D42:D43"/>
    <mergeCell ref="E42:E43"/>
    <mergeCell ref="F42:F43"/>
    <mergeCell ref="A34:C34"/>
    <mergeCell ref="D34:K34"/>
    <mergeCell ref="B35:C35"/>
    <mergeCell ref="B36:C36"/>
    <mergeCell ref="A31:B31"/>
    <mergeCell ref="C31:N31"/>
    <mergeCell ref="A32:B32"/>
    <mergeCell ref="C32:N32"/>
    <mergeCell ref="L34:N34"/>
    <mergeCell ref="B15:C15"/>
    <mergeCell ref="D17:D18"/>
    <mergeCell ref="E17:E18"/>
    <mergeCell ref="F17:F18"/>
    <mergeCell ref="G17:G18"/>
    <mergeCell ref="B16:C16"/>
    <mergeCell ref="E27:E28"/>
    <mergeCell ref="F27:F28"/>
    <mergeCell ref="G27:G28"/>
    <mergeCell ref="H27:H28"/>
    <mergeCell ref="K52:K53"/>
    <mergeCell ref="A44:E44"/>
    <mergeCell ref="B39:C39"/>
    <mergeCell ref="B40:C40"/>
    <mergeCell ref="B41:C41"/>
    <mergeCell ref="G42:G43"/>
    <mergeCell ref="H42:H43"/>
    <mergeCell ref="I42:I43"/>
    <mergeCell ref="J42:J43"/>
    <mergeCell ref="C47:K47"/>
    <mergeCell ref="C48:K48"/>
    <mergeCell ref="L50:N50"/>
    <mergeCell ref="A47:B47"/>
    <mergeCell ref="A48:B48"/>
    <mergeCell ref="A49:B49"/>
    <mergeCell ref="H52:H53"/>
    <mergeCell ref="J52:J53"/>
    <mergeCell ref="A52:C53"/>
    <mergeCell ref="D52:D53"/>
    <mergeCell ref="E52:E53"/>
    <mergeCell ref="F52:F53"/>
    <mergeCell ref="I52:I53"/>
    <mergeCell ref="G52:G53"/>
    <mergeCell ref="C49:K49"/>
    <mergeCell ref="D50:K50"/>
  </mergeCells>
  <conditionalFormatting sqref="N16 J26:K26 N26 J36:K41 N38:N41">
    <cfRule type="cellIs" dxfId="53" priority="387" operator="between">
      <formula>66</formula>
      <formula>100</formula>
    </cfRule>
    <cfRule type="cellIs" dxfId="52" priority="388" operator="between">
      <formula>33</formula>
      <formula>66</formula>
    </cfRule>
    <cfRule type="cellIs" dxfId="51" priority="389" operator="between">
      <formula>0</formula>
      <formula>33</formula>
    </cfRule>
  </conditionalFormatting>
  <conditionalFormatting sqref="N15">
    <cfRule type="cellIs" dxfId="50" priority="127" operator="between">
      <formula>66</formula>
      <formula>100</formula>
    </cfRule>
    <cfRule type="cellIs" dxfId="49" priority="128" operator="between">
      <formula>33</formula>
      <formula>66</formula>
    </cfRule>
    <cfRule type="cellIs" dxfId="48" priority="129" operator="between">
      <formula>0</formula>
      <formula>33</formula>
    </cfRule>
  </conditionalFormatting>
  <conditionalFormatting sqref="F19">
    <cfRule type="cellIs" dxfId="47" priority="112" operator="between">
      <formula>66</formula>
      <formula>100</formula>
    </cfRule>
    <cfRule type="cellIs" dxfId="46" priority="113" operator="between">
      <formula>33</formula>
      <formula>66</formula>
    </cfRule>
    <cfRule type="cellIs" dxfId="45" priority="114" operator="between">
      <formula>0</formula>
      <formula>33</formula>
    </cfRule>
  </conditionalFormatting>
  <conditionalFormatting sqref="G19">
    <cfRule type="cellIs" dxfId="44" priority="109" operator="between">
      <formula>66</formula>
      <formula>100</formula>
    </cfRule>
    <cfRule type="cellIs" dxfId="43" priority="110" operator="between">
      <formula>33</formula>
      <formula>66</formula>
    </cfRule>
    <cfRule type="cellIs" dxfId="42" priority="111" operator="between">
      <formula>0</formula>
      <formula>33</formula>
    </cfRule>
  </conditionalFormatting>
  <conditionalFormatting sqref="H19">
    <cfRule type="cellIs" dxfId="41" priority="106" operator="between">
      <formula>66</formula>
      <formula>100</formula>
    </cfRule>
    <cfRule type="cellIs" dxfId="40" priority="107" operator="between">
      <formula>33</formula>
      <formula>66</formula>
    </cfRule>
    <cfRule type="cellIs" dxfId="39" priority="108" operator="between">
      <formula>0</formula>
      <formula>33</formula>
    </cfRule>
  </conditionalFormatting>
  <conditionalFormatting sqref="J15:K16">
    <cfRule type="cellIs" dxfId="38" priority="103" operator="between">
      <formula>66</formula>
      <formula>100</formula>
    </cfRule>
    <cfRule type="cellIs" dxfId="37" priority="104" operator="between">
      <formula>33</formula>
      <formula>66</formula>
    </cfRule>
    <cfRule type="cellIs" dxfId="36" priority="105" operator="between">
      <formula>0</formula>
      <formula>33</formula>
    </cfRule>
  </conditionalFormatting>
  <conditionalFormatting sqref="F29">
    <cfRule type="cellIs" dxfId="35" priority="94" operator="between">
      <formula>66</formula>
      <formula>100</formula>
    </cfRule>
    <cfRule type="cellIs" dxfId="34" priority="95" operator="between">
      <formula>33</formula>
      <formula>66</formula>
    </cfRule>
    <cfRule type="cellIs" dxfId="33" priority="96" operator="between">
      <formula>0</formula>
      <formula>33</formula>
    </cfRule>
  </conditionalFormatting>
  <conditionalFormatting sqref="G29">
    <cfRule type="cellIs" dxfId="32" priority="91" operator="between">
      <formula>66</formula>
      <formula>100</formula>
    </cfRule>
    <cfRule type="cellIs" dxfId="31" priority="92" operator="between">
      <formula>33</formula>
      <formula>66</formula>
    </cfRule>
    <cfRule type="cellIs" dxfId="30" priority="93" operator="between">
      <formula>0</formula>
      <formula>33</formula>
    </cfRule>
  </conditionalFormatting>
  <conditionalFormatting sqref="H29">
    <cfRule type="cellIs" dxfId="29" priority="88" operator="between">
      <formula>66</formula>
      <formula>100</formula>
    </cfRule>
    <cfRule type="cellIs" dxfId="28" priority="89" operator="between">
      <formula>33</formula>
      <formula>66</formula>
    </cfRule>
    <cfRule type="cellIs" dxfId="27" priority="90" operator="between">
      <formula>0</formula>
      <formula>33</formula>
    </cfRule>
  </conditionalFormatting>
  <conditionalFormatting sqref="N37">
    <cfRule type="cellIs" dxfId="26" priority="82" operator="between">
      <formula>66</formula>
      <formula>100</formula>
    </cfRule>
    <cfRule type="cellIs" dxfId="25" priority="83" operator="between">
      <formula>33</formula>
      <formula>66</formula>
    </cfRule>
    <cfRule type="cellIs" dxfId="24" priority="84" operator="between">
      <formula>0</formula>
      <formula>33</formula>
    </cfRule>
  </conditionalFormatting>
  <conditionalFormatting sqref="N36">
    <cfRule type="cellIs" dxfId="23" priority="79" operator="between">
      <formula>66</formula>
      <formula>100</formula>
    </cfRule>
    <cfRule type="cellIs" dxfId="22" priority="80" operator="between">
      <formula>33</formula>
      <formula>66</formula>
    </cfRule>
    <cfRule type="cellIs" dxfId="21" priority="81" operator="between">
      <formula>0</formula>
      <formula>33</formula>
    </cfRule>
  </conditionalFormatting>
  <conditionalFormatting sqref="F44">
    <cfRule type="cellIs" dxfId="20" priority="76" operator="between">
      <formula>66</formula>
      <formula>100</formula>
    </cfRule>
    <cfRule type="cellIs" dxfId="19" priority="77" operator="between">
      <formula>33</formula>
      <formula>66</formula>
    </cfRule>
    <cfRule type="cellIs" dxfId="18" priority="78" operator="between">
      <formula>0</formula>
      <formula>33</formula>
    </cfRule>
  </conditionalFormatting>
  <conditionalFormatting sqref="G44">
    <cfRule type="cellIs" dxfId="17" priority="73" operator="between">
      <formula>66</formula>
      <formula>100</formula>
    </cfRule>
    <cfRule type="cellIs" dxfId="16" priority="74" operator="between">
      <formula>33</formula>
      <formula>66</formula>
    </cfRule>
    <cfRule type="cellIs" dxfId="15" priority="75" operator="between">
      <formula>0</formula>
      <formula>33</formula>
    </cfRule>
  </conditionalFormatting>
  <conditionalFormatting sqref="H44">
    <cfRule type="cellIs" dxfId="14" priority="70" operator="between">
      <formula>66</formula>
      <formula>100</formula>
    </cfRule>
    <cfRule type="cellIs" dxfId="13" priority="71" operator="between">
      <formula>33</formula>
      <formula>66</formula>
    </cfRule>
    <cfRule type="cellIs" dxfId="12" priority="72" operator="between">
      <formula>0</formula>
      <formula>33</formula>
    </cfRule>
  </conditionalFormatting>
  <conditionalFormatting sqref="F54">
    <cfRule type="cellIs" dxfId="11" priority="10" operator="between">
      <formula>66</formula>
      <formula>100</formula>
    </cfRule>
    <cfRule type="cellIs" dxfId="10" priority="11" operator="between">
      <formula>33</formula>
      <formula>66</formula>
    </cfRule>
    <cfRule type="cellIs" dxfId="9" priority="12" operator="between">
      <formula>0</formula>
      <formula>33</formula>
    </cfRule>
  </conditionalFormatting>
  <conditionalFormatting sqref="G54">
    <cfRule type="cellIs" dxfId="8" priority="7" operator="between">
      <formula>66</formula>
      <formula>100</formula>
    </cfRule>
    <cfRule type="cellIs" dxfId="7" priority="8" operator="between">
      <formula>33</formula>
      <formula>66</formula>
    </cfRule>
    <cfRule type="cellIs" dxfId="6" priority="9" operator="between">
      <formula>0</formula>
      <formula>33</formula>
    </cfRule>
  </conditionalFormatting>
  <conditionalFormatting sqref="H54">
    <cfRule type="cellIs" dxfId="5" priority="4" operator="between">
      <formula>66</formula>
      <formula>100</formula>
    </cfRule>
    <cfRule type="cellIs" dxfId="4" priority="5" operator="between">
      <formula>33</formula>
      <formula>66</formula>
    </cfRule>
    <cfRule type="cellIs" dxfId="3" priority="6" operator="between">
      <formula>0</formula>
      <formula>33</formula>
    </cfRule>
  </conditionalFormatting>
  <conditionalFormatting sqref="K52">
    <cfRule type="cellIs" dxfId="2" priority="1" operator="between">
      <formula>66</formula>
      <formula>100</formula>
    </cfRule>
    <cfRule type="cellIs" dxfId="1" priority="2" operator="between">
      <formula>33</formula>
      <formula>66</formula>
    </cfRule>
    <cfRule type="cellIs" dxfId="0" priority="3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7" orientation="landscape" useFirstPageNumber="1" horizontalDpi="300" verticalDpi="300" r:id="rId1"/>
  <rowBreaks count="1" manualBreakCount="1">
    <brk id="60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522" t="s">
        <v>26</v>
      </c>
      <c r="B1" s="523"/>
      <c r="C1" s="523"/>
      <c r="D1" s="523"/>
      <c r="E1" s="523"/>
      <c r="F1" s="523"/>
      <c r="G1" s="523"/>
      <c r="H1" s="524"/>
    </row>
    <row r="2" spans="1:15" ht="15">
      <c r="A2" s="525" t="s">
        <v>64</v>
      </c>
      <c r="B2" s="526"/>
      <c r="C2" s="526"/>
      <c r="D2" s="526"/>
      <c r="E2" s="526"/>
      <c r="F2" s="526"/>
      <c r="G2" s="526"/>
      <c r="H2" s="527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528" t="s">
        <v>81</v>
      </c>
      <c r="C4" s="528"/>
      <c r="D4" s="528"/>
      <c r="E4" s="528"/>
      <c r="F4" s="528"/>
      <c r="G4" s="528"/>
      <c r="H4" s="528"/>
      <c r="I4" s="528"/>
      <c r="J4" s="528"/>
      <c r="K4" s="528"/>
      <c r="L4" s="528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529" t="s">
        <v>232</v>
      </c>
      <c r="C6" s="529"/>
      <c r="D6" s="529"/>
      <c r="E6" s="529"/>
      <c r="F6" s="529"/>
      <c r="G6" s="529"/>
      <c r="H6" s="529"/>
      <c r="I6" s="529"/>
      <c r="J6" s="529"/>
      <c r="K6" s="529"/>
      <c r="L6" s="529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529" t="s">
        <v>57</v>
      </c>
      <c r="C8" s="529"/>
      <c r="D8" s="529"/>
      <c r="E8" s="529"/>
      <c r="F8" s="529"/>
      <c r="G8" s="529"/>
      <c r="H8" s="529"/>
    </row>
    <row r="9" spans="1:15" ht="2.25" customHeight="1">
      <c r="A9" s="525"/>
      <c r="B9" s="526"/>
      <c r="C9" s="526"/>
      <c r="D9" s="526"/>
      <c r="E9" s="526"/>
      <c r="F9" s="526"/>
      <c r="G9" s="526"/>
      <c r="H9" s="527"/>
    </row>
    <row r="10" spans="1:15">
      <c r="A10" s="534" t="s">
        <v>42</v>
      </c>
      <c r="B10" s="535"/>
      <c r="C10" s="535"/>
      <c r="D10" s="535"/>
      <c r="E10" s="535"/>
      <c r="F10" s="535"/>
      <c r="G10" s="535"/>
      <c r="H10" s="536"/>
    </row>
    <row r="11" spans="1:15" ht="25.5">
      <c r="A11" s="234" t="s">
        <v>1</v>
      </c>
      <c r="B11" s="537" t="s">
        <v>48</v>
      </c>
      <c r="C11" s="538"/>
      <c r="D11" s="539"/>
      <c r="E11" s="537" t="s">
        <v>46</v>
      </c>
      <c r="F11" s="539"/>
      <c r="G11" s="67" t="s">
        <v>47</v>
      </c>
      <c r="H11" s="234" t="s">
        <v>5</v>
      </c>
    </row>
    <row r="12" spans="1:15" ht="14.25" customHeight="1">
      <c r="A12" s="235" t="s">
        <v>83</v>
      </c>
      <c r="B12" s="540" t="s">
        <v>78</v>
      </c>
      <c r="C12" s="541"/>
      <c r="D12" s="542"/>
      <c r="E12" s="540">
        <v>100</v>
      </c>
      <c r="F12" s="543"/>
      <c r="G12" s="199">
        <v>29</v>
      </c>
      <c r="H12" s="200">
        <f>G12*E12/100</f>
        <v>29</v>
      </c>
      <c r="M12" s="558"/>
      <c r="N12" s="558"/>
      <c r="O12" s="558"/>
    </row>
    <row r="13" spans="1:15" ht="3" customHeight="1">
      <c r="A13" s="544"/>
      <c r="B13" s="545"/>
      <c r="C13" s="545"/>
      <c r="D13" s="545"/>
      <c r="E13" s="545"/>
      <c r="F13" s="545"/>
      <c r="G13" s="545"/>
      <c r="H13" s="546"/>
      <c r="M13" s="558"/>
      <c r="N13" s="558"/>
      <c r="O13" s="558"/>
    </row>
    <row r="14" spans="1:15">
      <c r="A14" s="534" t="s">
        <v>43</v>
      </c>
      <c r="B14" s="535"/>
      <c r="C14" s="535"/>
      <c r="D14" s="535"/>
      <c r="E14" s="535"/>
      <c r="F14" s="535"/>
      <c r="G14" s="535"/>
      <c r="H14" s="536"/>
      <c r="M14" s="558"/>
      <c r="N14" s="558"/>
      <c r="O14" s="558"/>
    </row>
    <row r="15" spans="1:15">
      <c r="A15" s="78" t="s">
        <v>58</v>
      </c>
      <c r="B15" s="559" t="s">
        <v>8</v>
      </c>
      <c r="C15" s="560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58"/>
      <c r="N15" s="558"/>
      <c r="O15" s="558"/>
    </row>
    <row r="16" spans="1:15">
      <c r="A16" s="146">
        <v>857322</v>
      </c>
      <c r="B16" s="561">
        <v>1601138.35</v>
      </c>
      <c r="C16" s="562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58"/>
      <c r="N16" s="558"/>
      <c r="O16" s="558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58"/>
      <c r="N17" s="558"/>
      <c r="O17" s="558"/>
    </row>
    <row r="18" spans="1:17" ht="13.5" customHeight="1">
      <c r="A18" s="577" t="s">
        <v>54</v>
      </c>
      <c r="B18" s="577"/>
      <c r="C18" s="577"/>
      <c r="D18" s="577"/>
      <c r="E18" s="577"/>
      <c r="F18" s="577"/>
      <c r="G18" s="577"/>
      <c r="H18" s="577"/>
      <c r="I18" s="132"/>
      <c r="M18" s="558"/>
      <c r="N18" s="558"/>
      <c r="O18" s="558"/>
    </row>
    <row r="19" spans="1:17" ht="15" customHeight="1">
      <c r="A19" s="578" t="s">
        <v>55</v>
      </c>
      <c r="B19" s="578"/>
      <c r="C19" s="578"/>
      <c r="D19" s="578"/>
      <c r="E19" s="578"/>
      <c r="F19" s="578"/>
      <c r="G19" s="578"/>
      <c r="H19" s="578"/>
      <c r="I19" s="132"/>
      <c r="M19" s="558"/>
      <c r="N19" s="558"/>
      <c r="O19" s="558"/>
    </row>
    <row r="20" spans="1:17" ht="32.25" customHeight="1">
      <c r="A20" s="579" t="s">
        <v>233</v>
      </c>
      <c r="B20" s="580"/>
      <c r="C20" s="580"/>
      <c r="D20" s="580"/>
      <c r="E20" s="580"/>
      <c r="F20" s="580"/>
      <c r="G20" s="580"/>
      <c r="H20" s="581"/>
      <c r="I20" s="132"/>
    </row>
    <row r="21" spans="1:17" ht="15.75" customHeight="1">
      <c r="A21" s="578" t="s">
        <v>49</v>
      </c>
      <c r="B21" s="578"/>
      <c r="C21" s="578"/>
      <c r="D21" s="578"/>
      <c r="E21" s="578"/>
      <c r="F21" s="578"/>
      <c r="G21" s="578"/>
      <c r="H21" s="578"/>
      <c r="I21" s="132"/>
    </row>
    <row r="22" spans="1:17" ht="45.75" customHeight="1">
      <c r="A22" s="570" t="s">
        <v>234</v>
      </c>
      <c r="B22" s="571"/>
      <c r="C22" s="571"/>
      <c r="D22" s="571"/>
      <c r="E22" s="571"/>
      <c r="F22" s="571"/>
      <c r="G22" s="571"/>
      <c r="H22" s="572"/>
      <c r="I22" s="132"/>
      <c r="M22" s="563"/>
      <c r="N22" s="563"/>
      <c r="O22" s="563"/>
      <c r="P22" s="563"/>
      <c r="Q22" s="563"/>
    </row>
    <row r="23" spans="1:17" ht="15">
      <c r="A23" s="573" t="s">
        <v>62</v>
      </c>
      <c r="B23" s="573"/>
      <c r="C23" s="573"/>
      <c r="D23" s="573"/>
      <c r="E23" s="573"/>
      <c r="F23" s="573"/>
      <c r="G23" s="573"/>
      <c r="H23" s="573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74" t="s">
        <v>263</v>
      </c>
      <c r="B24" s="575"/>
      <c r="C24" s="575"/>
      <c r="D24" s="575"/>
      <c r="E24" s="575"/>
      <c r="F24" s="575"/>
      <c r="G24" s="575"/>
      <c r="H24" s="576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64" t="s">
        <v>264</v>
      </c>
      <c r="B33" s="565"/>
      <c r="C33" s="565"/>
      <c r="D33" s="565"/>
      <c r="E33" s="565"/>
      <c r="F33" s="565"/>
      <c r="G33" s="565"/>
      <c r="H33" s="566"/>
      <c r="I33" s="132"/>
      <c r="M33" s="210"/>
      <c r="N33" s="210"/>
      <c r="O33" s="210"/>
      <c r="P33" s="210"/>
      <c r="Q33" s="210"/>
    </row>
    <row r="34" spans="1:17" ht="25.5" customHeight="1">
      <c r="A34" s="554" t="s">
        <v>84</v>
      </c>
      <c r="B34" s="555"/>
      <c r="C34" s="555"/>
      <c r="D34" s="555"/>
      <c r="E34" s="555"/>
      <c r="F34" s="555"/>
      <c r="G34" s="555"/>
      <c r="H34" s="567"/>
      <c r="I34" s="132"/>
      <c r="P34" s="568"/>
      <c r="Q34" s="568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48" t="s">
        <v>52</v>
      </c>
      <c r="H35" s="582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83" t="s">
        <v>259</v>
      </c>
      <c r="H36" s="584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30" t="s">
        <v>242</v>
      </c>
      <c r="H37" s="531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508" t="s">
        <v>243</v>
      </c>
      <c r="H38" s="509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32" t="s">
        <v>260</v>
      </c>
      <c r="H39" s="533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30" t="s">
        <v>163</v>
      </c>
      <c r="H40" s="531"/>
      <c r="I40" s="132"/>
      <c r="M40" s="569"/>
      <c r="N40" s="569"/>
      <c r="O40" s="569"/>
      <c r="P40" s="569"/>
      <c r="Q40" s="569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30" t="s">
        <v>165</v>
      </c>
      <c r="H41" s="531"/>
      <c r="I41" s="132"/>
      <c r="M41" s="569"/>
      <c r="N41" s="569"/>
      <c r="O41" s="569"/>
      <c r="P41" s="569"/>
      <c r="Q41" s="569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30" t="s">
        <v>166</v>
      </c>
      <c r="H42" s="531"/>
      <c r="I42" s="132"/>
      <c r="M42" s="569"/>
      <c r="N42" s="569"/>
      <c r="O42" s="569"/>
      <c r="P42" s="569"/>
      <c r="Q42" s="569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508" t="s">
        <v>243</v>
      </c>
      <c r="H43" s="509"/>
      <c r="I43" s="132"/>
      <c r="M43" s="569"/>
      <c r="N43" s="569"/>
      <c r="O43" s="569"/>
      <c r="P43" s="569"/>
      <c r="Q43" s="569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508" t="s">
        <v>244</v>
      </c>
      <c r="H44" s="509"/>
      <c r="I44" s="133"/>
      <c r="M44" s="569"/>
      <c r="N44" s="569"/>
      <c r="O44" s="569"/>
      <c r="P44" s="569"/>
      <c r="Q44" s="569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508" t="s">
        <v>245</v>
      </c>
      <c r="H45" s="509"/>
      <c r="I45" s="134"/>
      <c r="M45" s="569"/>
      <c r="N45" s="569"/>
      <c r="O45" s="569"/>
      <c r="P45" s="569"/>
      <c r="Q45" s="569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508" t="s">
        <v>246</v>
      </c>
      <c r="H46" s="509"/>
      <c r="I46" s="134"/>
      <c r="M46" s="569"/>
      <c r="N46" s="569"/>
      <c r="O46" s="569"/>
      <c r="P46" s="569"/>
      <c r="Q46" s="569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30" t="s">
        <v>167</v>
      </c>
      <c r="H47" s="531"/>
      <c r="I47" s="132"/>
      <c r="M47" s="569"/>
      <c r="N47" s="569"/>
      <c r="O47" s="569"/>
      <c r="P47" s="569"/>
      <c r="Q47" s="569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32" t="s">
        <v>168</v>
      </c>
      <c r="H48" s="533"/>
      <c r="I48" s="132"/>
      <c r="M48" s="569"/>
      <c r="N48" s="569"/>
      <c r="O48" s="569"/>
      <c r="P48" s="569"/>
      <c r="Q48" s="569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508" t="s">
        <v>247</v>
      </c>
      <c r="H49" s="533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50"/>
      <c r="H50" s="551"/>
      <c r="I50" s="132"/>
    </row>
    <row r="51" spans="1:9" ht="3.75" customHeight="1">
      <c r="A51" s="552"/>
      <c r="B51" s="553"/>
      <c r="C51" s="553"/>
      <c r="D51" s="553"/>
      <c r="E51" s="553"/>
      <c r="F51" s="553"/>
      <c r="G51" s="553"/>
      <c r="H51" s="553"/>
      <c r="I51" s="132"/>
    </row>
    <row r="52" spans="1:9" ht="16.5" customHeight="1">
      <c r="A52" s="554" t="s">
        <v>103</v>
      </c>
      <c r="B52" s="555"/>
      <c r="C52" s="555"/>
      <c r="D52" s="555"/>
      <c r="E52" s="555"/>
      <c r="F52" s="555"/>
      <c r="G52" s="555"/>
      <c r="H52" s="555"/>
      <c r="I52" s="132"/>
    </row>
    <row r="53" spans="1:9" ht="54" customHeight="1">
      <c r="A53" s="547" t="s">
        <v>85</v>
      </c>
      <c r="B53" s="547"/>
      <c r="C53" s="245" t="s">
        <v>198</v>
      </c>
      <c r="D53" s="98" t="s">
        <v>104</v>
      </c>
      <c r="E53" s="98" t="s">
        <v>105</v>
      </c>
      <c r="F53" s="116" t="s">
        <v>16</v>
      </c>
      <c r="G53" s="548" t="s">
        <v>52</v>
      </c>
      <c r="H53" s="549"/>
      <c r="I53" s="132"/>
    </row>
    <row r="54" spans="1:9" ht="59.25" customHeight="1">
      <c r="A54" s="492" t="s">
        <v>106</v>
      </c>
      <c r="B54" s="492"/>
      <c r="C54" s="280">
        <v>5760</v>
      </c>
      <c r="D54" s="105">
        <v>5760</v>
      </c>
      <c r="E54" s="105">
        <v>0</v>
      </c>
      <c r="F54" s="117">
        <f>E54/D54*100</f>
        <v>0</v>
      </c>
      <c r="G54" s="493" t="s">
        <v>169</v>
      </c>
      <c r="H54" s="493"/>
      <c r="I54" s="132"/>
    </row>
    <row r="55" spans="1:9" ht="21.75" customHeight="1">
      <c r="A55" s="492" t="s">
        <v>107</v>
      </c>
      <c r="B55" s="492"/>
      <c r="C55" s="280">
        <v>375</v>
      </c>
      <c r="D55" s="105">
        <v>1500</v>
      </c>
      <c r="E55" s="105">
        <v>0</v>
      </c>
      <c r="F55" s="117">
        <v>0</v>
      </c>
      <c r="G55" s="556" t="s">
        <v>170</v>
      </c>
      <c r="H55" s="557"/>
      <c r="I55" s="132"/>
    </row>
    <row r="56" spans="1:9" ht="32.25" customHeight="1">
      <c r="A56" s="492" t="s">
        <v>108</v>
      </c>
      <c r="B56" s="492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520" t="s">
        <v>171</v>
      </c>
      <c r="H56" s="520"/>
      <c r="I56" s="132"/>
    </row>
    <row r="57" spans="1:9" ht="27.75" customHeight="1">
      <c r="A57" s="492" t="s">
        <v>172</v>
      </c>
      <c r="B57" s="492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493" t="s">
        <v>173</v>
      </c>
      <c r="H57" s="493"/>
      <c r="I57" s="132"/>
    </row>
    <row r="58" spans="1:9" ht="25.5" customHeight="1">
      <c r="A58" s="492" t="s">
        <v>174</v>
      </c>
      <c r="B58" s="492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493" t="s">
        <v>173</v>
      </c>
      <c r="H58" s="493"/>
      <c r="I58" s="132"/>
    </row>
    <row r="59" spans="1:9" ht="30.75" customHeight="1">
      <c r="A59" s="492" t="s">
        <v>112</v>
      </c>
      <c r="B59" s="492"/>
      <c r="C59" s="280">
        <v>0</v>
      </c>
      <c r="D59" s="105">
        <v>10000</v>
      </c>
      <c r="E59" s="105">
        <v>0</v>
      </c>
      <c r="F59" s="117">
        <f t="shared" si="1"/>
        <v>0</v>
      </c>
      <c r="G59" s="521" t="s">
        <v>175</v>
      </c>
      <c r="H59" s="521"/>
      <c r="I59" s="132"/>
    </row>
    <row r="60" spans="1:9" ht="29.25" customHeight="1">
      <c r="A60" s="492" t="s">
        <v>113</v>
      </c>
      <c r="B60" s="492"/>
      <c r="C60" s="280">
        <v>0</v>
      </c>
      <c r="D60" s="105">
        <v>4000</v>
      </c>
      <c r="E60" s="105">
        <v>0</v>
      </c>
      <c r="F60" s="117">
        <f t="shared" si="1"/>
        <v>0</v>
      </c>
      <c r="G60" s="493" t="s">
        <v>176</v>
      </c>
      <c r="H60" s="493"/>
      <c r="I60" s="132"/>
    </row>
    <row r="61" spans="1:9" ht="25.5" customHeight="1">
      <c r="A61" s="492" t="s">
        <v>114</v>
      </c>
      <c r="B61" s="492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493" t="s">
        <v>177</v>
      </c>
      <c r="H61" s="493"/>
      <c r="I61" s="132"/>
    </row>
    <row r="62" spans="1:9" ht="26.25" customHeight="1">
      <c r="A62" s="492" t="s">
        <v>115</v>
      </c>
      <c r="B62" s="492"/>
      <c r="C62" s="280">
        <v>0</v>
      </c>
      <c r="D62" s="105">
        <v>200000</v>
      </c>
      <c r="E62" s="105">
        <v>0</v>
      </c>
      <c r="F62" s="117">
        <f t="shared" si="1"/>
        <v>0</v>
      </c>
      <c r="G62" s="493" t="s">
        <v>176</v>
      </c>
      <c r="H62" s="493"/>
      <c r="I62" s="132"/>
    </row>
    <row r="63" spans="1:9" ht="38.25" customHeight="1">
      <c r="A63" s="492" t="s">
        <v>116</v>
      </c>
      <c r="B63" s="492"/>
      <c r="C63" s="280">
        <v>0</v>
      </c>
      <c r="D63" s="105">
        <v>241377.2</v>
      </c>
      <c r="E63" s="105">
        <v>0</v>
      </c>
      <c r="F63" s="117">
        <f t="shared" si="1"/>
        <v>0</v>
      </c>
      <c r="G63" s="521" t="s">
        <v>178</v>
      </c>
      <c r="H63" s="521"/>
      <c r="I63" s="132"/>
    </row>
    <row r="64" spans="1:9" ht="43.5" customHeight="1">
      <c r="A64" s="492" t="s">
        <v>117</v>
      </c>
      <c r="B64" s="492"/>
      <c r="C64" s="280">
        <v>0</v>
      </c>
      <c r="D64" s="105">
        <v>47100</v>
      </c>
      <c r="E64" s="105">
        <v>0</v>
      </c>
      <c r="F64" s="117">
        <f t="shared" si="1"/>
        <v>0</v>
      </c>
      <c r="G64" s="520" t="s">
        <v>179</v>
      </c>
      <c r="H64" s="520"/>
      <c r="I64" s="132"/>
    </row>
    <row r="65" spans="1:23" ht="57" customHeight="1">
      <c r="A65" s="492" t="s">
        <v>118</v>
      </c>
      <c r="B65" s="492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520" t="s">
        <v>180</v>
      </c>
      <c r="H65" s="520"/>
      <c r="I65" s="132"/>
    </row>
    <row r="66" spans="1:23" ht="24" customHeight="1">
      <c r="A66" s="518" t="s">
        <v>248</v>
      </c>
      <c r="B66" s="519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511" t="s">
        <v>249</v>
      </c>
      <c r="H66" s="511"/>
      <c r="I66" s="132"/>
    </row>
    <row r="67" spans="1:23" ht="27" customHeight="1">
      <c r="A67" s="518" t="s">
        <v>250</v>
      </c>
      <c r="B67" s="519"/>
      <c r="C67" s="282">
        <v>0</v>
      </c>
      <c r="D67" s="283">
        <v>0</v>
      </c>
      <c r="E67" s="283">
        <v>0</v>
      </c>
      <c r="F67" s="212"/>
      <c r="G67" s="511" t="s">
        <v>251</v>
      </c>
      <c r="H67" s="511"/>
      <c r="I67" s="132"/>
    </row>
    <row r="68" spans="1:23" ht="21.75" customHeight="1">
      <c r="A68" s="506" t="s">
        <v>252</v>
      </c>
      <c r="B68" s="507"/>
      <c r="C68" s="282">
        <v>997</v>
      </c>
      <c r="D68" s="283">
        <v>997</v>
      </c>
      <c r="E68" s="283">
        <v>0</v>
      </c>
      <c r="F68" s="212">
        <v>0</v>
      </c>
      <c r="G68" s="508" t="s">
        <v>253</v>
      </c>
      <c r="H68" s="509"/>
      <c r="I68" s="132"/>
    </row>
    <row r="69" spans="1:23" ht="27" customHeight="1">
      <c r="A69" s="506" t="s">
        <v>254</v>
      </c>
      <c r="B69" s="507"/>
      <c r="C69" s="282">
        <v>1339.2</v>
      </c>
      <c r="D69" s="283">
        <v>1339.2</v>
      </c>
      <c r="E69" s="283">
        <v>0</v>
      </c>
      <c r="F69" s="212">
        <v>0</v>
      </c>
      <c r="G69" s="508" t="s">
        <v>255</v>
      </c>
      <c r="H69" s="509"/>
      <c r="I69" s="132"/>
    </row>
    <row r="70" spans="1:23" ht="86.25" customHeight="1">
      <c r="A70" s="510" t="s">
        <v>119</v>
      </c>
      <c r="B70" s="510"/>
      <c r="C70" s="284">
        <v>0</v>
      </c>
      <c r="D70" s="283">
        <v>0</v>
      </c>
      <c r="E70" s="283">
        <v>0</v>
      </c>
      <c r="F70" s="212">
        <v>0</v>
      </c>
      <c r="G70" s="511" t="s">
        <v>256</v>
      </c>
      <c r="H70" s="511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85" t="s">
        <v>10</v>
      </c>
      <c r="W70" s="586"/>
    </row>
    <row r="71" spans="1:23" ht="30" customHeight="1">
      <c r="A71" s="512" t="s">
        <v>120</v>
      </c>
      <c r="B71" s="512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595"/>
      <c r="H71" s="595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587">
        <f>U71/Q71*100</f>
        <v>44.090122281276138</v>
      </c>
      <c r="W71" s="588"/>
    </row>
    <row r="72" spans="1:23" ht="34.5" customHeight="1">
      <c r="A72" s="513" t="s">
        <v>121</v>
      </c>
      <c r="B72" s="514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595"/>
      <c r="H72" s="595"/>
      <c r="I72" s="163"/>
    </row>
    <row r="73" spans="1:23" ht="25.5" customHeight="1">
      <c r="A73" s="515" t="s">
        <v>123</v>
      </c>
      <c r="B73" s="516"/>
      <c r="C73" s="239"/>
      <c r="D73" s="517" t="s">
        <v>181</v>
      </c>
      <c r="E73" s="517"/>
      <c r="F73" s="500" t="s">
        <v>125</v>
      </c>
      <c r="G73" s="501"/>
      <c r="H73" s="501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502"/>
      <c r="G74" s="503"/>
      <c r="H74" s="503"/>
      <c r="I74" s="163"/>
    </row>
    <row r="75" spans="1:23" ht="22.5" customHeight="1">
      <c r="A75" s="149" t="s">
        <v>183</v>
      </c>
      <c r="B75" s="150">
        <v>5290</v>
      </c>
      <c r="C75" s="589" t="s">
        <v>184</v>
      </c>
      <c r="D75" s="590"/>
      <c r="E75" s="494">
        <v>8000</v>
      </c>
      <c r="F75" s="491" t="s">
        <v>185</v>
      </c>
      <c r="G75" s="491"/>
      <c r="H75" s="491"/>
      <c r="I75" s="153"/>
    </row>
    <row r="76" spans="1:23" ht="24" customHeight="1">
      <c r="A76" s="151" t="s">
        <v>186</v>
      </c>
      <c r="B76" s="164">
        <v>2710</v>
      </c>
      <c r="C76" s="591"/>
      <c r="D76" s="592"/>
      <c r="E76" s="495"/>
      <c r="F76" s="491"/>
      <c r="G76" s="491"/>
      <c r="H76" s="491"/>
      <c r="I76" s="163"/>
    </row>
    <row r="77" spans="1:23" ht="21.75" customHeight="1">
      <c r="A77" s="119" t="s">
        <v>183</v>
      </c>
      <c r="B77" s="150">
        <v>6360</v>
      </c>
      <c r="C77" s="504" t="s">
        <v>187</v>
      </c>
      <c r="D77" s="505"/>
      <c r="E77" s="152">
        <v>6360</v>
      </c>
      <c r="F77" s="491" t="s">
        <v>188</v>
      </c>
      <c r="G77" s="491"/>
      <c r="H77" s="491"/>
      <c r="I77" s="163"/>
    </row>
    <row r="78" spans="1:23" ht="27" customHeight="1">
      <c r="A78" s="119" t="s">
        <v>183</v>
      </c>
      <c r="B78" s="150">
        <v>5000</v>
      </c>
      <c r="C78" s="504" t="s">
        <v>183</v>
      </c>
      <c r="D78" s="505"/>
      <c r="E78" s="152">
        <v>5000</v>
      </c>
      <c r="F78" s="491" t="s">
        <v>189</v>
      </c>
      <c r="G78" s="491"/>
      <c r="H78" s="491"/>
      <c r="I78" s="163"/>
    </row>
    <row r="79" spans="1:23" ht="30.75" customHeight="1">
      <c r="A79" s="119" t="s">
        <v>190</v>
      </c>
      <c r="B79" s="150">
        <v>3672</v>
      </c>
      <c r="C79" s="504" t="s">
        <v>191</v>
      </c>
      <c r="D79" s="505"/>
      <c r="E79" s="154">
        <v>3672</v>
      </c>
      <c r="F79" s="488" t="s">
        <v>192</v>
      </c>
      <c r="G79" s="489"/>
      <c r="H79" s="490"/>
      <c r="I79" s="163"/>
    </row>
    <row r="80" spans="1:23" ht="24" customHeight="1">
      <c r="A80" s="496" t="s">
        <v>190</v>
      </c>
      <c r="B80" s="498">
        <v>23917.1</v>
      </c>
      <c r="C80" s="589" t="s">
        <v>183</v>
      </c>
      <c r="D80" s="590"/>
      <c r="E80" s="218">
        <v>7684.6</v>
      </c>
      <c r="F80" s="491" t="s">
        <v>199</v>
      </c>
      <c r="G80" s="491"/>
      <c r="H80" s="491"/>
      <c r="I80" s="163"/>
    </row>
    <row r="81" spans="1:17" ht="24.75" customHeight="1">
      <c r="A81" s="497"/>
      <c r="B81" s="499"/>
      <c r="C81" s="504" t="s">
        <v>187</v>
      </c>
      <c r="D81" s="505"/>
      <c r="E81" s="219">
        <v>16232.5</v>
      </c>
      <c r="F81" s="491"/>
      <c r="G81" s="491"/>
      <c r="H81" s="491"/>
      <c r="I81" s="163"/>
    </row>
    <row r="82" spans="1:17" ht="24.75" customHeight="1">
      <c r="A82" s="155" t="s">
        <v>193</v>
      </c>
      <c r="B82" s="150">
        <v>780</v>
      </c>
      <c r="C82" s="593" t="s">
        <v>194</v>
      </c>
      <c r="D82" s="594"/>
      <c r="E82" s="152">
        <v>780</v>
      </c>
      <c r="F82" s="491" t="s">
        <v>200</v>
      </c>
      <c r="G82" s="491"/>
      <c r="H82" s="491"/>
      <c r="I82" s="163"/>
    </row>
    <row r="83" spans="1:17" ht="26.25" customHeight="1">
      <c r="A83" s="155" t="s">
        <v>193</v>
      </c>
      <c r="B83" s="156">
        <v>12712</v>
      </c>
      <c r="C83" s="504" t="s">
        <v>195</v>
      </c>
      <c r="D83" s="505"/>
      <c r="E83" s="152">
        <v>12712</v>
      </c>
      <c r="F83" s="488" t="s">
        <v>196</v>
      </c>
      <c r="G83" s="489"/>
      <c r="H83" s="490"/>
      <c r="I83" s="163"/>
    </row>
    <row r="84" spans="1:17" ht="24" customHeight="1">
      <c r="A84" s="155" t="s">
        <v>193</v>
      </c>
      <c r="B84" s="156">
        <v>5000</v>
      </c>
      <c r="C84" s="504" t="s">
        <v>195</v>
      </c>
      <c r="D84" s="505"/>
      <c r="E84" s="120">
        <v>5000</v>
      </c>
      <c r="F84" s="488" t="s">
        <v>257</v>
      </c>
      <c r="G84" s="489"/>
      <c r="H84" s="490"/>
      <c r="I84" s="163"/>
    </row>
    <row r="85" spans="1:17" ht="24" customHeight="1">
      <c r="A85" s="155" t="s">
        <v>193</v>
      </c>
      <c r="B85" s="156">
        <v>6069.4</v>
      </c>
      <c r="C85" s="504" t="s">
        <v>195</v>
      </c>
      <c r="D85" s="505"/>
      <c r="E85" s="120">
        <v>6069.4</v>
      </c>
      <c r="F85" s="488" t="s">
        <v>196</v>
      </c>
      <c r="G85" s="489"/>
      <c r="H85" s="490"/>
      <c r="I85" s="220"/>
    </row>
    <row r="86" spans="1:17" ht="30" customHeight="1">
      <c r="A86" s="155" t="s">
        <v>187</v>
      </c>
      <c r="B86" s="156">
        <v>2500</v>
      </c>
      <c r="C86" s="504" t="s">
        <v>183</v>
      </c>
      <c r="D86" s="505"/>
      <c r="E86" s="120">
        <v>2500</v>
      </c>
      <c r="F86" s="491" t="s">
        <v>258</v>
      </c>
      <c r="G86" s="491"/>
      <c r="H86" s="491"/>
      <c r="I86" s="221"/>
      <c r="J86" s="221"/>
    </row>
    <row r="87" spans="1:17" ht="24" customHeight="1">
      <c r="A87" s="157" t="s">
        <v>193</v>
      </c>
      <c r="B87" s="156">
        <v>7300</v>
      </c>
      <c r="C87" s="504" t="s">
        <v>195</v>
      </c>
      <c r="D87" s="505"/>
      <c r="E87" s="120">
        <v>7300</v>
      </c>
      <c r="F87" s="488" t="s">
        <v>197</v>
      </c>
      <c r="G87" s="489"/>
      <c r="H87" s="490"/>
      <c r="I87" s="221"/>
      <c r="J87" s="221"/>
    </row>
    <row r="88" spans="1:17" ht="18" customHeight="1">
      <c r="A88" s="157" t="s">
        <v>265</v>
      </c>
      <c r="B88" s="156">
        <v>79346.87</v>
      </c>
      <c r="C88" s="589" t="s">
        <v>194</v>
      </c>
      <c r="D88" s="590"/>
      <c r="E88" s="494">
        <v>85400</v>
      </c>
      <c r="F88" s="596" t="s">
        <v>266</v>
      </c>
      <c r="G88" s="597"/>
      <c r="H88" s="598"/>
      <c r="I88" s="221"/>
      <c r="J88" s="221"/>
    </row>
    <row r="89" spans="1:17" ht="24.75" customHeight="1">
      <c r="A89" s="157" t="s">
        <v>267</v>
      </c>
      <c r="B89" s="156">
        <v>6053.13</v>
      </c>
      <c r="C89" s="591"/>
      <c r="D89" s="592"/>
      <c r="E89" s="495"/>
      <c r="F89" s="599"/>
      <c r="G89" s="600"/>
      <c r="H89" s="601"/>
      <c r="I89" s="221"/>
      <c r="J89" s="221"/>
    </row>
    <row r="90" spans="1:17" ht="34.5" customHeight="1">
      <c r="A90" s="157" t="s">
        <v>183</v>
      </c>
      <c r="B90" s="156">
        <v>9040</v>
      </c>
      <c r="C90" s="602" t="s">
        <v>265</v>
      </c>
      <c r="D90" s="603"/>
      <c r="E90" s="120">
        <v>9040</v>
      </c>
      <c r="F90" s="604" t="s">
        <v>268</v>
      </c>
      <c r="G90" s="605"/>
      <c r="H90" s="606"/>
      <c r="I90" s="240"/>
      <c r="J90" s="236"/>
    </row>
    <row r="91" spans="1:17" ht="22.5" customHeight="1">
      <c r="A91" s="157" t="s">
        <v>269</v>
      </c>
      <c r="B91" s="156">
        <v>53000</v>
      </c>
      <c r="C91" s="602" t="s">
        <v>270</v>
      </c>
      <c r="D91" s="603"/>
      <c r="E91" s="120">
        <v>53000</v>
      </c>
      <c r="F91" s="604" t="s">
        <v>271</v>
      </c>
      <c r="G91" s="605"/>
      <c r="H91" s="606"/>
      <c r="I91" s="241"/>
      <c r="J91" s="237"/>
    </row>
    <row r="92" spans="1:17" ht="26.25" customHeight="1">
      <c r="A92" s="157" t="s">
        <v>272</v>
      </c>
      <c r="B92" s="156">
        <v>1950</v>
      </c>
      <c r="C92" s="602" t="s">
        <v>191</v>
      </c>
      <c r="D92" s="603"/>
      <c r="E92" s="120">
        <v>1950</v>
      </c>
      <c r="F92" s="604" t="s">
        <v>273</v>
      </c>
      <c r="G92" s="605"/>
      <c r="H92" s="606"/>
      <c r="I92" s="132"/>
    </row>
    <row r="93" spans="1:17" ht="25.5" customHeight="1">
      <c r="A93" s="157" t="s">
        <v>274</v>
      </c>
      <c r="B93" s="156">
        <v>3000</v>
      </c>
      <c r="C93" s="602" t="s">
        <v>265</v>
      </c>
      <c r="D93" s="603"/>
      <c r="E93" s="120">
        <v>3000</v>
      </c>
      <c r="F93" s="604" t="s">
        <v>275</v>
      </c>
      <c r="G93" s="605"/>
      <c r="H93" s="606"/>
      <c r="I93" s="132"/>
    </row>
    <row r="94" spans="1:17" ht="41.25" customHeight="1">
      <c r="A94" s="157" t="s">
        <v>274</v>
      </c>
      <c r="B94" s="156">
        <v>310</v>
      </c>
      <c r="C94" s="602" t="s">
        <v>194</v>
      </c>
      <c r="D94" s="603"/>
      <c r="E94" s="120">
        <v>310</v>
      </c>
      <c r="F94" s="604" t="s">
        <v>276</v>
      </c>
      <c r="G94" s="605"/>
      <c r="H94" s="606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617" t="s">
        <v>102</v>
      </c>
      <c r="D95" s="618"/>
      <c r="E95" s="222">
        <f>SUM(E74:E94)</f>
        <v>234010.5</v>
      </c>
      <c r="F95" s="619"/>
      <c r="G95" s="620"/>
      <c r="H95" s="621"/>
      <c r="I95" s="132"/>
    </row>
    <row r="96" spans="1:17" ht="199.5" customHeight="1">
      <c r="A96" s="125"/>
      <c r="B96" s="285">
        <v>284860.68</v>
      </c>
      <c r="C96" s="622" t="s">
        <v>277</v>
      </c>
      <c r="D96" s="623"/>
      <c r="E96" s="265">
        <v>720470.61</v>
      </c>
      <c r="F96" s="622" t="s">
        <v>278</v>
      </c>
      <c r="G96" s="624"/>
      <c r="H96" s="623"/>
      <c r="I96" s="132"/>
      <c r="N96" s="144"/>
      <c r="Q96" s="144"/>
    </row>
    <row r="97" spans="1:18" ht="121.5" customHeight="1">
      <c r="A97" s="607" t="s">
        <v>279</v>
      </c>
      <c r="B97" s="608"/>
      <c r="C97" s="608"/>
      <c r="D97" s="608"/>
      <c r="E97" s="608"/>
      <c r="F97" s="608"/>
      <c r="G97" s="608"/>
      <c r="H97" s="609"/>
      <c r="N97" s="144"/>
      <c r="Q97" s="144"/>
      <c r="R97" s="144"/>
    </row>
    <row r="98" spans="1:18" ht="3.75" customHeight="1"/>
    <row r="99" spans="1:18" ht="15" customHeight="1">
      <c r="A99" s="610" t="s">
        <v>23</v>
      </c>
      <c r="B99" s="611"/>
      <c r="C99" s="612"/>
      <c r="D99" s="613" t="s">
        <v>22</v>
      </c>
      <c r="E99" s="613"/>
      <c r="F99" s="613"/>
      <c r="G99" s="610" t="s">
        <v>44</v>
      </c>
      <c r="H99" s="612"/>
      <c r="N99" s="202"/>
    </row>
    <row r="100" spans="1:18" ht="66" customHeight="1">
      <c r="A100" s="614"/>
      <c r="B100" s="615"/>
      <c r="C100" s="616"/>
      <c r="D100" s="614"/>
      <c r="E100" s="615"/>
      <c r="F100" s="616"/>
      <c r="G100" s="614"/>
      <c r="H100" s="616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522" t="s">
        <v>26</v>
      </c>
      <c r="B1" s="523"/>
      <c r="C1" s="523"/>
      <c r="D1" s="523"/>
      <c r="E1" s="523"/>
      <c r="F1" s="523"/>
      <c r="G1" s="524"/>
    </row>
    <row r="2" spans="1:11" ht="15.75" customHeight="1">
      <c r="A2" s="525" t="s">
        <v>64</v>
      </c>
      <c r="B2" s="526"/>
      <c r="C2" s="526"/>
      <c r="D2" s="526"/>
      <c r="E2" s="526"/>
      <c r="F2" s="526"/>
      <c r="G2" s="527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528" t="s">
        <v>81</v>
      </c>
      <c r="C4" s="528"/>
      <c r="D4" s="528"/>
      <c r="E4" s="528"/>
      <c r="F4" s="528"/>
      <c r="G4" s="528"/>
      <c r="H4" s="528"/>
      <c r="I4" s="528"/>
      <c r="J4" s="528"/>
      <c r="K4" s="528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28" t="s">
        <v>82</v>
      </c>
      <c r="C6" s="529"/>
      <c r="D6" s="529"/>
      <c r="E6" s="529"/>
      <c r="F6" s="529"/>
      <c r="G6" s="529"/>
      <c r="H6" s="529"/>
      <c r="I6" s="529"/>
      <c r="J6" s="529"/>
      <c r="K6" s="529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529" t="s">
        <v>57</v>
      </c>
      <c r="C8" s="529"/>
      <c r="D8" s="529"/>
      <c r="E8" s="529"/>
      <c r="F8" s="529"/>
      <c r="G8" s="529"/>
    </row>
    <row r="9" spans="1:11" ht="6.75" customHeight="1">
      <c r="A9" s="525"/>
      <c r="B9" s="526"/>
      <c r="C9" s="526"/>
      <c r="D9" s="526"/>
      <c r="E9" s="526"/>
      <c r="F9" s="526"/>
      <c r="G9" s="527"/>
    </row>
    <row r="10" spans="1:11">
      <c r="A10" s="534" t="s">
        <v>42</v>
      </c>
      <c r="B10" s="535"/>
      <c r="C10" s="535"/>
      <c r="D10" s="535"/>
      <c r="E10" s="535"/>
      <c r="F10" s="535"/>
      <c r="G10" s="536"/>
    </row>
    <row r="11" spans="1:11" ht="25.5">
      <c r="A11" s="63" t="s">
        <v>1</v>
      </c>
      <c r="B11" s="537" t="s">
        <v>48</v>
      </c>
      <c r="C11" s="539"/>
      <c r="D11" s="537" t="s">
        <v>46</v>
      </c>
      <c r="E11" s="539"/>
      <c r="F11" s="67" t="s">
        <v>47</v>
      </c>
      <c r="G11" s="63" t="s">
        <v>5</v>
      </c>
    </row>
    <row r="12" spans="1:11">
      <c r="A12" s="40" t="s">
        <v>83</v>
      </c>
      <c r="B12" s="540" t="s">
        <v>78</v>
      </c>
      <c r="C12" s="542"/>
      <c r="D12" s="540">
        <v>100</v>
      </c>
      <c r="E12" s="542"/>
      <c r="F12" s="41"/>
      <c r="G12" s="75" t="e">
        <f>F12/E12*100</f>
        <v>#DIV/0!</v>
      </c>
    </row>
    <row r="13" spans="1:11" ht="6.75" customHeight="1">
      <c r="A13" s="544"/>
      <c r="B13" s="545"/>
      <c r="C13" s="545"/>
      <c r="D13" s="545"/>
      <c r="E13" s="545"/>
      <c r="F13" s="545"/>
      <c r="G13" s="546"/>
    </row>
    <row r="14" spans="1:11">
      <c r="A14" s="534" t="s">
        <v>43</v>
      </c>
      <c r="B14" s="535"/>
      <c r="C14" s="535"/>
      <c r="D14" s="535"/>
      <c r="E14" s="535"/>
      <c r="F14" s="535"/>
      <c r="G14" s="536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25"/>
      <c r="B17" s="626"/>
      <c r="C17" s="626"/>
      <c r="D17" s="626"/>
      <c r="E17" s="626"/>
      <c r="F17" s="626"/>
      <c r="G17" s="627"/>
    </row>
    <row r="18" spans="1:8" ht="18" customHeight="1">
      <c r="A18" s="577" t="s">
        <v>54</v>
      </c>
      <c r="B18" s="577"/>
      <c r="C18" s="577"/>
      <c r="D18" s="577"/>
      <c r="E18" s="577"/>
      <c r="F18" s="577"/>
      <c r="G18" s="577"/>
      <c r="H18" s="132"/>
    </row>
    <row r="19" spans="1:8" ht="3" customHeight="1">
      <c r="A19" s="632"/>
      <c r="B19" s="632"/>
      <c r="C19" s="632"/>
      <c r="D19" s="632"/>
      <c r="E19" s="632"/>
      <c r="F19" s="632"/>
      <c r="G19" s="632"/>
      <c r="H19" s="132"/>
    </row>
    <row r="20" spans="1:8" ht="15" customHeight="1">
      <c r="A20" s="578" t="s">
        <v>55</v>
      </c>
      <c r="B20" s="578"/>
      <c r="C20" s="578"/>
      <c r="D20" s="578"/>
      <c r="E20" s="578"/>
      <c r="F20" s="578"/>
      <c r="G20" s="578"/>
      <c r="H20" s="132"/>
    </row>
    <row r="21" spans="1:8" ht="58.5" customHeight="1">
      <c r="A21" s="632"/>
      <c r="B21" s="632"/>
      <c r="C21" s="632"/>
      <c r="D21" s="632"/>
      <c r="E21" s="632"/>
      <c r="F21" s="632"/>
      <c r="G21" s="632"/>
      <c r="H21" s="132"/>
    </row>
    <row r="22" spans="1:8" ht="15.75" customHeight="1">
      <c r="A22" s="578" t="s">
        <v>49</v>
      </c>
      <c r="B22" s="578"/>
      <c r="C22" s="578"/>
      <c r="D22" s="578"/>
      <c r="E22" s="578"/>
      <c r="F22" s="578"/>
      <c r="G22" s="578"/>
      <c r="H22" s="132"/>
    </row>
    <row r="23" spans="1:8" ht="45.75" customHeight="1">
      <c r="A23" s="633"/>
      <c r="B23" s="634"/>
      <c r="C23" s="634"/>
      <c r="D23" s="634"/>
      <c r="E23" s="634"/>
      <c r="F23" s="634"/>
      <c r="G23" s="635"/>
      <c r="H23" s="132"/>
    </row>
    <row r="24" spans="1:8" ht="15.75" customHeight="1">
      <c r="A24" s="578" t="s">
        <v>62</v>
      </c>
      <c r="B24" s="578"/>
      <c r="C24" s="578"/>
      <c r="D24" s="578"/>
      <c r="E24" s="578"/>
      <c r="F24" s="578"/>
      <c r="G24" s="578"/>
      <c r="H24" s="132"/>
    </row>
    <row r="25" spans="1:8" ht="55.5" customHeight="1">
      <c r="A25" s="636"/>
      <c r="B25" s="636"/>
      <c r="C25" s="636"/>
      <c r="D25" s="636"/>
      <c r="E25" s="636"/>
      <c r="F25" s="636"/>
      <c r="G25" s="636"/>
      <c r="H25" s="132"/>
    </row>
    <row r="26" spans="1:8" ht="13.5" customHeight="1">
      <c r="A26" s="637" t="s">
        <v>84</v>
      </c>
      <c r="B26" s="637"/>
      <c r="C26" s="637"/>
      <c r="D26" s="637"/>
      <c r="E26" s="637"/>
      <c r="F26" s="637"/>
      <c r="G26" s="637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31" t="s">
        <v>52</v>
      </c>
      <c r="F27" s="631"/>
      <c r="G27" s="631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29"/>
      <c r="F28" s="629"/>
      <c r="G28" s="629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30"/>
      <c r="F29" s="630"/>
      <c r="G29" s="630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493"/>
      <c r="F30" s="493"/>
      <c r="G30" s="493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493"/>
      <c r="F31" s="493"/>
      <c r="G31" s="493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493"/>
      <c r="F32" s="493"/>
      <c r="G32" s="493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493"/>
      <c r="F33" s="493"/>
      <c r="G33" s="493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493"/>
      <c r="F34" s="493"/>
      <c r="G34" s="493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30"/>
      <c r="F35" s="630"/>
      <c r="G35" s="630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493"/>
      <c r="F36" s="493"/>
      <c r="G36" s="493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493"/>
      <c r="F37" s="493"/>
      <c r="G37" s="493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493"/>
      <c r="F38" s="493"/>
      <c r="G38" s="493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493"/>
      <c r="F39" s="493"/>
      <c r="G39" s="493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493"/>
      <c r="F40" s="493"/>
      <c r="G40" s="493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493"/>
      <c r="F41" s="493"/>
      <c r="G41" s="493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38"/>
      <c r="F42" s="638"/>
      <c r="G42" s="638"/>
      <c r="H42" s="132"/>
    </row>
    <row r="43" spans="1:8" ht="34.5" customHeight="1">
      <c r="A43" s="641" t="s">
        <v>122</v>
      </c>
      <c r="B43" s="642"/>
      <c r="C43" s="642"/>
      <c r="D43" s="642"/>
      <c r="E43" s="642"/>
      <c r="F43" s="642"/>
      <c r="G43" s="642"/>
      <c r="H43" s="132"/>
    </row>
    <row r="44" spans="1:8">
      <c r="A44" s="643" t="s">
        <v>103</v>
      </c>
      <c r="B44" s="555"/>
      <c r="C44" s="555"/>
      <c r="D44" s="555"/>
      <c r="E44" s="555"/>
      <c r="F44" s="555"/>
      <c r="G44" s="555"/>
      <c r="H44" s="132"/>
    </row>
    <row r="45" spans="1:8" ht="25.5">
      <c r="A45" s="547" t="s">
        <v>85</v>
      </c>
      <c r="B45" s="547"/>
      <c r="C45" s="98" t="s">
        <v>104</v>
      </c>
      <c r="D45" s="98" t="s">
        <v>105</v>
      </c>
      <c r="E45" s="116" t="s">
        <v>16</v>
      </c>
      <c r="F45" s="548" t="s">
        <v>52</v>
      </c>
      <c r="G45" s="549"/>
      <c r="H45" s="132"/>
    </row>
    <row r="46" spans="1:8">
      <c r="A46" s="492" t="s">
        <v>106</v>
      </c>
      <c r="B46" s="492"/>
      <c r="C46" s="105">
        <v>3000</v>
      </c>
      <c r="D46" s="105"/>
      <c r="E46" s="117">
        <f t="shared" ref="E46:E60" si="0">D46/C46*100</f>
        <v>0</v>
      </c>
      <c r="F46" s="639"/>
      <c r="G46" s="640"/>
      <c r="H46" s="132"/>
    </row>
    <row r="47" spans="1:8">
      <c r="A47" s="492" t="s">
        <v>107</v>
      </c>
      <c r="B47" s="492"/>
      <c r="C47" s="105">
        <v>1500</v>
      </c>
      <c r="D47" s="105"/>
      <c r="E47" s="117">
        <f t="shared" si="0"/>
        <v>0</v>
      </c>
      <c r="F47" s="639"/>
      <c r="G47" s="640"/>
      <c r="H47" s="132"/>
    </row>
    <row r="48" spans="1:8">
      <c r="A48" s="492" t="s">
        <v>108</v>
      </c>
      <c r="B48" s="492"/>
      <c r="C48" s="105">
        <v>1200</v>
      </c>
      <c r="D48" s="105"/>
      <c r="E48" s="117">
        <f t="shared" si="0"/>
        <v>0</v>
      </c>
      <c r="F48" s="639"/>
      <c r="G48" s="640"/>
      <c r="H48" s="132"/>
    </row>
    <row r="49" spans="1:8">
      <c r="A49" s="492" t="s">
        <v>109</v>
      </c>
      <c r="B49" s="492"/>
      <c r="C49" s="105">
        <v>78000</v>
      </c>
      <c r="D49" s="105"/>
      <c r="E49" s="117">
        <f t="shared" si="0"/>
        <v>0</v>
      </c>
      <c r="F49" s="639"/>
      <c r="G49" s="640"/>
      <c r="H49" s="132"/>
    </row>
    <row r="50" spans="1:8">
      <c r="A50" s="492" t="s">
        <v>110</v>
      </c>
      <c r="B50" s="492"/>
      <c r="C50" s="105">
        <v>7691.38</v>
      </c>
      <c r="D50" s="105"/>
      <c r="E50" s="117">
        <f t="shared" si="0"/>
        <v>0</v>
      </c>
      <c r="F50" s="639"/>
      <c r="G50" s="640"/>
      <c r="H50" s="132"/>
    </row>
    <row r="51" spans="1:8">
      <c r="A51" s="492" t="s">
        <v>111</v>
      </c>
      <c r="B51" s="492"/>
      <c r="C51" s="105">
        <v>1108.6199999999999</v>
      </c>
      <c r="D51" s="105"/>
      <c r="E51" s="117">
        <f t="shared" si="0"/>
        <v>0</v>
      </c>
      <c r="F51" s="639"/>
      <c r="G51" s="640"/>
      <c r="H51" s="132"/>
    </row>
    <row r="52" spans="1:8">
      <c r="A52" s="492" t="s">
        <v>112</v>
      </c>
      <c r="B52" s="492"/>
      <c r="C52" s="105">
        <v>10000</v>
      </c>
      <c r="D52" s="105"/>
      <c r="E52" s="117">
        <f t="shared" si="0"/>
        <v>0</v>
      </c>
      <c r="F52" s="639"/>
      <c r="G52" s="640"/>
      <c r="H52" s="132"/>
    </row>
    <row r="53" spans="1:8" ht="21" customHeight="1">
      <c r="A53" s="492" t="s">
        <v>113</v>
      </c>
      <c r="B53" s="492"/>
      <c r="C53" s="105">
        <v>4000</v>
      </c>
      <c r="D53" s="105"/>
      <c r="E53" s="117">
        <f t="shared" si="0"/>
        <v>0</v>
      </c>
      <c r="F53" s="639"/>
      <c r="G53" s="640"/>
      <c r="H53" s="132"/>
    </row>
    <row r="54" spans="1:8" ht="22.5" customHeight="1">
      <c r="A54" s="492" t="s">
        <v>114</v>
      </c>
      <c r="B54" s="492"/>
      <c r="C54" s="105">
        <v>15000</v>
      </c>
      <c r="D54" s="105"/>
      <c r="E54" s="117">
        <f t="shared" si="0"/>
        <v>0</v>
      </c>
      <c r="F54" s="639"/>
      <c r="G54" s="640"/>
      <c r="H54" s="132"/>
    </row>
    <row r="55" spans="1:8" ht="22.5" customHeight="1">
      <c r="A55" s="492" t="s">
        <v>115</v>
      </c>
      <c r="B55" s="492"/>
      <c r="C55" s="105">
        <v>200000</v>
      </c>
      <c r="D55" s="105"/>
      <c r="E55" s="117">
        <f t="shared" si="0"/>
        <v>0</v>
      </c>
      <c r="F55" s="639"/>
      <c r="G55" s="640"/>
      <c r="H55" s="132"/>
    </row>
    <row r="56" spans="1:8" ht="25.5" customHeight="1">
      <c r="A56" s="492" t="s">
        <v>116</v>
      </c>
      <c r="B56" s="492"/>
      <c r="C56" s="105">
        <v>241377.2</v>
      </c>
      <c r="D56" s="105"/>
      <c r="E56" s="117">
        <f t="shared" si="0"/>
        <v>0</v>
      </c>
      <c r="F56" s="639"/>
      <c r="G56" s="640"/>
      <c r="H56" s="132"/>
    </row>
    <row r="57" spans="1:8" ht="18" customHeight="1">
      <c r="A57" s="492" t="s">
        <v>117</v>
      </c>
      <c r="B57" s="492"/>
      <c r="C57" s="105">
        <v>47100</v>
      </c>
      <c r="D57" s="105"/>
      <c r="E57" s="117">
        <f t="shared" si="0"/>
        <v>0</v>
      </c>
      <c r="F57" s="639"/>
      <c r="G57" s="640"/>
      <c r="H57" s="132"/>
    </row>
    <row r="58" spans="1:8">
      <c r="A58" s="492" t="s">
        <v>118</v>
      </c>
      <c r="B58" s="492"/>
      <c r="C58" s="105">
        <v>20700</v>
      </c>
      <c r="D58" s="105"/>
      <c r="E58" s="117">
        <f t="shared" si="0"/>
        <v>0</v>
      </c>
      <c r="F58" s="639"/>
      <c r="G58" s="640"/>
      <c r="H58" s="132"/>
    </row>
    <row r="59" spans="1:8">
      <c r="A59" s="492" t="s">
        <v>119</v>
      </c>
      <c r="B59" s="492"/>
      <c r="C59" s="105">
        <v>0</v>
      </c>
      <c r="D59" s="105"/>
      <c r="E59" s="117">
        <v>0</v>
      </c>
      <c r="F59" s="639"/>
      <c r="G59" s="640"/>
      <c r="H59" s="132"/>
    </row>
    <row r="60" spans="1:8" ht="24.75" customHeight="1">
      <c r="A60" s="512" t="s">
        <v>120</v>
      </c>
      <c r="B60" s="512"/>
      <c r="C60" s="135">
        <f>C46+C47+C48+C49+C50+C51+C52+C53+C54+C55+C56+C57+C58+C59</f>
        <v>630677.19999999995</v>
      </c>
      <c r="D60" s="135"/>
      <c r="E60" s="136">
        <f t="shared" si="0"/>
        <v>0</v>
      </c>
      <c r="F60" s="644"/>
      <c r="G60" s="645"/>
      <c r="H60" s="132"/>
    </row>
    <row r="61" spans="1:8" ht="27.75" customHeight="1">
      <c r="A61" s="513" t="s">
        <v>121</v>
      </c>
      <c r="B61" s="514"/>
      <c r="C61" s="137">
        <f>C60+B42</f>
        <v>1281586.57</v>
      </c>
      <c r="D61" s="137"/>
      <c r="E61" s="138">
        <f>D61/C61*100</f>
        <v>0</v>
      </c>
      <c r="F61" s="646"/>
      <c r="G61" s="647"/>
      <c r="H61" s="132"/>
    </row>
    <row r="62" spans="1:8" ht="24" customHeight="1">
      <c r="A62" s="515" t="s">
        <v>123</v>
      </c>
      <c r="B62" s="516"/>
      <c r="C62" s="517" t="s">
        <v>124</v>
      </c>
      <c r="D62" s="517"/>
      <c r="E62" s="500" t="s">
        <v>125</v>
      </c>
      <c r="F62" s="501"/>
      <c r="G62" s="501"/>
      <c r="H62" s="653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502"/>
      <c r="F63" s="503"/>
      <c r="G63" s="503"/>
      <c r="H63" s="654"/>
    </row>
    <row r="64" spans="1:8">
      <c r="A64" s="648"/>
      <c r="B64" s="118"/>
      <c r="C64" s="119"/>
      <c r="D64" s="120"/>
      <c r="E64" s="650"/>
      <c r="F64" s="650"/>
      <c r="G64" s="650"/>
      <c r="H64" s="650"/>
    </row>
    <row r="65" spans="1:8" ht="23.25" customHeight="1">
      <c r="A65" s="649"/>
      <c r="B65" s="121"/>
      <c r="C65" s="119"/>
      <c r="D65" s="120"/>
      <c r="E65" s="650"/>
      <c r="F65" s="650"/>
      <c r="G65" s="650"/>
      <c r="H65" s="650"/>
    </row>
    <row r="66" spans="1:8">
      <c r="A66" s="648"/>
      <c r="B66" s="118"/>
      <c r="C66" s="119"/>
      <c r="D66" s="120"/>
      <c r="E66" s="650"/>
      <c r="F66" s="650"/>
      <c r="G66" s="650"/>
      <c r="H66" s="650"/>
    </row>
    <row r="67" spans="1:8">
      <c r="A67" s="649"/>
      <c r="B67" s="121"/>
      <c r="C67" s="119"/>
      <c r="D67" s="120"/>
      <c r="E67" s="651"/>
      <c r="F67" s="651"/>
      <c r="G67" s="651"/>
      <c r="H67" s="651"/>
    </row>
    <row r="68" spans="1:8">
      <c r="A68" s="122"/>
      <c r="B68" s="123"/>
      <c r="C68" s="119"/>
      <c r="D68" s="120"/>
      <c r="E68" s="650"/>
      <c r="F68" s="650"/>
      <c r="G68" s="650"/>
      <c r="H68" s="650"/>
    </row>
    <row r="69" spans="1:8">
      <c r="A69" s="648"/>
      <c r="B69" s="118"/>
      <c r="C69" s="119"/>
      <c r="D69" s="120"/>
      <c r="E69" s="650"/>
      <c r="F69" s="650"/>
      <c r="G69" s="650"/>
      <c r="H69" s="650"/>
    </row>
    <row r="70" spans="1:8">
      <c r="A70" s="649"/>
      <c r="B70" s="121"/>
      <c r="C70" s="119"/>
      <c r="D70" s="120"/>
      <c r="E70" s="652"/>
      <c r="F70" s="652"/>
      <c r="G70" s="652"/>
      <c r="H70" s="652"/>
    </row>
    <row r="71" spans="1:8">
      <c r="A71" s="122"/>
      <c r="B71" s="123"/>
      <c r="C71" s="119"/>
      <c r="D71" s="120"/>
      <c r="E71" s="652"/>
      <c r="F71" s="652"/>
      <c r="G71" s="652"/>
      <c r="H71" s="652"/>
    </row>
    <row r="72" spans="1:8">
      <c r="A72" s="122"/>
      <c r="B72" s="120"/>
      <c r="C72" s="119"/>
      <c r="D72" s="120"/>
      <c r="E72" s="650"/>
      <c r="F72" s="650"/>
      <c r="G72" s="650"/>
      <c r="H72" s="650"/>
    </row>
    <row r="73" spans="1:8">
      <c r="A73" s="122"/>
      <c r="B73" s="120"/>
      <c r="C73" s="119"/>
      <c r="D73" s="120"/>
      <c r="E73" s="650"/>
      <c r="F73" s="650"/>
      <c r="G73" s="650"/>
      <c r="H73" s="650"/>
    </row>
    <row r="74" spans="1:8">
      <c r="A74" s="122"/>
      <c r="B74" s="120"/>
      <c r="C74" s="655"/>
      <c r="D74" s="658"/>
      <c r="E74" s="650"/>
      <c r="F74" s="650"/>
      <c r="G74" s="650"/>
      <c r="H74" s="650"/>
    </row>
    <row r="75" spans="1:8">
      <c r="A75" s="122"/>
      <c r="B75" s="120"/>
      <c r="C75" s="656"/>
      <c r="D75" s="659"/>
      <c r="E75" s="652"/>
      <c r="F75" s="652"/>
      <c r="G75" s="652"/>
      <c r="H75" s="652"/>
    </row>
    <row r="76" spans="1:8">
      <c r="A76" s="122"/>
      <c r="B76" s="120"/>
      <c r="C76" s="657"/>
      <c r="D76" s="659"/>
      <c r="E76" s="652"/>
      <c r="F76" s="652"/>
      <c r="G76" s="652"/>
      <c r="H76" s="652"/>
    </row>
    <row r="77" spans="1:8">
      <c r="A77" s="122"/>
      <c r="B77" s="120"/>
      <c r="C77" s="119"/>
      <c r="D77" s="120"/>
      <c r="E77" s="650"/>
      <c r="F77" s="650"/>
      <c r="G77" s="650"/>
      <c r="H77" s="650"/>
    </row>
    <row r="78" spans="1:8">
      <c r="A78" s="122"/>
      <c r="B78" s="120"/>
      <c r="C78" s="119"/>
      <c r="D78" s="120"/>
      <c r="E78" s="650"/>
      <c r="F78" s="650"/>
      <c r="G78" s="650"/>
      <c r="H78" s="650"/>
    </row>
    <row r="79" spans="1:8">
      <c r="A79" s="124"/>
      <c r="B79" s="120"/>
      <c r="C79" s="119"/>
      <c r="D79" s="120"/>
      <c r="E79" s="650"/>
      <c r="F79" s="650"/>
      <c r="G79" s="650"/>
      <c r="H79" s="650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38"/>
      <c r="F80" s="638"/>
      <c r="G80" s="638"/>
      <c r="H80" s="638"/>
    </row>
    <row r="81" spans="1:9">
      <c r="A81" s="127"/>
      <c r="B81" s="128"/>
      <c r="C81" s="122"/>
      <c r="D81" s="120"/>
      <c r="E81" s="650"/>
      <c r="F81" s="650"/>
      <c r="G81" s="650"/>
      <c r="H81" s="650"/>
    </row>
    <row r="82" spans="1:9">
      <c r="A82" s="124"/>
      <c r="B82" s="129"/>
      <c r="C82" s="119"/>
      <c r="D82" s="120"/>
      <c r="E82" s="650"/>
      <c r="F82" s="650"/>
      <c r="G82" s="650"/>
      <c r="H82" s="650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38"/>
      <c r="F83" s="638"/>
      <c r="G83" s="638"/>
      <c r="H83" s="638"/>
    </row>
    <row r="84" spans="1:9" ht="83.25" customHeight="1">
      <c r="A84" s="641" t="s">
        <v>131</v>
      </c>
      <c r="B84" s="666"/>
      <c r="C84" s="666"/>
      <c r="D84" s="666"/>
      <c r="E84" s="666"/>
      <c r="F84" s="666"/>
      <c r="G84" s="666"/>
      <c r="H84" s="667"/>
    </row>
    <row r="85" spans="1:9">
      <c r="A85" s="668" t="s">
        <v>63</v>
      </c>
      <c r="B85" s="668"/>
      <c r="C85" s="668"/>
      <c r="D85" s="668"/>
      <c r="E85" s="668"/>
      <c r="F85" s="668"/>
      <c r="G85" s="668"/>
      <c r="H85" s="668"/>
      <c r="I85" s="668"/>
    </row>
    <row r="86" spans="1:9">
      <c r="A86" s="669"/>
      <c r="B86" s="670"/>
      <c r="C86" s="670"/>
      <c r="D86" s="670"/>
      <c r="E86" s="670"/>
      <c r="F86" s="670"/>
      <c r="G86" s="670"/>
      <c r="H86" s="670"/>
      <c r="I86" s="671"/>
    </row>
    <row r="87" spans="1:9">
      <c r="A87" s="672"/>
      <c r="B87" s="673"/>
      <c r="C87" s="673"/>
      <c r="D87" s="673"/>
      <c r="E87" s="673"/>
      <c r="F87" s="673"/>
      <c r="G87" s="673"/>
      <c r="H87" s="673"/>
      <c r="I87" s="674"/>
    </row>
    <row r="88" spans="1:9">
      <c r="A88" s="675"/>
      <c r="B88" s="676"/>
      <c r="C88" s="676"/>
      <c r="D88" s="676"/>
      <c r="E88" s="676"/>
      <c r="F88" s="676"/>
      <c r="G88" s="676"/>
      <c r="H88" s="676"/>
      <c r="I88" s="677"/>
    </row>
    <row r="90" spans="1:9">
      <c r="A90" s="142" t="s">
        <v>23</v>
      </c>
      <c r="B90" s="142"/>
      <c r="C90" s="613" t="s">
        <v>22</v>
      </c>
      <c r="D90" s="613"/>
      <c r="E90" s="613"/>
      <c r="F90" s="610" t="s">
        <v>44</v>
      </c>
      <c r="G90" s="612"/>
      <c r="H90" s="85" t="s">
        <v>44</v>
      </c>
      <c r="I90" s="86"/>
    </row>
    <row r="91" spans="1:9">
      <c r="A91" s="660"/>
      <c r="B91" s="661"/>
      <c r="C91" s="660"/>
      <c r="D91" s="664"/>
      <c r="E91" s="661"/>
      <c r="F91" s="660"/>
      <c r="G91" s="661"/>
      <c r="H91" s="81"/>
      <c r="I91" s="82"/>
    </row>
    <row r="92" spans="1:9">
      <c r="A92" s="662"/>
      <c r="B92" s="663"/>
      <c r="C92" s="662"/>
      <c r="D92" s="665"/>
      <c r="E92" s="663"/>
      <c r="F92" s="662"/>
      <c r="G92" s="663"/>
      <c r="H92" s="81"/>
      <c r="I92" s="82"/>
    </row>
    <row r="93" spans="1:9">
      <c r="A93" s="614"/>
      <c r="B93" s="616"/>
      <c r="C93" s="614"/>
      <c r="D93" s="615"/>
      <c r="E93" s="616"/>
      <c r="F93" s="614"/>
      <c r="G93" s="616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26" t="s">
        <v>291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8"/>
    </row>
    <row r="2" spans="1:19" ht="27.75" customHeight="1">
      <c r="A2" s="525" t="s">
        <v>292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7"/>
    </row>
    <row r="3" spans="1:19" ht="15">
      <c r="A3" s="729" t="s">
        <v>34</v>
      </c>
      <c r="B3" s="729"/>
      <c r="C3" s="528" t="s">
        <v>296</v>
      </c>
      <c r="D3" s="528"/>
      <c r="E3" s="528"/>
      <c r="F3" s="528"/>
      <c r="G3" s="528"/>
      <c r="H3" s="528"/>
      <c r="I3" s="528"/>
      <c r="J3" s="528"/>
      <c r="K3" s="528"/>
      <c r="L3" s="528"/>
      <c r="M3" s="528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29" t="s">
        <v>35</v>
      </c>
      <c r="B5" s="729"/>
      <c r="C5" s="529" t="s">
        <v>295</v>
      </c>
      <c r="D5" s="529"/>
      <c r="E5" s="529"/>
      <c r="F5" s="529"/>
      <c r="G5" s="529"/>
      <c r="H5" s="529"/>
      <c r="I5" s="529"/>
      <c r="J5" s="529"/>
      <c r="K5" s="529"/>
      <c r="L5" s="529"/>
      <c r="M5" s="529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29" t="s">
        <v>36</v>
      </c>
      <c r="B7" s="729"/>
      <c r="C7" s="731" t="s">
        <v>294</v>
      </c>
      <c r="D7" s="731"/>
      <c r="E7" s="732"/>
      <c r="F7" s="732"/>
      <c r="G7" s="732"/>
      <c r="H7" s="732"/>
      <c r="I7" s="732"/>
      <c r="J7" s="732"/>
      <c r="K7" s="732"/>
      <c r="L7" s="732"/>
      <c r="M7" s="732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33" t="s">
        <v>37</v>
      </c>
      <c r="B9" s="734"/>
      <c r="C9" s="734"/>
      <c r="D9" s="735" t="s">
        <v>53</v>
      </c>
      <c r="E9" s="736"/>
      <c r="F9" s="736"/>
      <c r="G9" s="736"/>
      <c r="H9" s="736"/>
      <c r="I9" s="736"/>
      <c r="J9" s="737"/>
      <c r="K9" s="734" t="s">
        <v>38</v>
      </c>
      <c r="L9" s="734"/>
      <c r="M9" s="738"/>
    </row>
    <row r="10" spans="1:19">
      <c r="A10" s="51" t="s">
        <v>14</v>
      </c>
      <c r="B10" s="739" t="s">
        <v>15</v>
      </c>
      <c r="C10" s="739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30"/>
      <c r="C11" s="730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30"/>
      <c r="C12" s="730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30"/>
      <c r="C13" s="730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30"/>
      <c r="C14" s="730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764"/>
      <c r="O14" s="764"/>
      <c r="P14" s="764"/>
      <c r="Q14" s="764"/>
      <c r="R14" s="764"/>
      <c r="S14" s="764"/>
    </row>
    <row r="15" spans="1:19" ht="26.25" customHeight="1">
      <c r="A15" s="91"/>
      <c r="B15" s="730"/>
      <c r="C15" s="730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764"/>
      <c r="O15" s="764"/>
      <c r="P15" s="764"/>
      <c r="Q15" s="764"/>
      <c r="R15" s="764"/>
      <c r="S15" s="764"/>
    </row>
    <row r="16" spans="1:19" ht="31.5" customHeight="1">
      <c r="A16" s="91"/>
      <c r="B16" s="730"/>
      <c r="C16" s="730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764"/>
      <c r="O16" s="764"/>
      <c r="P16" s="764"/>
      <c r="Q16" s="764"/>
      <c r="R16" s="764"/>
      <c r="S16" s="764"/>
    </row>
    <row r="17" spans="1:13">
      <c r="A17" s="740" t="s">
        <v>45</v>
      </c>
      <c r="B17" s="741"/>
      <c r="C17" s="742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29" t="s">
        <v>74</v>
      </c>
      <c r="B19" s="729"/>
      <c r="C19" s="729"/>
      <c r="D19" s="729"/>
      <c r="E19" s="729"/>
      <c r="F19" s="729"/>
      <c r="G19" s="729"/>
      <c r="H19" s="729"/>
      <c r="I19" s="729"/>
      <c r="J19" s="729"/>
      <c r="K19" s="729"/>
      <c r="L19" s="729"/>
      <c r="M19" s="729"/>
    </row>
    <row r="20" spans="1:13" s="50" customFormat="1" ht="25.5">
      <c r="A20" s="743" t="s">
        <v>300</v>
      </c>
      <c r="B20" s="743"/>
      <c r="C20" s="743"/>
      <c r="D20" s="743"/>
      <c r="E20" s="743"/>
      <c r="F20" s="744" t="s">
        <v>20</v>
      </c>
      <c r="G20" s="745"/>
      <c r="H20" s="744" t="s">
        <v>19</v>
      </c>
      <c r="I20" s="745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46" t="s">
        <v>297</v>
      </c>
      <c r="B21" s="746"/>
      <c r="C21" s="746"/>
      <c r="D21" s="746"/>
      <c r="E21" s="746"/>
      <c r="F21" s="633" t="s">
        <v>66</v>
      </c>
      <c r="G21" s="635"/>
      <c r="H21" s="633" t="s">
        <v>75</v>
      </c>
      <c r="I21" s="635"/>
      <c r="J21" s="61" t="s">
        <v>76</v>
      </c>
      <c r="K21" s="61"/>
      <c r="L21" s="61"/>
      <c r="M21" s="289"/>
    </row>
    <row r="22" spans="1:13" s="290" customFormat="1" ht="14.25" customHeight="1">
      <c r="A22" s="747" t="s">
        <v>299</v>
      </c>
      <c r="B22" s="747"/>
      <c r="C22" s="747"/>
      <c r="D22" s="747"/>
      <c r="E22" s="747"/>
      <c r="F22" s="748" t="s">
        <v>303</v>
      </c>
      <c r="G22" s="748"/>
      <c r="H22" s="748"/>
      <c r="I22" s="748"/>
      <c r="J22" s="748"/>
      <c r="K22" s="748"/>
      <c r="L22" s="748"/>
      <c r="M22" s="748"/>
    </row>
    <row r="23" spans="1:13" s="290" customFormat="1">
      <c r="A23" s="747"/>
      <c r="B23" s="747"/>
      <c r="C23" s="747"/>
      <c r="D23" s="747"/>
      <c r="E23" s="747"/>
      <c r="F23" s="748"/>
      <c r="G23" s="748"/>
      <c r="H23" s="748"/>
      <c r="I23" s="748"/>
      <c r="J23" s="748"/>
      <c r="K23" s="748"/>
      <c r="L23" s="748"/>
      <c r="M23" s="748"/>
    </row>
    <row r="24" spans="1:13" s="50" customFormat="1" ht="25.5">
      <c r="A24" s="743" t="s">
        <v>300</v>
      </c>
      <c r="B24" s="743"/>
      <c r="C24" s="743"/>
      <c r="D24" s="743"/>
      <c r="E24" s="743"/>
      <c r="F24" s="744" t="s">
        <v>20</v>
      </c>
      <c r="G24" s="745"/>
      <c r="H24" s="744" t="s">
        <v>19</v>
      </c>
      <c r="I24" s="745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46" t="s">
        <v>297</v>
      </c>
      <c r="B25" s="746"/>
      <c r="C25" s="746"/>
      <c r="D25" s="746"/>
      <c r="E25" s="746"/>
      <c r="F25" s="633" t="s">
        <v>66</v>
      </c>
      <c r="G25" s="635"/>
      <c r="H25" s="633" t="s">
        <v>75</v>
      </c>
      <c r="I25" s="635"/>
      <c r="J25" s="61" t="s">
        <v>78</v>
      </c>
      <c r="K25" s="61"/>
      <c r="L25" s="61"/>
      <c r="M25" s="62"/>
    </row>
    <row r="26" spans="1:13" ht="14.25" customHeight="1">
      <c r="A26" s="749" t="s">
        <v>298</v>
      </c>
      <c r="B26" s="749"/>
      <c r="C26" s="749"/>
      <c r="D26" s="749"/>
      <c r="E26" s="749"/>
      <c r="F26" s="749" t="s">
        <v>302</v>
      </c>
      <c r="G26" s="749"/>
      <c r="H26" s="749"/>
      <c r="I26" s="749"/>
      <c r="J26" s="749"/>
      <c r="K26" s="749"/>
      <c r="L26" s="749"/>
      <c r="M26" s="749"/>
    </row>
    <row r="27" spans="1:13">
      <c r="A27" s="749"/>
      <c r="B27" s="749"/>
      <c r="C27" s="749"/>
      <c r="D27" s="749"/>
      <c r="E27" s="749"/>
      <c r="F27" s="749"/>
      <c r="G27" s="749"/>
      <c r="H27" s="749"/>
      <c r="I27" s="749"/>
      <c r="J27" s="749"/>
      <c r="K27" s="749"/>
      <c r="L27" s="749"/>
      <c r="M27" s="749"/>
    </row>
    <row r="28" spans="1:13" s="50" customFormat="1" ht="25.5">
      <c r="A28" s="743" t="s">
        <v>300</v>
      </c>
      <c r="B28" s="743"/>
      <c r="C28" s="743"/>
      <c r="D28" s="743"/>
      <c r="E28" s="743"/>
      <c r="F28" s="744" t="s">
        <v>20</v>
      </c>
      <c r="G28" s="745"/>
      <c r="H28" s="744" t="s">
        <v>19</v>
      </c>
      <c r="I28" s="745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511" t="s">
        <v>297</v>
      </c>
      <c r="B29" s="511"/>
      <c r="C29" s="511"/>
      <c r="D29" s="511"/>
      <c r="E29" s="511"/>
      <c r="F29" s="769" t="s">
        <v>66</v>
      </c>
      <c r="G29" s="770"/>
      <c r="H29" s="769" t="s">
        <v>75</v>
      </c>
      <c r="I29" s="770"/>
      <c r="J29" s="145" t="s">
        <v>65</v>
      </c>
      <c r="K29" s="145"/>
      <c r="L29" s="145"/>
      <c r="M29" s="291"/>
    </row>
    <row r="30" spans="1:13" ht="29.25" customHeight="1">
      <c r="A30" s="750" t="s">
        <v>301</v>
      </c>
      <c r="B30" s="750"/>
      <c r="C30" s="750"/>
      <c r="D30" s="750"/>
      <c r="E30" s="750"/>
      <c r="F30" s="748" t="s">
        <v>302</v>
      </c>
      <c r="G30" s="748"/>
      <c r="H30" s="748"/>
      <c r="I30" s="748"/>
      <c r="J30" s="748"/>
      <c r="K30" s="748"/>
      <c r="L30" s="748"/>
      <c r="M30" s="748"/>
    </row>
    <row r="31" spans="1:13" ht="3" customHeight="1">
      <c r="A31" s="751"/>
      <c r="B31" s="752"/>
      <c r="C31" s="752"/>
      <c r="D31" s="752"/>
      <c r="E31" s="752"/>
      <c r="F31" s="752"/>
      <c r="G31" s="752"/>
      <c r="H31" s="752"/>
      <c r="I31" s="752"/>
      <c r="J31" s="752"/>
      <c r="K31" s="752"/>
      <c r="L31" s="752"/>
      <c r="M31" s="753"/>
    </row>
    <row r="32" spans="1:13">
      <c r="A32" s="768" t="s">
        <v>39</v>
      </c>
      <c r="B32" s="768"/>
      <c r="C32" s="768"/>
      <c r="D32" s="768"/>
      <c r="E32" s="768"/>
      <c r="F32" s="768"/>
      <c r="G32" s="768"/>
      <c r="H32" s="768"/>
      <c r="I32" s="768"/>
      <c r="J32" s="768"/>
      <c r="K32" s="768"/>
      <c r="L32" s="768"/>
      <c r="M32" s="768"/>
    </row>
    <row r="33" spans="1:20" ht="4.5" customHeight="1">
      <c r="A33" s="757"/>
      <c r="B33" s="757"/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</row>
    <row r="34" spans="1:20">
      <c r="A34" s="758" t="s">
        <v>40</v>
      </c>
      <c r="B34" s="759"/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</row>
    <row r="35" spans="1:20" ht="127.5" customHeight="1">
      <c r="A35" s="760"/>
      <c r="B35" s="761"/>
      <c r="C35" s="761"/>
      <c r="D35" s="761"/>
      <c r="E35" s="761"/>
      <c r="F35" s="761"/>
      <c r="G35" s="761"/>
      <c r="H35" s="761"/>
      <c r="I35" s="761"/>
      <c r="J35" s="761"/>
      <c r="K35" s="761"/>
      <c r="L35" s="761"/>
      <c r="M35" s="762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54"/>
      <c r="B37" s="755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6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692" t="s">
        <v>41</v>
      </c>
      <c r="B38" s="692"/>
      <c r="C38" s="692"/>
      <c r="D38" s="692"/>
      <c r="E38" s="692"/>
      <c r="F38" s="692"/>
      <c r="G38" s="692"/>
      <c r="H38" s="692"/>
      <c r="I38" s="692"/>
      <c r="J38" s="692"/>
      <c r="K38" s="692"/>
      <c r="L38" s="692"/>
      <c r="M38" s="692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78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80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692"/>
      <c r="B40" s="692"/>
      <c r="C40" s="692"/>
      <c r="D40" s="692"/>
      <c r="E40" s="692"/>
      <c r="F40" s="692"/>
      <c r="G40" s="692"/>
      <c r="H40" s="692"/>
      <c r="I40" s="692"/>
      <c r="J40" s="692"/>
      <c r="K40" s="692"/>
      <c r="L40" s="692"/>
      <c r="M40" s="692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765" t="s">
        <v>50</v>
      </c>
      <c r="B41" s="766"/>
      <c r="C41" s="766"/>
      <c r="D41" s="766"/>
      <c r="E41" s="767"/>
      <c r="F41" s="72" t="s">
        <v>11</v>
      </c>
      <c r="G41" s="72" t="s">
        <v>80</v>
      </c>
      <c r="H41" s="72" t="s">
        <v>51</v>
      </c>
      <c r="I41" s="72" t="s">
        <v>16</v>
      </c>
      <c r="J41" s="765" t="s">
        <v>52</v>
      </c>
      <c r="K41" s="766"/>
      <c r="L41" s="766"/>
      <c r="M41" s="767"/>
    </row>
    <row r="42" spans="1:20" ht="20.25" customHeight="1">
      <c r="A42" s="678"/>
      <c r="B42" s="679"/>
      <c r="C42" s="679"/>
      <c r="D42" s="679"/>
      <c r="E42" s="680"/>
      <c r="F42" s="224"/>
      <c r="G42" s="225"/>
      <c r="H42" s="225"/>
      <c r="I42" s="80"/>
      <c r="J42" s="678"/>
      <c r="K42" s="679"/>
      <c r="L42" s="679"/>
      <c r="M42" s="680"/>
    </row>
    <row r="43" spans="1:20">
      <c r="A43" s="678"/>
      <c r="B43" s="679"/>
      <c r="C43" s="679"/>
      <c r="D43" s="679"/>
      <c r="E43" s="680"/>
      <c r="F43" s="224"/>
      <c r="G43" s="225"/>
      <c r="H43" s="292"/>
      <c r="I43" s="293"/>
      <c r="J43" s="704"/>
      <c r="K43" s="705"/>
      <c r="L43" s="705"/>
      <c r="M43" s="706"/>
    </row>
    <row r="44" spans="1:20">
      <c r="A44" s="678"/>
      <c r="B44" s="679"/>
      <c r="C44" s="679"/>
      <c r="D44" s="679"/>
      <c r="E44" s="680"/>
      <c r="F44" s="224"/>
      <c r="G44" s="225"/>
      <c r="H44" s="225"/>
      <c r="I44" s="80"/>
      <c r="J44" s="704"/>
      <c r="K44" s="705"/>
      <c r="L44" s="705"/>
      <c r="M44" s="706"/>
    </row>
    <row r="45" spans="1:20">
      <c r="A45" s="678"/>
      <c r="B45" s="679"/>
      <c r="C45" s="679"/>
      <c r="D45" s="679"/>
      <c r="E45" s="680"/>
      <c r="F45" s="224"/>
      <c r="G45" s="225"/>
      <c r="H45" s="225"/>
      <c r="I45" s="80"/>
      <c r="J45" s="678"/>
      <c r="K45" s="679"/>
      <c r="L45" s="679"/>
      <c r="M45" s="680"/>
    </row>
    <row r="46" spans="1:20" ht="24" customHeight="1">
      <c r="A46" s="681" t="s">
        <v>56</v>
      </c>
      <c r="B46" s="682"/>
      <c r="C46" s="682"/>
      <c r="D46" s="682"/>
      <c r="E46" s="682"/>
      <c r="F46" s="682"/>
      <c r="G46" s="682"/>
      <c r="H46" s="682"/>
      <c r="I46" s="682"/>
      <c r="J46" s="682"/>
      <c r="K46" s="682"/>
      <c r="L46" s="682"/>
      <c r="M46" s="683"/>
    </row>
    <row r="47" spans="1:20" s="295" customFormat="1">
      <c r="A47" s="684"/>
      <c r="B47" s="685"/>
      <c r="C47" s="685"/>
      <c r="D47" s="685"/>
      <c r="E47" s="685"/>
      <c r="F47" s="685"/>
      <c r="G47" s="685"/>
      <c r="H47" s="685"/>
      <c r="I47" s="685"/>
      <c r="J47" s="685"/>
      <c r="K47" s="685"/>
      <c r="L47" s="685"/>
      <c r="M47" s="685"/>
      <c r="N47" s="294"/>
    </row>
    <row r="48" spans="1:20" s="295" customFormat="1" ht="15">
      <c r="A48" s="678"/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63"/>
      <c r="N48" s="294"/>
    </row>
    <row r="49" spans="1:13" s="33" customFormat="1" ht="4.5" customHeight="1">
      <c r="A49" s="690"/>
      <c r="B49" s="691"/>
      <c r="C49" s="691"/>
      <c r="D49" s="691"/>
      <c r="E49" s="691"/>
      <c r="F49" s="691"/>
      <c r="G49" s="691"/>
      <c r="H49" s="691"/>
      <c r="I49" s="691"/>
      <c r="J49" s="691"/>
      <c r="K49" s="691"/>
      <c r="L49" s="691"/>
      <c r="M49" s="691"/>
    </row>
    <row r="50" spans="1:13" ht="15" customHeight="1">
      <c r="A50" s="692" t="s">
        <v>61</v>
      </c>
      <c r="B50" s="692"/>
      <c r="C50" s="692"/>
      <c r="D50" s="692"/>
      <c r="E50" s="692"/>
      <c r="F50" s="692"/>
      <c r="G50" s="692"/>
      <c r="H50" s="692"/>
      <c r="I50" s="692"/>
      <c r="J50" s="692"/>
      <c r="K50" s="692"/>
      <c r="L50" s="692"/>
      <c r="M50" s="692"/>
    </row>
    <row r="51" spans="1:13">
      <c r="A51" s="693"/>
      <c r="B51" s="694"/>
      <c r="C51" s="694"/>
      <c r="D51" s="694"/>
      <c r="E51" s="694"/>
      <c r="F51" s="694"/>
      <c r="G51" s="694"/>
      <c r="H51" s="694"/>
      <c r="I51" s="694"/>
      <c r="J51" s="694"/>
      <c r="K51" s="694"/>
      <c r="L51" s="694"/>
      <c r="M51" s="695"/>
    </row>
    <row r="52" spans="1:13" s="43" customFormat="1">
      <c r="A52" s="697" t="s">
        <v>24</v>
      </c>
      <c r="B52" s="697"/>
      <c r="C52" s="697"/>
      <c r="D52" s="698" t="s">
        <v>23</v>
      </c>
      <c r="E52" s="699"/>
      <c r="F52" s="699"/>
      <c r="G52" s="699"/>
      <c r="H52" s="700"/>
      <c r="I52" s="701" t="s">
        <v>22</v>
      </c>
      <c r="J52" s="702"/>
      <c r="K52" s="702"/>
      <c r="L52" s="702"/>
      <c r="M52" s="703"/>
    </row>
    <row r="53" spans="1:13">
      <c r="A53" s="660"/>
      <c r="B53" s="664"/>
      <c r="C53" s="661"/>
      <c r="D53" s="696"/>
      <c r="E53" s="696"/>
      <c r="F53" s="696"/>
      <c r="G53" s="696"/>
      <c r="H53" s="696"/>
      <c r="I53" s="696"/>
      <c r="J53" s="696"/>
      <c r="K53" s="696"/>
      <c r="L53" s="696"/>
      <c r="M53" s="696"/>
    </row>
    <row r="54" spans="1:13">
      <c r="A54" s="662"/>
      <c r="B54" s="665"/>
      <c r="C54" s="663"/>
      <c r="D54" s="696"/>
      <c r="E54" s="696"/>
      <c r="F54" s="696"/>
      <c r="G54" s="696"/>
      <c r="H54" s="696"/>
      <c r="I54" s="696"/>
      <c r="J54" s="696"/>
      <c r="K54" s="696"/>
      <c r="L54" s="696"/>
      <c r="M54" s="696"/>
    </row>
    <row r="55" spans="1:13" ht="55.5" customHeight="1">
      <c r="A55" s="614"/>
      <c r="B55" s="615"/>
      <c r="C55" s="616"/>
      <c r="D55" s="696"/>
      <c r="E55" s="696"/>
      <c r="F55" s="696"/>
      <c r="G55" s="696"/>
      <c r="H55" s="696"/>
      <c r="I55" s="696"/>
      <c r="J55" s="696"/>
      <c r="K55" s="696"/>
      <c r="L55" s="696"/>
      <c r="M55" s="696"/>
    </row>
    <row r="58" spans="1:13" ht="15.75" thickBot="1">
      <c r="A58" s="712" t="s">
        <v>203</v>
      </c>
      <c r="B58" s="713"/>
      <c r="C58" s="713"/>
      <c r="D58" s="713"/>
      <c r="E58" s="713"/>
      <c r="F58" s="713"/>
    </row>
    <row r="59" spans="1:13" ht="15" customHeight="1">
      <c r="A59" s="296" t="s">
        <v>144</v>
      </c>
      <c r="B59" s="714"/>
      <c r="C59" s="715"/>
      <c r="D59" s="715"/>
      <c r="E59" s="716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686" t="s">
        <v>210</v>
      </c>
      <c r="C72" s="687"/>
      <c r="D72" s="687"/>
      <c r="E72" s="688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689" t="s">
        <v>139</v>
      </c>
      <c r="F73" s="689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717">
        <v>153</v>
      </c>
      <c r="F74" s="718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707">
        <v>93</v>
      </c>
      <c r="F75" s="707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708">
        <v>2</v>
      </c>
      <c r="F76" s="709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708">
        <v>54</v>
      </c>
      <c r="F77" s="709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708">
        <v>12</v>
      </c>
      <c r="F78" s="709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708">
        <v>35</v>
      </c>
      <c r="F79" s="709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708">
        <v>22</v>
      </c>
      <c r="F80" s="709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25">
        <v>14</v>
      </c>
      <c r="F81" s="725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710" t="s">
        <v>220</v>
      </c>
      <c r="B83" s="710"/>
      <c r="C83" s="710"/>
      <c r="D83" s="710"/>
      <c r="E83" s="711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719" t="s">
        <v>221</v>
      </c>
      <c r="B90" s="719"/>
      <c r="C90" s="719"/>
      <c r="D90" s="719"/>
      <c r="E90" s="720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721" t="s">
        <v>223</v>
      </c>
      <c r="B96" s="722"/>
      <c r="C96" s="722"/>
      <c r="D96" s="722"/>
      <c r="E96" s="722"/>
      <c r="F96" s="722"/>
      <c r="G96" s="722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719" t="s">
        <v>229</v>
      </c>
      <c r="C104" s="719"/>
      <c r="D104" s="719"/>
      <c r="E104" s="719"/>
      <c r="F104" s="720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23"/>
      <c r="B118" s="723"/>
      <c r="C118" s="723"/>
      <c r="D118" s="723"/>
      <c r="E118" s="724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17:C17"/>
    <mergeCell ref="A19:M19"/>
    <mergeCell ref="A20:E20"/>
    <mergeCell ref="F20:G20"/>
    <mergeCell ref="H20:I20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:M1"/>
    <mergeCell ref="A2:M2"/>
    <mergeCell ref="A3:B3"/>
    <mergeCell ref="C3:M3"/>
    <mergeCell ref="A5:B5"/>
    <mergeCell ref="C5:M5"/>
    <mergeCell ref="A90:E90"/>
    <mergeCell ref="A96:G96"/>
    <mergeCell ref="B104:F104"/>
    <mergeCell ref="A118:E118"/>
    <mergeCell ref="E78:F78"/>
    <mergeCell ref="E79:F79"/>
    <mergeCell ref="E80:F80"/>
    <mergeCell ref="E81:F81"/>
    <mergeCell ref="E75:F75"/>
    <mergeCell ref="E76:F76"/>
    <mergeCell ref="A83:E83"/>
    <mergeCell ref="A58:F58"/>
    <mergeCell ref="B59:E59"/>
    <mergeCell ref="E77:F77"/>
    <mergeCell ref="E74:F74"/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7"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'[1]DESCRICAO GESTAO'!$B$1061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'[1]DESCRICAO GESTAO'!$B$1062</f>
        <v>2022 - Secretaria Municipal de Esporte e Lazer</v>
      </c>
      <c r="C5" s="411"/>
      <c r="D5" s="411"/>
      <c r="E5" s="411"/>
      <c r="F5" s="411"/>
      <c r="G5" s="412"/>
    </row>
    <row r="6" spans="1:8" ht="24.75" customHeight="1">
      <c r="A6" s="336" t="s">
        <v>33</v>
      </c>
      <c r="B6" s="410" t="str">
        <f>'[1]DESCRICAO GESTAO'!$B$1060</f>
        <v>2000 - Manutenção dos serviços administrativos</v>
      </c>
      <c r="C6" s="411"/>
      <c r="D6" s="411"/>
      <c r="E6" s="411"/>
      <c r="F6" s="411"/>
      <c r="G6" s="412"/>
    </row>
    <row r="7" spans="1:8" ht="150" customHeight="1">
      <c r="A7" s="336" t="s">
        <v>306</v>
      </c>
      <c r="B7" s="407" t="s">
        <v>342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343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'[1]DESCRICAO GESTAO'!$B$1063</f>
        <v>Serviço Mantido</v>
      </c>
      <c r="B12" s="417"/>
      <c r="C12" s="418" t="str">
        <f>'[1]DESCRICAO GESTAO'!$E$1063</f>
        <v>Porcentagem</v>
      </c>
      <c r="D12" s="419"/>
      <c r="E12" s="337">
        <v>100</v>
      </c>
      <c r="F12" s="350">
        <f>IFERROR(E12*E16/100,0)</f>
        <v>74.183600638468718</v>
      </c>
      <c r="G12" s="349">
        <f>IFERROR(F12/E12*100,0)</f>
        <v>74.183600638468718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108000</v>
      </c>
      <c r="B15" s="364">
        <v>106410.85</v>
      </c>
      <c r="C15" s="340">
        <v>96723.4</v>
      </c>
      <c r="D15" s="340">
        <v>88499.4</v>
      </c>
      <c r="E15" s="340">
        <v>78939.399999999994</v>
      </c>
      <c r="F15" s="341">
        <v>0</v>
      </c>
      <c r="G15" s="349">
        <f>IFERROR(B15-C15-F15,0)</f>
        <v>9687.4500000000116</v>
      </c>
    </row>
    <row r="16" spans="1:8" ht="16.5" thickBot="1">
      <c r="A16" s="403" t="s">
        <v>325</v>
      </c>
      <c r="B16" s="403"/>
      <c r="C16" s="349">
        <f>IFERROR(C15/$B$15*100,0)</f>
        <v>90.896182109249196</v>
      </c>
      <c r="D16" s="349">
        <f>IFERROR(D15/$C$15*100,0)</f>
        <v>91.497403937413281</v>
      </c>
      <c r="E16" s="349">
        <f>IFERROR(E15/$B$15*100,0)</f>
        <v>74.183600638468718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15" priority="7" operator="between">
      <formula>66</formula>
      <formula>100</formula>
    </cfRule>
    <cfRule type="cellIs" dxfId="214" priority="8" operator="between">
      <formula>33</formula>
      <formula>66</formula>
    </cfRule>
    <cfRule type="cellIs" dxfId="213" priority="9" operator="between">
      <formula>0</formula>
      <formula>33</formula>
    </cfRule>
  </conditionalFormatting>
  <conditionalFormatting sqref="G15">
    <cfRule type="cellIs" dxfId="212" priority="16" operator="between">
      <formula>66</formula>
      <formula>100</formula>
    </cfRule>
    <cfRule type="cellIs" dxfId="211" priority="17" operator="between">
      <formula>33</formula>
      <formula>66</formula>
    </cfRule>
    <cfRule type="cellIs" dxfId="210" priority="18" operator="between">
      <formula>0</formula>
      <formula>33</formula>
    </cfRule>
  </conditionalFormatting>
  <conditionalFormatting sqref="G12">
    <cfRule type="cellIs" dxfId="209" priority="13" operator="between">
      <formula>66</formula>
      <formula>100</formula>
    </cfRule>
    <cfRule type="cellIs" dxfId="208" priority="14" operator="between">
      <formula>33</formula>
      <formula>66</formula>
    </cfRule>
    <cfRule type="cellIs" dxfId="207" priority="15" operator="between">
      <formula>0</formula>
      <formula>33</formula>
    </cfRule>
  </conditionalFormatting>
  <conditionalFormatting sqref="F12">
    <cfRule type="cellIs" dxfId="206" priority="10" operator="between">
      <formula>$E$12*0</formula>
      <formula>$E$12*0.329999</formula>
    </cfRule>
    <cfRule type="cellIs" dxfId="205" priority="11" operator="between">
      <formula>$E$12*0.33</formula>
      <formula>$E$12*0.6599999</formula>
    </cfRule>
    <cfRule type="cellIs" dxfId="204" priority="12" operator="between">
      <formula>$E$12*0.66</formula>
      <formula>$E$12*1</formula>
    </cfRule>
  </conditionalFormatting>
  <conditionalFormatting sqref="D16">
    <cfRule type="cellIs" dxfId="203" priority="4" operator="between">
      <formula>66</formula>
      <formula>100</formula>
    </cfRule>
    <cfRule type="cellIs" dxfId="202" priority="5" operator="between">
      <formula>33</formula>
      <formula>66</formula>
    </cfRule>
    <cfRule type="cellIs" dxfId="201" priority="6" operator="between">
      <formula>0</formula>
      <formula>33</formula>
    </cfRule>
  </conditionalFormatting>
  <conditionalFormatting sqref="E16">
    <cfRule type="cellIs" dxfId="200" priority="1" operator="between">
      <formula>66</formula>
      <formula>100</formula>
    </cfRule>
    <cfRule type="cellIs" dxfId="199" priority="2" operator="between">
      <formula>33</formula>
      <formula>66</formula>
    </cfRule>
    <cfRule type="cellIs" dxfId="19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'[1]DESCRICAO GESTAO'!$B$1039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'[1]DESCRICAO GESTAO'!$B$1040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'[1]DESCRICAO GESTAO'!$B$1038</f>
        <v>2008 - Manutenção de recursos humanos</v>
      </c>
      <c r="C6" s="411"/>
      <c r="D6" s="411"/>
      <c r="E6" s="411"/>
      <c r="F6" s="411"/>
      <c r="G6" s="412"/>
    </row>
    <row r="7" spans="1:8" ht="43.5" customHeight="1">
      <c r="A7" s="336" t="s">
        <v>306</v>
      </c>
      <c r="B7" s="407" t="s">
        <v>344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345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'[1]DESCRICAO GESTAO'!$B$1041</f>
        <v>Servidor Mantido</v>
      </c>
      <c r="B12" s="417"/>
      <c r="C12" s="418" t="str">
        <f>'[1]DESCRICAO GESTAO'!$E$1041</f>
        <v>Unidade</v>
      </c>
      <c r="D12" s="419"/>
      <c r="E12" s="337">
        <v>31</v>
      </c>
      <c r="F12" s="350">
        <f>IFERROR(E12*E16/100,0)</f>
        <v>27.018231330409602</v>
      </c>
      <c r="G12" s="349">
        <f>IFERROR(F12/E12*100,0)</f>
        <v>87.15558493680517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895000</v>
      </c>
      <c r="B15" s="364">
        <v>981865.81</v>
      </c>
      <c r="C15" s="340">
        <v>946951.27</v>
      </c>
      <c r="D15" s="340">
        <v>946951.27</v>
      </c>
      <c r="E15" s="340">
        <v>855750.89</v>
      </c>
      <c r="F15" s="341">
        <v>0</v>
      </c>
      <c r="G15" s="349">
        <f>IFERROR(B15-C15-F15,0)</f>
        <v>34914.540000000037</v>
      </c>
    </row>
    <row r="16" spans="1:8" ht="16.5" thickBot="1">
      <c r="A16" s="403" t="s">
        <v>325</v>
      </c>
      <c r="B16" s="403"/>
      <c r="C16" s="349">
        <f>IFERROR(C15/$B$15*100,0)</f>
        <v>96.44406194365807</v>
      </c>
      <c r="D16" s="349">
        <f>IFERROR(D15/$C$15*100,0)</f>
        <v>100</v>
      </c>
      <c r="E16" s="349">
        <f>IFERROR(E15/$B$15*100,0)</f>
        <v>87.15558493680517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97" priority="7" operator="between">
      <formula>66</formula>
      <formula>100</formula>
    </cfRule>
    <cfRule type="cellIs" dxfId="196" priority="8" operator="between">
      <formula>33</formula>
      <formula>66</formula>
    </cfRule>
    <cfRule type="cellIs" dxfId="195" priority="9" operator="between">
      <formula>0</formula>
      <formula>33</formula>
    </cfRule>
  </conditionalFormatting>
  <conditionalFormatting sqref="G15">
    <cfRule type="cellIs" dxfId="194" priority="16" operator="between">
      <formula>66</formula>
      <formula>100</formula>
    </cfRule>
    <cfRule type="cellIs" dxfId="193" priority="17" operator="between">
      <formula>33</formula>
      <formula>66</formula>
    </cfRule>
    <cfRule type="cellIs" dxfId="192" priority="18" operator="between">
      <formula>0</formula>
      <formula>33</formula>
    </cfRule>
  </conditionalFormatting>
  <conditionalFormatting sqref="G12">
    <cfRule type="cellIs" dxfId="191" priority="13" operator="between">
      <formula>66</formula>
      <formula>100</formula>
    </cfRule>
    <cfRule type="cellIs" dxfId="190" priority="14" operator="between">
      <formula>33</formula>
      <formula>66</formula>
    </cfRule>
    <cfRule type="cellIs" dxfId="189" priority="15" operator="between">
      <formula>0</formula>
      <formula>33</formula>
    </cfRule>
  </conditionalFormatting>
  <conditionalFormatting sqref="F12">
    <cfRule type="cellIs" dxfId="188" priority="10" operator="between">
      <formula>$E$12*0</formula>
      <formula>$E$12*0.329999</formula>
    </cfRule>
    <cfRule type="cellIs" dxfId="187" priority="11" operator="between">
      <formula>$E$12*0.33</formula>
      <formula>$E$12*0.6599999</formula>
    </cfRule>
    <cfRule type="cellIs" dxfId="186" priority="12" operator="between">
      <formula>$E$12*0.66</formula>
      <formula>$E$12*1</formula>
    </cfRule>
  </conditionalFormatting>
  <conditionalFormatting sqref="D16">
    <cfRule type="cellIs" dxfId="185" priority="4" operator="between">
      <formula>66</formula>
      <formula>100</formula>
    </cfRule>
    <cfRule type="cellIs" dxfId="184" priority="5" operator="between">
      <formula>33</formula>
      <formula>66</formula>
    </cfRule>
    <cfRule type="cellIs" dxfId="183" priority="6" operator="between">
      <formula>0</formula>
      <formula>33</formula>
    </cfRule>
  </conditionalFormatting>
  <conditionalFormatting sqref="E16">
    <cfRule type="cellIs" dxfId="182" priority="1" operator="between">
      <formula>66</formula>
      <formula>100</formula>
    </cfRule>
    <cfRule type="cellIs" dxfId="181" priority="2" operator="between">
      <formula>33</formula>
      <formula>66</formula>
    </cfRule>
    <cfRule type="cellIs" dxfId="18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TEMATICAS'!$B$2972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TEMATICAS'!$B$2973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TEMATICAS'!$B$2971</f>
        <v>1025 - Aparelhamento do Secretaria de Esporte e Lazer.</v>
      </c>
      <c r="C6" s="411"/>
      <c r="D6" s="411"/>
      <c r="E6" s="411"/>
      <c r="F6" s="411"/>
      <c r="G6" s="412"/>
    </row>
    <row r="7" spans="1:8" ht="52.5" customHeight="1">
      <c r="A7" s="336" t="s">
        <v>306</v>
      </c>
      <c r="B7" s="407" t="s">
        <v>346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347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tr">
        <f>'[1]DESCRIÇÃO TEMATICAS'!$B$2978</f>
        <v xml:space="preserve">Direta
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TEMATICAS'!$B$2974</f>
        <v>Equipamento mantido</v>
      </c>
      <c r="B12" s="417"/>
      <c r="C12" s="418" t="str">
        <f>'[1]DESCRIÇÃO TEMATICAS'!$E$2974</f>
        <v>Unidade</v>
      </c>
      <c r="D12" s="419"/>
      <c r="E12" s="337">
        <f>'[1]DESCRIÇÃO TEMATICAS'!$B$2982</f>
        <v>10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4000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403" t="s">
        <v>325</v>
      </c>
      <c r="B16" s="403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79" priority="7" operator="between">
      <formula>66</formula>
      <formula>100</formula>
    </cfRule>
    <cfRule type="cellIs" dxfId="178" priority="8" operator="between">
      <formula>33</formula>
      <formula>66</formula>
    </cfRule>
    <cfRule type="cellIs" dxfId="177" priority="9" operator="between">
      <formula>0</formula>
      <formula>33</formula>
    </cfRule>
  </conditionalFormatting>
  <conditionalFormatting sqref="G15">
    <cfRule type="cellIs" dxfId="176" priority="16" operator="between">
      <formula>66</formula>
      <formula>100</formula>
    </cfRule>
    <cfRule type="cellIs" dxfId="175" priority="17" operator="between">
      <formula>33</formula>
      <formula>66</formula>
    </cfRule>
    <cfRule type="cellIs" dxfId="174" priority="18" operator="between">
      <formula>0</formula>
      <formula>33</formula>
    </cfRule>
  </conditionalFormatting>
  <conditionalFormatting sqref="G12">
    <cfRule type="cellIs" dxfId="173" priority="13" operator="between">
      <formula>66</formula>
      <formula>100</formula>
    </cfRule>
    <cfRule type="cellIs" dxfId="172" priority="14" operator="between">
      <formula>33</formula>
      <formula>66</formula>
    </cfRule>
    <cfRule type="cellIs" dxfId="171" priority="15" operator="between">
      <formula>0</formula>
      <formula>33</formula>
    </cfRule>
  </conditionalFormatting>
  <conditionalFormatting sqref="F12">
    <cfRule type="cellIs" dxfId="170" priority="10" operator="between">
      <formula>$E$12*0</formula>
      <formula>$E$12*0.329999</formula>
    </cfRule>
    <cfRule type="cellIs" dxfId="169" priority="11" operator="between">
      <formula>$E$12*0.33</formula>
      <formula>$E$12*0.6599999</formula>
    </cfRule>
    <cfRule type="cellIs" dxfId="168" priority="12" operator="between">
      <formula>$E$12*0.66</formula>
      <formula>$E$12*1</formula>
    </cfRule>
  </conditionalFormatting>
  <conditionalFormatting sqref="D16">
    <cfRule type="cellIs" dxfId="167" priority="4" operator="between">
      <formula>66</formula>
      <formula>100</formula>
    </cfRule>
    <cfRule type="cellIs" dxfId="166" priority="5" operator="between">
      <formula>33</formula>
      <formula>66</formula>
    </cfRule>
    <cfRule type="cellIs" dxfId="165" priority="6" operator="between">
      <formula>0</formula>
      <formula>33</formula>
    </cfRule>
  </conditionalFormatting>
  <conditionalFormatting sqref="E16">
    <cfRule type="cellIs" dxfId="164" priority="1" operator="between">
      <formula>66</formula>
      <formula>100</formula>
    </cfRule>
    <cfRule type="cellIs" dxfId="163" priority="2" operator="between">
      <formula>33</formula>
      <formula>66</formula>
    </cfRule>
    <cfRule type="cellIs" dxfId="16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TEMATICAS'!$B$2995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TEMATICAS'!$B$2996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TEMATICAS'!$B$2994</f>
        <v>1026 - Construção da equipamentos esportivos</v>
      </c>
      <c r="C6" s="411"/>
      <c r="D6" s="411"/>
      <c r="E6" s="411"/>
      <c r="F6" s="411"/>
      <c r="G6" s="412"/>
    </row>
    <row r="7" spans="1:8" ht="82.5" customHeight="1">
      <c r="A7" s="336" t="s">
        <v>306</v>
      </c>
      <c r="B7" s="407" t="s">
        <v>348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349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TEMATICAS'!$B$2997</f>
        <v>Infraestrutura ampliada</v>
      </c>
      <c r="B12" s="417"/>
      <c r="C12" s="418" t="str">
        <f>'[1]DESCRIÇÃO TEMATICAS'!$E$2997</f>
        <v>Porcentagem</v>
      </c>
      <c r="D12" s="419"/>
      <c r="E12" s="337">
        <v>2</v>
      </c>
      <c r="F12" s="350">
        <f>IFERROR(E12*E16/100,0)</f>
        <v>0.9404727394811232</v>
      </c>
      <c r="G12" s="349">
        <f>IFERROR(F12/E12*100,0)</f>
        <v>47.02363697405616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738000</v>
      </c>
      <c r="B15" s="364">
        <v>780416.73</v>
      </c>
      <c r="C15" s="340">
        <v>756816.14</v>
      </c>
      <c r="D15" s="340">
        <v>366980.33</v>
      </c>
      <c r="E15" s="340">
        <v>366980.33</v>
      </c>
      <c r="F15" s="341">
        <v>0</v>
      </c>
      <c r="G15" s="349">
        <f>IFERROR(B15-C15-F15,0)</f>
        <v>23600.589999999967</v>
      </c>
    </row>
    <row r="16" spans="1:8" ht="16.5" thickBot="1">
      <c r="A16" s="403" t="s">
        <v>325</v>
      </c>
      <c r="B16" s="403"/>
      <c r="C16" s="349">
        <f>IFERROR(C15/$B$15*100,0)</f>
        <v>96.975899017439062</v>
      </c>
      <c r="D16" s="349">
        <f>IFERROR(D15/$C$15*100,0)</f>
        <v>48.490024274588009</v>
      </c>
      <c r="E16" s="349">
        <f>IFERROR(E15/$B$15*100,0)</f>
        <v>47.02363697405616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61" priority="7" operator="between">
      <formula>66</formula>
      <formula>100</formula>
    </cfRule>
    <cfRule type="cellIs" dxfId="160" priority="8" operator="between">
      <formula>33</formula>
      <formula>66</formula>
    </cfRule>
    <cfRule type="cellIs" dxfId="159" priority="9" operator="between">
      <formula>0</formula>
      <formula>33</formula>
    </cfRule>
  </conditionalFormatting>
  <conditionalFormatting sqref="G15">
    <cfRule type="cellIs" dxfId="158" priority="16" operator="between">
      <formula>66</formula>
      <formula>100</formula>
    </cfRule>
    <cfRule type="cellIs" dxfId="157" priority="17" operator="between">
      <formula>33</formula>
      <formula>66</formula>
    </cfRule>
    <cfRule type="cellIs" dxfId="156" priority="18" operator="between">
      <formula>0</formula>
      <formula>33</formula>
    </cfRule>
  </conditionalFormatting>
  <conditionalFormatting sqref="G12">
    <cfRule type="cellIs" dxfId="155" priority="13" operator="between">
      <formula>66</formula>
      <formula>100</formula>
    </cfRule>
    <cfRule type="cellIs" dxfId="154" priority="14" operator="between">
      <formula>33</formula>
      <formula>66</formula>
    </cfRule>
    <cfRule type="cellIs" dxfId="153" priority="15" operator="between">
      <formula>0</formula>
      <formula>33</formula>
    </cfRule>
  </conditionalFormatting>
  <conditionalFormatting sqref="F12">
    <cfRule type="cellIs" dxfId="152" priority="10" operator="between">
      <formula>$E$12*0</formula>
      <formula>$E$12*0.329999</formula>
    </cfRule>
    <cfRule type="cellIs" dxfId="151" priority="11" operator="between">
      <formula>$E$12*0.33</formula>
      <formula>$E$12*0.6599999</formula>
    </cfRule>
    <cfRule type="cellIs" dxfId="150" priority="12" operator="between">
      <formula>$E$12*0.66</formula>
      <formula>$E$12*1</formula>
    </cfRule>
  </conditionalFormatting>
  <conditionalFormatting sqref="D16">
    <cfRule type="cellIs" dxfId="149" priority="4" operator="between">
      <formula>66</formula>
      <formula>100</formula>
    </cfRule>
    <cfRule type="cellIs" dxfId="148" priority="5" operator="between">
      <formula>33</formula>
      <formula>66</formula>
    </cfRule>
    <cfRule type="cellIs" dxfId="147" priority="6" operator="between">
      <formula>0</formula>
      <formula>33</formula>
    </cfRule>
  </conditionalFormatting>
  <conditionalFormatting sqref="E16">
    <cfRule type="cellIs" dxfId="146" priority="1" operator="between">
      <formula>66</formula>
      <formula>100</formula>
    </cfRule>
    <cfRule type="cellIs" dxfId="145" priority="2" operator="between">
      <formula>33</formula>
      <formula>66</formula>
    </cfRule>
    <cfRule type="cellIs" dxfId="144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TEMATICAS'!$B$2881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TEMATICAS'!$B$2882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29" t="str">
        <f>'[1]DESCRIÇÃO TEMATICAS'!$B$2880</f>
        <v>2101 - Manutenção dos equipamentos esportivos</v>
      </c>
      <c r="C6" s="411"/>
      <c r="D6" s="411"/>
      <c r="E6" s="411"/>
      <c r="F6" s="411"/>
      <c r="G6" s="412"/>
    </row>
    <row r="7" spans="1:8" ht="68.25" customHeight="1">
      <c r="A7" s="336" t="s">
        <v>306</v>
      </c>
      <c r="B7" s="407" t="s">
        <v>350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351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TEMATICAS'!$B$2883</f>
        <v>Equipamento mantido</v>
      </c>
      <c r="B12" s="417"/>
      <c r="C12" s="418" t="str">
        <f>'[1]DESCRIÇÃO TEMATICAS'!$E$2883</f>
        <v>Unidade</v>
      </c>
      <c r="D12" s="419"/>
      <c r="E12" s="337">
        <v>12</v>
      </c>
      <c r="F12" s="350">
        <f>IFERROR(E12*E16/100,0)</f>
        <v>4.2487147422537168</v>
      </c>
      <c r="G12" s="349">
        <f>IFERROR(F12/E12*100,0)</f>
        <v>35.405956185447643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258000</v>
      </c>
      <c r="B15" s="364">
        <v>334660.5</v>
      </c>
      <c r="C15" s="340">
        <v>201674.72</v>
      </c>
      <c r="D15" s="340">
        <v>135120.25</v>
      </c>
      <c r="E15" s="340">
        <v>118489.75</v>
      </c>
      <c r="F15" s="341">
        <v>0</v>
      </c>
      <c r="G15" s="349">
        <f>IFERROR(B15-C15-F15,0)</f>
        <v>132985.78</v>
      </c>
    </row>
    <row r="16" spans="1:8" ht="16.5" thickBot="1">
      <c r="A16" s="403" t="s">
        <v>325</v>
      </c>
      <c r="B16" s="403"/>
      <c r="C16" s="349">
        <f>IFERROR(C15/$B$15*100,0)</f>
        <v>60.262480932168572</v>
      </c>
      <c r="D16" s="349">
        <f>IFERROR(D15/$C$15*100,0)</f>
        <v>66.999101325143769</v>
      </c>
      <c r="E16" s="349">
        <f>IFERROR(E15/$B$15*100,0)</f>
        <v>35.405956185447643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43" priority="7" operator="between">
      <formula>66</formula>
      <formula>100</formula>
    </cfRule>
    <cfRule type="cellIs" dxfId="142" priority="8" operator="between">
      <formula>33</formula>
      <formula>66</formula>
    </cfRule>
    <cfRule type="cellIs" dxfId="141" priority="9" operator="between">
      <formula>0</formula>
      <formula>33</formula>
    </cfRule>
  </conditionalFormatting>
  <conditionalFormatting sqref="G15">
    <cfRule type="cellIs" dxfId="140" priority="16" operator="between">
      <formula>66</formula>
      <formula>100</formula>
    </cfRule>
    <cfRule type="cellIs" dxfId="139" priority="17" operator="between">
      <formula>33</formula>
      <formula>66</formula>
    </cfRule>
    <cfRule type="cellIs" dxfId="138" priority="18" operator="between">
      <formula>0</formula>
      <formula>33</formula>
    </cfRule>
  </conditionalFormatting>
  <conditionalFormatting sqref="G12">
    <cfRule type="cellIs" dxfId="137" priority="13" operator="between">
      <formula>66</formula>
      <formula>100</formula>
    </cfRule>
    <cfRule type="cellIs" dxfId="136" priority="14" operator="between">
      <formula>33</formula>
      <formula>66</formula>
    </cfRule>
    <cfRule type="cellIs" dxfId="135" priority="15" operator="between">
      <formula>0</formula>
      <formula>33</formula>
    </cfRule>
  </conditionalFormatting>
  <conditionalFormatting sqref="F12">
    <cfRule type="cellIs" dxfId="134" priority="10" operator="between">
      <formula>$E$12*0</formula>
      <formula>$E$12*0.329999</formula>
    </cfRule>
    <cfRule type="cellIs" dxfId="133" priority="11" operator="between">
      <formula>$E$12*0.33</formula>
      <formula>$E$12*0.6599999</formula>
    </cfRule>
    <cfRule type="cellIs" dxfId="132" priority="12" operator="between">
      <formula>$E$12*0.66</formula>
      <formula>$E$12*1</formula>
    </cfRule>
  </conditionalFormatting>
  <conditionalFormatting sqref="D16">
    <cfRule type="cellIs" dxfId="131" priority="4" operator="between">
      <formula>66</formula>
      <formula>100</formula>
    </cfRule>
    <cfRule type="cellIs" dxfId="130" priority="5" operator="between">
      <formula>33</formula>
      <formula>66</formula>
    </cfRule>
    <cfRule type="cellIs" dxfId="129" priority="6" operator="between">
      <formula>0</formula>
      <formula>33</formula>
    </cfRule>
  </conditionalFormatting>
  <conditionalFormatting sqref="E16">
    <cfRule type="cellIs" dxfId="128" priority="1" operator="between">
      <formula>66</formula>
      <formula>100</formula>
    </cfRule>
    <cfRule type="cellIs" dxfId="127" priority="2" operator="between">
      <formula>33</formula>
      <formula>66</formula>
    </cfRule>
    <cfRule type="cellIs" dxfId="126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topLeftCell="A7" zoomScaleNormal="100" workbookViewId="0">
      <selection activeCell="G14" sqref="G14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TEMATICAS'!$B$2906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TEMATICAS'!$B$2907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TEMATICAS'!$B$2905</f>
        <v>2102 - Realização de eventos esportivos</v>
      </c>
      <c r="C6" s="411"/>
      <c r="D6" s="411"/>
      <c r="E6" s="411"/>
      <c r="F6" s="411"/>
      <c r="G6" s="412"/>
    </row>
    <row r="7" spans="1:8" ht="159.75" customHeight="1">
      <c r="A7" s="336" t="s">
        <v>306</v>
      </c>
      <c r="B7" s="407" t="s">
        <v>352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353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TEMATICAS'!$B$2908</f>
        <v>Eventos esportivos realizados</v>
      </c>
      <c r="B12" s="417"/>
      <c r="C12" s="418" t="str">
        <f>'[1]DESCRIÇÃO TEMATICAS'!$E$2908</f>
        <v>Unidade</v>
      </c>
      <c r="D12" s="419"/>
      <c r="E12" s="337">
        <v>60</v>
      </c>
      <c r="F12" s="350">
        <f>IFERROR(E12*E16/100,0)</f>
        <v>60</v>
      </c>
      <c r="G12" s="349">
        <f>IFERROR(F12/E12*100,0)</f>
        <v>100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148000</v>
      </c>
      <c r="B15" s="364">
        <v>69425.899999999994</v>
      </c>
      <c r="C15" s="340">
        <v>69425.899999999994</v>
      </c>
      <c r="D15" s="340">
        <v>69425.899999999994</v>
      </c>
      <c r="E15" s="340">
        <v>69425.899999999994</v>
      </c>
      <c r="F15" s="341">
        <v>0</v>
      </c>
      <c r="G15" s="349">
        <f>IFERROR(B15-C15-F15,0)</f>
        <v>0</v>
      </c>
    </row>
    <row r="16" spans="1:8" ht="16.5" thickBot="1">
      <c r="A16" s="403" t="s">
        <v>325</v>
      </c>
      <c r="B16" s="403"/>
      <c r="C16" s="349">
        <f>IFERROR(C15/$B$15*100,0)</f>
        <v>100</v>
      </c>
      <c r="D16" s="349">
        <f>IFERROR(D15/$C$15*100,0)</f>
        <v>100</v>
      </c>
      <c r="E16" s="349">
        <f>IFERROR(E15/$B$15*100,0)</f>
        <v>100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25" priority="7" operator="between">
      <formula>66</formula>
      <formula>100</formula>
    </cfRule>
    <cfRule type="cellIs" dxfId="124" priority="8" operator="between">
      <formula>33</formula>
      <formula>66</formula>
    </cfRule>
    <cfRule type="cellIs" dxfId="123" priority="9" operator="between">
      <formula>0</formula>
      <formula>33</formula>
    </cfRule>
  </conditionalFormatting>
  <conditionalFormatting sqref="G15">
    <cfRule type="cellIs" dxfId="122" priority="16" operator="between">
      <formula>66</formula>
      <formula>100</formula>
    </cfRule>
    <cfRule type="cellIs" dxfId="121" priority="17" operator="between">
      <formula>33</formula>
      <formula>66</formula>
    </cfRule>
    <cfRule type="cellIs" dxfId="120" priority="18" operator="between">
      <formula>0</formula>
      <formula>33</formula>
    </cfRule>
  </conditionalFormatting>
  <conditionalFormatting sqref="G12">
    <cfRule type="cellIs" dxfId="119" priority="13" operator="between">
      <formula>66</formula>
      <formula>100</formula>
    </cfRule>
    <cfRule type="cellIs" dxfId="118" priority="14" operator="between">
      <formula>33</formula>
      <formula>66</formula>
    </cfRule>
    <cfRule type="cellIs" dxfId="117" priority="15" operator="between">
      <formula>0</formula>
      <formula>33</formula>
    </cfRule>
  </conditionalFormatting>
  <conditionalFormatting sqref="F12">
    <cfRule type="cellIs" dxfId="116" priority="10" operator="between">
      <formula>$E$12*0</formula>
      <formula>$E$12*0.329999</formula>
    </cfRule>
    <cfRule type="cellIs" dxfId="115" priority="11" operator="between">
      <formula>$E$12*0.33</formula>
      <formula>$E$12*0.6599999</formula>
    </cfRule>
    <cfRule type="cellIs" dxfId="114" priority="12" operator="between">
      <formula>$E$12*0.66</formula>
      <formula>$E$12*1</formula>
    </cfRule>
  </conditionalFormatting>
  <conditionalFormatting sqref="D16">
    <cfRule type="cellIs" dxfId="113" priority="4" operator="between">
      <formula>66</formula>
      <formula>100</formula>
    </cfRule>
    <cfRule type="cellIs" dxfId="112" priority="5" operator="between">
      <formula>33</formula>
      <formula>66</formula>
    </cfRule>
    <cfRule type="cellIs" dxfId="111" priority="6" operator="between">
      <formula>0</formula>
      <formula>33</formula>
    </cfRule>
  </conditionalFormatting>
  <conditionalFormatting sqref="E16">
    <cfRule type="cellIs" dxfId="110" priority="1" operator="between">
      <formula>66</formula>
      <formula>100</formula>
    </cfRule>
    <cfRule type="cellIs" dxfId="109" priority="2" operator="between">
      <formula>33</formula>
      <formula>66</formula>
    </cfRule>
    <cfRule type="cellIs" dxfId="108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TEMATICAS'!$B$2930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TEMATICAS'!$B$2931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TEMATICAS'!$B$2929</f>
        <v>2103 - Apoio a Entidades em projetos sociais</v>
      </c>
      <c r="C6" s="411"/>
      <c r="D6" s="411"/>
      <c r="E6" s="411"/>
      <c r="F6" s="411"/>
      <c r="G6" s="412"/>
    </row>
    <row r="7" spans="1:8" ht="82.5" customHeight="1">
      <c r="A7" s="336" t="s">
        <v>306</v>
      </c>
      <c r="B7" s="407" t="s">
        <v>354</v>
      </c>
      <c r="C7" s="408"/>
      <c r="D7" s="408"/>
      <c r="E7" s="408"/>
      <c r="F7" s="408"/>
      <c r="G7" s="409"/>
    </row>
    <row r="8" spans="1:8" ht="46.5" customHeight="1">
      <c r="A8" s="336" t="s">
        <v>307</v>
      </c>
      <c r="B8" s="407" t="s">
        <v>355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TEMATICAS'!$B$2932</f>
        <v>Entidade apoiada</v>
      </c>
      <c r="B12" s="417"/>
      <c r="C12" s="418" t="str">
        <f>'[1]DESCRIÇÃO TEMATICAS'!$E$2932</f>
        <v>Unidade</v>
      </c>
      <c r="D12" s="419"/>
      <c r="E12" s="337">
        <v>12</v>
      </c>
      <c r="F12" s="350">
        <f>IFERROR(E12*E16/100,0)</f>
        <v>9</v>
      </c>
      <c r="G12" s="349">
        <f>IFERROR(F12/E12*100,0)</f>
        <v>75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136000</v>
      </c>
      <c r="B15" s="364">
        <v>100800</v>
      </c>
      <c r="C15" s="340">
        <v>100800</v>
      </c>
      <c r="D15" s="340">
        <v>84000</v>
      </c>
      <c r="E15" s="340">
        <v>75600</v>
      </c>
      <c r="F15" s="341">
        <v>0</v>
      </c>
      <c r="G15" s="349">
        <f>IFERROR(B15-C15-F15,0)</f>
        <v>0</v>
      </c>
    </row>
    <row r="16" spans="1:8" ht="16.5" thickBot="1">
      <c r="A16" s="403" t="s">
        <v>325</v>
      </c>
      <c r="B16" s="403"/>
      <c r="C16" s="349">
        <f>IFERROR(C15/$B$15*100,0)</f>
        <v>100</v>
      </c>
      <c r="D16" s="349">
        <f>IFERROR(D15/$C$15*100,0)</f>
        <v>83.333333333333343</v>
      </c>
      <c r="E16" s="349">
        <f>IFERROR(E15/$B$15*100,0)</f>
        <v>75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07" priority="7" operator="between">
      <formula>66</formula>
      <formula>100</formula>
    </cfRule>
    <cfRule type="cellIs" dxfId="106" priority="8" operator="between">
      <formula>33</formula>
      <formula>66</formula>
    </cfRule>
    <cfRule type="cellIs" dxfId="105" priority="9" operator="between">
      <formula>0</formula>
      <formula>33</formula>
    </cfRule>
  </conditionalFormatting>
  <conditionalFormatting sqref="G15">
    <cfRule type="cellIs" dxfId="104" priority="16" operator="between">
      <formula>66</formula>
      <formula>100</formula>
    </cfRule>
    <cfRule type="cellIs" dxfId="103" priority="17" operator="between">
      <formula>33</formula>
      <formula>66</formula>
    </cfRule>
    <cfRule type="cellIs" dxfId="102" priority="18" operator="between">
      <formula>0</formula>
      <formula>33</formula>
    </cfRule>
  </conditionalFormatting>
  <conditionalFormatting sqref="G12">
    <cfRule type="cellIs" dxfId="101" priority="13" operator="between">
      <formula>66</formula>
      <formula>100</formula>
    </cfRule>
    <cfRule type="cellIs" dxfId="100" priority="14" operator="between">
      <formula>33</formula>
      <formula>66</formula>
    </cfRule>
    <cfRule type="cellIs" dxfId="99" priority="15" operator="between">
      <formula>0</formula>
      <formula>33</formula>
    </cfRule>
  </conditionalFormatting>
  <conditionalFormatting sqref="F12">
    <cfRule type="cellIs" dxfId="98" priority="10" operator="between">
      <formula>$E$12*0</formula>
      <formula>$E$12*0.329999</formula>
    </cfRule>
    <cfRule type="cellIs" dxfId="97" priority="11" operator="between">
      <formula>$E$12*0.33</formula>
      <formula>$E$12*0.6599999</formula>
    </cfRule>
    <cfRule type="cellIs" dxfId="96" priority="12" operator="between">
      <formula>$E$12*0.66</formula>
      <formula>$E$12*1</formula>
    </cfRule>
  </conditionalFormatting>
  <conditionalFormatting sqref="D16">
    <cfRule type="cellIs" dxfId="95" priority="4" operator="between">
      <formula>66</formula>
      <formula>100</formula>
    </cfRule>
    <cfRule type="cellIs" dxfId="94" priority="5" operator="between">
      <formula>33</formula>
      <formula>66</formula>
    </cfRule>
    <cfRule type="cellIs" dxfId="93" priority="6" operator="between">
      <formula>0</formula>
      <formula>33</formula>
    </cfRule>
  </conditionalFormatting>
  <conditionalFormatting sqref="E16">
    <cfRule type="cellIs" dxfId="92" priority="1" operator="between">
      <formula>66</formula>
      <formula>100</formula>
    </cfRule>
    <cfRule type="cellIs" dxfId="91" priority="2" operator="between">
      <formula>33</formula>
      <formula>66</formula>
    </cfRule>
    <cfRule type="cellIs" dxfId="90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0" t="s">
        <v>293</v>
      </c>
      <c r="B1" s="421"/>
      <c r="C1" s="421"/>
      <c r="D1" s="421"/>
      <c r="E1" s="421"/>
      <c r="F1" s="421"/>
      <c r="G1" s="422"/>
    </row>
    <row r="2" spans="1:8" ht="23.25">
      <c r="A2" s="423" t="s">
        <v>360</v>
      </c>
      <c r="B2" s="424"/>
      <c r="C2" s="424"/>
      <c r="D2" s="424"/>
      <c r="E2" s="424"/>
      <c r="F2" s="424"/>
      <c r="G2" s="425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26" t="str">
        <f>'[1]DESCRIÇÃO TEMATICAS'!$B$3019</f>
        <v>20 - Secretaria Municipal de Esporte e Lazer</v>
      </c>
      <c r="C4" s="427"/>
      <c r="D4" s="427"/>
      <c r="E4" s="427"/>
      <c r="F4" s="427"/>
      <c r="G4" s="428"/>
    </row>
    <row r="5" spans="1:8" ht="30.75" customHeight="1">
      <c r="A5" s="342" t="s">
        <v>305</v>
      </c>
      <c r="B5" s="410" t="str">
        <f>'[1]DESCRIÇÃO TEMATICAS'!$B$3020</f>
        <v>2022 - Secretaria Municipal de Esporte e Lazer</v>
      </c>
      <c r="C5" s="411"/>
      <c r="D5" s="411"/>
      <c r="E5" s="411"/>
      <c r="F5" s="411"/>
      <c r="G5" s="412"/>
    </row>
    <row r="6" spans="1:8" ht="15" customHeight="1">
      <c r="A6" s="336" t="s">
        <v>33</v>
      </c>
      <c r="B6" s="410" t="str">
        <f>'[1]DESCRIÇÃO TEMATICAS'!$B$3018</f>
        <v>2106 - Implantação de Núcleos Urbanos Vida Saudável</v>
      </c>
      <c r="C6" s="411"/>
      <c r="D6" s="411"/>
      <c r="E6" s="411"/>
      <c r="F6" s="411"/>
      <c r="G6" s="412"/>
    </row>
    <row r="7" spans="1:8" ht="71.25" customHeight="1">
      <c r="A7" s="336" t="s">
        <v>306</v>
      </c>
      <c r="B7" s="407" t="s">
        <v>356</v>
      </c>
      <c r="C7" s="408"/>
      <c r="D7" s="408"/>
      <c r="E7" s="408"/>
      <c r="F7" s="408"/>
      <c r="G7" s="409"/>
    </row>
    <row r="8" spans="1:8" ht="29.25" customHeight="1">
      <c r="A8" s="336" t="s">
        <v>307</v>
      </c>
      <c r="B8" s="407" t="s">
        <v>357</v>
      </c>
      <c r="C8" s="408"/>
      <c r="D8" s="408"/>
      <c r="E8" s="408"/>
      <c r="F8" s="408"/>
      <c r="G8" s="409"/>
    </row>
    <row r="9" spans="1:8" ht="30.75" customHeight="1">
      <c r="A9" s="342" t="s">
        <v>308</v>
      </c>
      <c r="B9" s="410" t="s">
        <v>311</v>
      </c>
      <c r="C9" s="411"/>
      <c r="D9" s="411"/>
      <c r="E9" s="411"/>
      <c r="F9" s="411"/>
      <c r="G9" s="412"/>
    </row>
    <row r="10" spans="1:8" ht="15.75">
      <c r="A10" s="404" t="s">
        <v>309</v>
      </c>
      <c r="B10" s="405"/>
      <c r="C10" s="405"/>
      <c r="D10" s="405"/>
      <c r="E10" s="405"/>
      <c r="F10" s="405"/>
      <c r="G10" s="406"/>
    </row>
    <row r="11" spans="1:8" ht="31.5">
      <c r="A11" s="413" t="s">
        <v>1</v>
      </c>
      <c r="B11" s="414"/>
      <c r="C11" s="415" t="s">
        <v>48</v>
      </c>
      <c r="D11" s="414"/>
      <c r="E11" s="343" t="s">
        <v>46</v>
      </c>
      <c r="F11" s="344" t="s">
        <v>47</v>
      </c>
      <c r="G11" s="345" t="s">
        <v>5</v>
      </c>
    </row>
    <row r="12" spans="1:8" ht="16.5" thickBot="1">
      <c r="A12" s="416" t="str">
        <f>'[1]DESCRIÇÃO TEMATICAS'!$B$3021</f>
        <v>Núcleo implantado</v>
      </c>
      <c r="B12" s="417"/>
      <c r="C12" s="418" t="str">
        <f>'[1]DESCRIÇÃO TEMATICAS'!$E$3021</f>
        <v>Unidade</v>
      </c>
      <c r="D12" s="419"/>
      <c r="E12" s="337">
        <v>2</v>
      </c>
      <c r="F12" s="350">
        <f>IFERROR(E12*E16/100,0)</f>
        <v>0</v>
      </c>
      <c r="G12" s="349">
        <f>IFERROR(F12/E12*100,0)</f>
        <v>0</v>
      </c>
      <c r="H12" s="338"/>
    </row>
    <row r="13" spans="1:8" ht="15.75">
      <c r="A13" s="404" t="s">
        <v>310</v>
      </c>
      <c r="B13" s="405"/>
      <c r="C13" s="405"/>
      <c r="D13" s="405"/>
      <c r="E13" s="405"/>
      <c r="F13" s="405"/>
      <c r="G13" s="406"/>
    </row>
    <row r="14" spans="1:8" ht="31.5">
      <c r="A14" s="346" t="s">
        <v>312</v>
      </c>
      <c r="B14" s="347" t="s">
        <v>8</v>
      </c>
      <c r="C14" s="347" t="s">
        <v>321</v>
      </c>
      <c r="D14" s="347" t="s">
        <v>322</v>
      </c>
      <c r="E14" s="347" t="s">
        <v>323</v>
      </c>
      <c r="F14" s="347" t="s">
        <v>324</v>
      </c>
      <c r="G14" s="348" t="s">
        <v>326</v>
      </c>
    </row>
    <row r="15" spans="1:8" ht="16.5" thickBot="1">
      <c r="A15" s="339">
        <v>3000</v>
      </c>
      <c r="B15" s="364">
        <v>0</v>
      </c>
      <c r="C15" s="340">
        <v>0</v>
      </c>
      <c r="D15" s="340">
        <v>0</v>
      </c>
      <c r="E15" s="340">
        <v>0</v>
      </c>
      <c r="F15" s="341">
        <v>0</v>
      </c>
      <c r="G15" s="349">
        <f>IFERROR(B15-C15-F15,0)</f>
        <v>0</v>
      </c>
    </row>
    <row r="16" spans="1:8" ht="16.5" thickBot="1">
      <c r="A16" s="403" t="s">
        <v>325</v>
      </c>
      <c r="B16" s="403"/>
      <c r="C16" s="349">
        <f>IFERROR(C15/$B$15*100,0)</f>
        <v>0</v>
      </c>
      <c r="D16" s="349">
        <f>IFERROR(D15/$C$15*100,0)</f>
        <v>0</v>
      </c>
      <c r="E16" s="349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89" priority="7" operator="between">
      <formula>66</formula>
      <formula>100</formula>
    </cfRule>
    <cfRule type="cellIs" dxfId="88" priority="8" operator="between">
      <formula>33</formula>
      <formula>66</formula>
    </cfRule>
    <cfRule type="cellIs" dxfId="87" priority="9" operator="between">
      <formula>0</formula>
      <formula>33</formula>
    </cfRule>
  </conditionalFormatting>
  <conditionalFormatting sqref="G15">
    <cfRule type="cellIs" dxfId="86" priority="16" operator="between">
      <formula>66</formula>
      <formula>100</formula>
    </cfRule>
    <cfRule type="cellIs" dxfId="85" priority="17" operator="between">
      <formula>33</formula>
      <formula>66</formula>
    </cfRule>
    <cfRule type="cellIs" dxfId="84" priority="18" operator="between">
      <formula>0</formula>
      <formula>33</formula>
    </cfRule>
  </conditionalFormatting>
  <conditionalFormatting sqref="G12">
    <cfRule type="cellIs" dxfId="83" priority="13" operator="between">
      <formula>66</formula>
      <formula>100</formula>
    </cfRule>
    <cfRule type="cellIs" dxfId="82" priority="14" operator="between">
      <formula>33</formula>
      <formula>66</formula>
    </cfRule>
    <cfRule type="cellIs" dxfId="81" priority="15" operator="between">
      <formula>0</formula>
      <formula>33</formula>
    </cfRule>
  </conditionalFormatting>
  <conditionalFormatting sqref="F12">
    <cfRule type="cellIs" dxfId="80" priority="10" operator="between">
      <formula>$E$12*0</formula>
      <formula>$E$12*0.329999</formula>
    </cfRule>
    <cfRule type="cellIs" dxfId="79" priority="11" operator="between">
      <formula>$E$12*0.33</formula>
      <formula>$E$12*0.6599999</formula>
    </cfRule>
    <cfRule type="cellIs" dxfId="78" priority="12" operator="between">
      <formula>$E$12*0.66</formula>
      <formula>$E$12*1</formula>
    </cfRule>
  </conditionalFormatting>
  <conditionalFormatting sqref="D16">
    <cfRule type="cellIs" dxfId="77" priority="4" operator="between">
      <formula>66</formula>
      <formula>100</formula>
    </cfRule>
    <cfRule type="cellIs" dxfId="76" priority="5" operator="between">
      <formula>33</formula>
      <formula>66</formula>
    </cfRule>
    <cfRule type="cellIs" dxfId="75" priority="6" operator="between">
      <formula>0</formula>
      <formula>33</formula>
    </cfRule>
  </conditionalFormatting>
  <conditionalFormatting sqref="E16">
    <cfRule type="cellIs" dxfId="74" priority="1" operator="between">
      <formula>66</formula>
      <formula>100</formula>
    </cfRule>
    <cfRule type="cellIs" dxfId="73" priority="2" operator="between">
      <formula>33</formula>
      <formula>66</formula>
    </cfRule>
    <cfRule type="cellIs" dxfId="72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13</vt:i4>
      </vt:variant>
    </vt:vector>
  </HeadingPairs>
  <TitlesOfParts>
    <vt:vector size="27" baseType="lpstr">
      <vt:lpstr>Ação</vt:lpstr>
      <vt:lpstr>2000</vt:lpstr>
      <vt:lpstr>2008</vt:lpstr>
      <vt:lpstr>1025</vt:lpstr>
      <vt:lpstr>1026</vt:lpstr>
      <vt:lpstr>2101</vt:lpstr>
      <vt:lpstr>2102</vt:lpstr>
      <vt:lpstr>2103</vt:lpstr>
      <vt:lpstr>2106</vt:lpstr>
      <vt:lpstr>2107</vt:lpstr>
      <vt:lpstr>Relat. Sintético das Ações</vt:lpstr>
      <vt:lpstr>4002 Diogenes</vt:lpstr>
      <vt:lpstr>Ação - 4002 DIOGENES</vt:lpstr>
      <vt:lpstr>objetivo temático- EVERCINO</vt:lpstr>
      <vt:lpstr>'1025'!Area_de_impressao</vt:lpstr>
      <vt:lpstr>'1026'!Area_de_impressao</vt:lpstr>
      <vt:lpstr>'2000'!Area_de_impressao</vt:lpstr>
      <vt:lpstr>'2008'!Area_de_impressao</vt:lpstr>
      <vt:lpstr>'2101'!Area_de_impressao</vt:lpstr>
      <vt:lpstr>'2102'!Area_de_impressao</vt:lpstr>
      <vt:lpstr>'2103'!Area_de_impressao</vt:lpstr>
      <vt:lpstr>'2106'!Area_de_impressao</vt:lpstr>
      <vt:lpstr>'2107'!Area_de_impressao</vt:lpstr>
      <vt:lpstr>'4002 Diogenes'!Area_de_impressao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2020-05-06T14:23:59Z</cp:lastPrinted>
  <dcterms:created xsi:type="dcterms:W3CDTF">2014-04-16T13:33:00Z</dcterms:created>
  <dcterms:modified xsi:type="dcterms:W3CDTF">2020-12-08T15:26:52Z</dcterms:modified>
</cp:coreProperties>
</file>