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tabRatio="706" firstSheet="12" activeTab="26"/>
  </bookViews>
  <sheets>
    <sheet name="Ação" sheetId="3" state="hidden" r:id="rId1"/>
    <sheet name="2081" sheetId="100" r:id="rId2"/>
    <sheet name="2082" sheetId="101" r:id="rId3"/>
    <sheet name="2142" sheetId="102" r:id="rId4"/>
    <sheet name="2079" sheetId="98" r:id="rId5"/>
    <sheet name="2080" sheetId="97" r:id="rId6"/>
    <sheet name="2083" sheetId="96" r:id="rId7"/>
    <sheet name="2084" sheetId="95" r:id="rId8"/>
    <sheet name="2085" sheetId="53" r:id="rId9"/>
    <sheet name="2086" sheetId="99" r:id="rId10"/>
    <sheet name="2075" sheetId="106" r:id="rId11"/>
    <sheet name="1016" sheetId="107" r:id="rId12"/>
    <sheet name="2078" sheetId="108" r:id="rId13"/>
    <sheet name="2067" sheetId="109" r:id="rId14"/>
    <sheet name="2062" sheetId="110" r:id="rId15"/>
    <sheet name="2063" sheetId="111" r:id="rId16"/>
    <sheet name="2066" sheetId="112" r:id="rId17"/>
    <sheet name="2077" sheetId="113" r:id="rId18"/>
    <sheet name="2068" sheetId="115" r:id="rId19"/>
    <sheet name="2069" sheetId="117" r:id="rId20"/>
    <sheet name="2070" sheetId="118" r:id="rId21"/>
    <sheet name="2071" sheetId="119" r:id="rId22"/>
    <sheet name="2072" sheetId="120" r:id="rId23"/>
    <sheet name="2074" sheetId="121" r:id="rId24"/>
    <sheet name="2073" sheetId="122" r:id="rId25"/>
    <sheet name="9006" sheetId="123" r:id="rId26"/>
    <sheet name="Relat. Sintético das Ações" sheetId="125" r:id="rId27"/>
    <sheet name="4002 Diogenes" sheetId="27" state="hidden" r:id="rId28"/>
    <sheet name="Ação - 4002 DIOGENES" sheetId="11" state="hidden" r:id="rId29"/>
    <sheet name="objetivo temático- EVERCINO" sheetId="13" state="hidden" r:id="rId30"/>
  </sheets>
  <externalReferences>
    <externalReference r:id="rId31"/>
    <externalReference r:id="rId32"/>
    <externalReference r:id="rId33"/>
  </externalReferences>
  <definedNames>
    <definedName name="_xlnm.Print_Area" localSheetId="11">'1016'!$A$1:$G$15</definedName>
    <definedName name="_xlnm.Print_Area" localSheetId="14">'2062'!$A$1:$G$15</definedName>
    <definedName name="_xlnm.Print_Area" localSheetId="15">'2063'!$A$1:$G$15</definedName>
    <definedName name="_xlnm.Print_Area" localSheetId="16">'2066'!$A$1:$G$15</definedName>
    <definedName name="_xlnm.Print_Area" localSheetId="13">'2067'!$A$1:$G$15</definedName>
    <definedName name="_xlnm.Print_Area" localSheetId="18">'2068'!$A$1:$G$15</definedName>
    <definedName name="_xlnm.Print_Area" localSheetId="19">'2069'!$A$1:$G$15</definedName>
    <definedName name="_xlnm.Print_Area" localSheetId="20">'2070'!$A$1:$G$15</definedName>
    <definedName name="_xlnm.Print_Area" localSheetId="21">'2071'!$A$1:$G$15</definedName>
    <definedName name="_xlnm.Print_Area" localSheetId="22">'2072'!$A$1:$G$15</definedName>
    <definedName name="_xlnm.Print_Area" localSheetId="24">'2073'!$A$1:$G$15</definedName>
    <definedName name="_xlnm.Print_Area" localSheetId="23">'2074'!$A$1:$G$15</definedName>
    <definedName name="_xlnm.Print_Area" localSheetId="10">'2075'!$A$1:$G$15</definedName>
    <definedName name="_xlnm.Print_Area" localSheetId="17">'2077'!$A$1:$G$15</definedName>
    <definedName name="_xlnm.Print_Area" localSheetId="12">'2078'!$A$1:$G$15</definedName>
    <definedName name="_xlnm.Print_Area" localSheetId="4">'2079'!$A$1:$G$15</definedName>
    <definedName name="_xlnm.Print_Area" localSheetId="5">'2080'!$A$1:$G$15</definedName>
    <definedName name="_xlnm.Print_Area" localSheetId="1">'2081'!$A$1:$G$15</definedName>
    <definedName name="_xlnm.Print_Area" localSheetId="2">'2082'!$A$1:$G$15</definedName>
    <definedName name="_xlnm.Print_Area" localSheetId="6">'2083'!$A$1:$G$15</definedName>
    <definedName name="_xlnm.Print_Area" localSheetId="7">'2084'!$A$1:$G$15</definedName>
    <definedName name="_xlnm.Print_Area" localSheetId="8">'2085'!$A$1:$G$15</definedName>
    <definedName name="_xlnm.Print_Area" localSheetId="9">'2086'!$A$1:$G$15</definedName>
    <definedName name="_xlnm.Print_Area" localSheetId="3">'2142'!$A$1:$G$15</definedName>
    <definedName name="_xlnm.Print_Area" localSheetId="27">'4002 Diogenes'!$A$1:$H$100</definedName>
    <definedName name="_xlnm.Print_Area" localSheetId="25">'9006'!$A$1:$G$15</definedName>
    <definedName name="_xlnm.Print_Area" localSheetId="28">'Ação - 4002 DIOGENES'!$A$1:$G$93</definedName>
    <definedName name="_xlnm.Print_Area" localSheetId="29">'objetivo temático- EVERCINO'!$A$1:$M$55</definedName>
    <definedName name="_xlnm.Print_Area" localSheetId="26">'Relat. Sintético das Ações'!$A$1:$N$193</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92" i="125" l="1"/>
  <c r="D93" i="125"/>
  <c r="F93" i="125"/>
  <c r="G175" i="125" l="1"/>
  <c r="D16" i="96" l="1"/>
  <c r="L175" i="125" l="1"/>
  <c r="E175" i="125"/>
  <c r="E176" i="125" s="1"/>
  <c r="F175" i="125"/>
  <c r="F176" i="125" s="1"/>
  <c r="G176" i="125"/>
  <c r="H175" i="125"/>
  <c r="H176" i="125" s="1"/>
  <c r="I175" i="125"/>
  <c r="I176" i="125" s="1"/>
  <c r="D175" i="125"/>
  <c r="D176" i="125" s="1"/>
  <c r="L165" i="125"/>
  <c r="E165" i="125"/>
  <c r="E166" i="125" s="1"/>
  <c r="F165" i="125"/>
  <c r="F166" i="125" s="1"/>
  <c r="G165" i="125"/>
  <c r="G166" i="125" s="1"/>
  <c r="H165" i="125"/>
  <c r="H166" i="125" s="1"/>
  <c r="I165" i="125"/>
  <c r="I166" i="125" s="1"/>
  <c r="D165" i="125"/>
  <c r="D166" i="125" s="1"/>
  <c r="L155" i="125"/>
  <c r="E155" i="125"/>
  <c r="E156" i="125" s="1"/>
  <c r="F155" i="125"/>
  <c r="F156" i="125" s="1"/>
  <c r="G155" i="125"/>
  <c r="G156" i="125" s="1"/>
  <c r="H155" i="125"/>
  <c r="H156" i="125" s="1"/>
  <c r="I155" i="125"/>
  <c r="I156" i="125" s="1"/>
  <c r="D155" i="125"/>
  <c r="D156" i="125" s="1"/>
  <c r="L145" i="125"/>
  <c r="E145" i="125"/>
  <c r="E146" i="125" s="1"/>
  <c r="F145" i="125"/>
  <c r="F146" i="125" s="1"/>
  <c r="G145" i="125"/>
  <c r="G146" i="125" s="1"/>
  <c r="H145" i="125"/>
  <c r="H146" i="125" s="1"/>
  <c r="I145" i="125"/>
  <c r="I146" i="125" s="1"/>
  <c r="D145" i="125"/>
  <c r="D146" i="125" s="1"/>
  <c r="L135" i="125"/>
  <c r="E135" i="125"/>
  <c r="E136" i="125" s="1"/>
  <c r="F135" i="125"/>
  <c r="F136" i="125" s="1"/>
  <c r="G135" i="125"/>
  <c r="G136" i="125" s="1"/>
  <c r="H135" i="125"/>
  <c r="H136" i="125" s="1"/>
  <c r="I135" i="125"/>
  <c r="I136" i="125" s="1"/>
  <c r="D135" i="125"/>
  <c r="D136" i="125" s="1"/>
  <c r="L125" i="125"/>
  <c r="E125" i="125"/>
  <c r="F125" i="125"/>
  <c r="G125" i="125"/>
  <c r="H125" i="125"/>
  <c r="I125" i="125"/>
  <c r="D125" i="125"/>
  <c r="L124" i="125"/>
  <c r="E124" i="125"/>
  <c r="F124" i="125"/>
  <c r="G124" i="125"/>
  <c r="H124" i="125"/>
  <c r="I124" i="125"/>
  <c r="D124" i="125"/>
  <c r="L114" i="125"/>
  <c r="E114" i="125"/>
  <c r="F114" i="125"/>
  <c r="G114" i="125"/>
  <c r="H114" i="125"/>
  <c r="I114" i="125"/>
  <c r="D114" i="125"/>
  <c r="D126" i="125" l="1"/>
  <c r="F126" i="125"/>
  <c r="I126" i="125"/>
  <c r="E126" i="125"/>
  <c r="G128" i="125" s="1"/>
  <c r="H126" i="125"/>
  <c r="G126" i="125"/>
  <c r="G168" i="125"/>
  <c r="H168" i="125"/>
  <c r="J166" i="125"/>
  <c r="H178" i="125"/>
  <c r="J176" i="125"/>
  <c r="F168" i="125"/>
  <c r="F178" i="125"/>
  <c r="H148" i="125"/>
  <c r="G178" i="125"/>
  <c r="F148" i="125"/>
  <c r="G148" i="125"/>
  <c r="G138" i="125"/>
  <c r="H158" i="125"/>
  <c r="F158" i="125"/>
  <c r="G158" i="125"/>
  <c r="J156" i="125"/>
  <c r="J136" i="125"/>
  <c r="F138" i="125"/>
  <c r="J146" i="125"/>
  <c r="H138" i="125"/>
  <c r="E115" i="125"/>
  <c r="F115" i="125"/>
  <c r="G115" i="125"/>
  <c r="H115" i="125"/>
  <c r="I115" i="125"/>
  <c r="D115" i="125"/>
  <c r="L104" i="125"/>
  <c r="E104" i="125"/>
  <c r="E105" i="125" s="1"/>
  <c r="F104" i="125"/>
  <c r="F105" i="125" s="1"/>
  <c r="G104" i="125"/>
  <c r="G105" i="125" s="1"/>
  <c r="H104" i="125"/>
  <c r="H105" i="125" s="1"/>
  <c r="I104" i="125"/>
  <c r="I105" i="125" s="1"/>
  <c r="D104" i="125"/>
  <c r="D105" i="125" s="1"/>
  <c r="L94" i="125"/>
  <c r="E94" i="125"/>
  <c r="F94" i="125"/>
  <c r="G94" i="125"/>
  <c r="H94" i="125"/>
  <c r="I94" i="125"/>
  <c r="D94" i="125"/>
  <c r="L93" i="125"/>
  <c r="E93" i="125"/>
  <c r="G93" i="125"/>
  <c r="H93" i="125"/>
  <c r="I93" i="125"/>
  <c r="L92" i="125"/>
  <c r="F92" i="125"/>
  <c r="G92" i="125"/>
  <c r="H92" i="125"/>
  <c r="I92" i="125"/>
  <c r="D92" i="125"/>
  <c r="L82" i="125"/>
  <c r="E82" i="125"/>
  <c r="E83" i="125" s="1"/>
  <c r="F82" i="125"/>
  <c r="F83" i="125" s="1"/>
  <c r="G82" i="125"/>
  <c r="G83" i="125" s="1"/>
  <c r="H82" i="125"/>
  <c r="H83" i="125" s="1"/>
  <c r="I82" i="125"/>
  <c r="I83" i="125" s="1"/>
  <c r="D82" i="125"/>
  <c r="D83" i="125" s="1"/>
  <c r="L72" i="125"/>
  <c r="E72" i="125"/>
  <c r="E73" i="125" s="1"/>
  <c r="F72" i="125"/>
  <c r="F73" i="125" s="1"/>
  <c r="G72" i="125"/>
  <c r="G73" i="125" s="1"/>
  <c r="H72" i="125"/>
  <c r="H73" i="125" s="1"/>
  <c r="I72" i="125"/>
  <c r="I73" i="125" s="1"/>
  <c r="D72" i="125"/>
  <c r="D73" i="125" s="1"/>
  <c r="L62" i="125"/>
  <c r="E62" i="125"/>
  <c r="F62" i="125"/>
  <c r="G62" i="125"/>
  <c r="H62" i="125"/>
  <c r="I62" i="125"/>
  <c r="D62" i="125"/>
  <c r="L52" i="125"/>
  <c r="E52" i="125"/>
  <c r="F52" i="125"/>
  <c r="G52" i="125"/>
  <c r="H52" i="125"/>
  <c r="I52" i="125"/>
  <c r="D52" i="125"/>
  <c r="L37" i="125"/>
  <c r="I37" i="125"/>
  <c r="H37" i="125"/>
  <c r="G37" i="125"/>
  <c r="F37" i="125"/>
  <c r="E37" i="125"/>
  <c r="D37" i="125"/>
  <c r="L42" i="125"/>
  <c r="I42" i="125"/>
  <c r="H42" i="125"/>
  <c r="G42" i="125"/>
  <c r="F42" i="125"/>
  <c r="E42" i="125"/>
  <c r="D42" i="125"/>
  <c r="L41" i="125"/>
  <c r="I41" i="125"/>
  <c r="H41" i="125"/>
  <c r="G41" i="125"/>
  <c r="F41" i="125"/>
  <c r="E41" i="125"/>
  <c r="D41" i="125"/>
  <c r="L40" i="125"/>
  <c r="I40" i="125"/>
  <c r="H40" i="125"/>
  <c r="G40" i="125"/>
  <c r="F40" i="125"/>
  <c r="E40" i="125"/>
  <c r="D40" i="125"/>
  <c r="L38" i="125"/>
  <c r="I38" i="125"/>
  <c r="H38" i="125"/>
  <c r="G38" i="125"/>
  <c r="F38" i="125"/>
  <c r="E38" i="125"/>
  <c r="D38" i="125"/>
  <c r="I39" i="125"/>
  <c r="H39" i="125"/>
  <c r="G39" i="125"/>
  <c r="F39" i="125"/>
  <c r="E39" i="125"/>
  <c r="D39" i="125"/>
  <c r="L39" i="125"/>
  <c r="G26" i="125"/>
  <c r="G27" i="125" s="1"/>
  <c r="F26" i="125"/>
  <c r="F27" i="125" s="1"/>
  <c r="E26" i="125"/>
  <c r="E27" i="125" s="1"/>
  <c r="D26" i="125"/>
  <c r="D27" i="125" s="1"/>
  <c r="H26" i="125"/>
  <c r="H27" i="125" s="1"/>
  <c r="I26" i="125"/>
  <c r="I27" i="125" s="1"/>
  <c r="L16" i="125"/>
  <c r="I16" i="125"/>
  <c r="H16" i="125"/>
  <c r="G16" i="125"/>
  <c r="F16" i="125"/>
  <c r="E16" i="125"/>
  <c r="D16" i="125"/>
  <c r="G15" i="100"/>
  <c r="G85" i="125" l="1"/>
  <c r="G107" i="125"/>
  <c r="F128" i="125"/>
  <c r="H128" i="125"/>
  <c r="J126" i="125"/>
  <c r="G95" i="125"/>
  <c r="I95" i="125"/>
  <c r="E95" i="125"/>
  <c r="G75" i="125"/>
  <c r="D95" i="125"/>
  <c r="D185" i="125" s="1"/>
  <c r="F95" i="125"/>
  <c r="H95" i="125"/>
  <c r="H75" i="125"/>
  <c r="F75" i="125"/>
  <c r="H117" i="125"/>
  <c r="G43" i="125"/>
  <c r="F85" i="125"/>
  <c r="F107" i="125"/>
  <c r="F117" i="125"/>
  <c r="D43" i="125"/>
  <c r="H43" i="125"/>
  <c r="E43" i="125"/>
  <c r="I43" i="125"/>
  <c r="H85" i="125"/>
  <c r="H107" i="125"/>
  <c r="F43" i="125"/>
  <c r="J83" i="125"/>
  <c r="J105" i="125"/>
  <c r="J73" i="125"/>
  <c r="G117" i="125"/>
  <c r="J115" i="125"/>
  <c r="J39" i="125"/>
  <c r="F63" i="125"/>
  <c r="G63" i="125"/>
  <c r="K62" i="125"/>
  <c r="M62" i="125" s="1"/>
  <c r="J52" i="125"/>
  <c r="I63" i="125"/>
  <c r="E63" i="125"/>
  <c r="D63" i="125"/>
  <c r="H63" i="125"/>
  <c r="J92" i="125"/>
  <c r="G53" i="125"/>
  <c r="J125" i="125"/>
  <c r="K155" i="125"/>
  <c r="M155" i="125" s="1"/>
  <c r="J165" i="125"/>
  <c r="D53" i="125"/>
  <c r="H53" i="125"/>
  <c r="K124" i="125"/>
  <c r="M124" i="125" s="1"/>
  <c r="K145" i="125"/>
  <c r="M145" i="125" s="1"/>
  <c r="E53" i="125"/>
  <c r="I53" i="125"/>
  <c r="J145" i="125"/>
  <c r="F53" i="125"/>
  <c r="J124" i="125"/>
  <c r="J135" i="125"/>
  <c r="J155" i="125"/>
  <c r="J175" i="125"/>
  <c r="K125" i="125"/>
  <c r="M125" i="125" s="1"/>
  <c r="K135" i="125"/>
  <c r="M135" i="125" s="1"/>
  <c r="K165" i="125"/>
  <c r="M165" i="125" s="1"/>
  <c r="K175" i="125"/>
  <c r="M175" i="125" s="1"/>
  <c r="J114" i="125"/>
  <c r="K114" i="125"/>
  <c r="M114" i="125" s="1"/>
  <c r="J72" i="125"/>
  <c r="K72" i="125"/>
  <c r="M72" i="125" s="1"/>
  <c r="J94" i="125"/>
  <c r="K42" i="125"/>
  <c r="M42" i="125" s="1"/>
  <c r="K94" i="125"/>
  <c r="M94" i="125" s="1"/>
  <c r="J41" i="125"/>
  <c r="J40" i="125"/>
  <c r="K40" i="125"/>
  <c r="M40" i="125" s="1"/>
  <c r="K41" i="125"/>
  <c r="M41" i="125" s="1"/>
  <c r="K82" i="125"/>
  <c r="M82" i="125" s="1"/>
  <c r="J62" i="125"/>
  <c r="K52" i="125"/>
  <c r="M52" i="125" s="1"/>
  <c r="J42" i="125"/>
  <c r="J82" i="125"/>
  <c r="K92" i="125"/>
  <c r="M92" i="125" s="1"/>
  <c r="J93" i="125"/>
  <c r="J37" i="125"/>
  <c r="K93" i="125"/>
  <c r="M93" i="125" s="1"/>
  <c r="K104" i="125"/>
  <c r="M104" i="125" s="1"/>
  <c r="K38" i="125"/>
  <c r="M38" i="125" s="1"/>
  <c r="K37" i="125"/>
  <c r="M37" i="125" s="1"/>
  <c r="J38" i="125"/>
  <c r="J104" i="125"/>
  <c r="K39" i="125"/>
  <c r="M39" i="125" s="1"/>
  <c r="J26" i="125"/>
  <c r="J16" i="125"/>
  <c r="I185" i="125" l="1"/>
  <c r="H97" i="125"/>
  <c r="G97" i="125"/>
  <c r="F97" i="125"/>
  <c r="J95" i="125"/>
  <c r="G65" i="125"/>
  <c r="F65" i="125"/>
  <c r="H65" i="125"/>
  <c r="J63" i="125"/>
  <c r="H55" i="125"/>
  <c r="F55" i="125"/>
  <c r="G55" i="125"/>
  <c r="J53" i="125"/>
  <c r="L15" i="125" l="1"/>
  <c r="H15" i="125"/>
  <c r="H17" i="125" s="1"/>
  <c r="H185" i="125" s="1"/>
  <c r="I15" i="125" l="1"/>
  <c r="I17" i="125" s="1"/>
  <c r="G15" i="125"/>
  <c r="G17" i="125" s="1"/>
  <c r="G185" i="125" s="1"/>
  <c r="F15" i="125"/>
  <c r="F17" i="125" s="1"/>
  <c r="F185" i="125" s="1"/>
  <c r="E15" i="125"/>
  <c r="D15" i="125"/>
  <c r="D17" i="125" s="1"/>
  <c r="E16" i="123"/>
  <c r="F12" i="123" s="1"/>
  <c r="D16" i="123"/>
  <c r="C16" i="123"/>
  <c r="G15" i="123"/>
  <c r="E16" i="122"/>
  <c r="F12" i="122" s="1"/>
  <c r="D16" i="122"/>
  <c r="C16" i="122"/>
  <c r="G15" i="122"/>
  <c r="E16" i="121"/>
  <c r="F12" i="121" s="1"/>
  <c r="D16" i="121"/>
  <c r="C16" i="121"/>
  <c r="G15" i="121"/>
  <c r="E16" i="120"/>
  <c r="F12" i="120" s="1"/>
  <c r="D16" i="120"/>
  <c r="C16" i="120"/>
  <c r="G15" i="120"/>
  <c r="E16" i="119"/>
  <c r="F12" i="119" s="1"/>
  <c r="D16" i="119"/>
  <c r="C16" i="119"/>
  <c r="G15" i="119"/>
  <c r="E16" i="118"/>
  <c r="F12" i="118" s="1"/>
  <c r="D16" i="118"/>
  <c r="C16" i="118"/>
  <c r="G15" i="118"/>
  <c r="E16" i="117"/>
  <c r="F12" i="117" s="1"/>
  <c r="D16" i="117"/>
  <c r="C16" i="117"/>
  <c r="G15" i="117"/>
  <c r="E16" i="115"/>
  <c r="F12" i="115" s="1"/>
  <c r="D16" i="115"/>
  <c r="C16" i="115"/>
  <c r="G15" i="115"/>
  <c r="E16" i="113"/>
  <c r="F12" i="113" s="1"/>
  <c r="D16" i="113"/>
  <c r="C16" i="113"/>
  <c r="G15" i="113"/>
  <c r="E16" i="112"/>
  <c r="F12" i="112" s="1"/>
  <c r="D16" i="112"/>
  <c r="C16" i="112"/>
  <c r="G15" i="112"/>
  <c r="E16" i="111"/>
  <c r="F12" i="111" s="1"/>
  <c r="D16" i="111"/>
  <c r="C16" i="111"/>
  <c r="G15" i="111"/>
  <c r="E16" i="110"/>
  <c r="F12" i="110" s="1"/>
  <c r="D16" i="110"/>
  <c r="C16" i="110"/>
  <c r="G15" i="110"/>
  <c r="E16" i="109"/>
  <c r="F12" i="109" s="1"/>
  <c r="D16" i="109"/>
  <c r="C16" i="109"/>
  <c r="G15" i="109"/>
  <c r="E16" i="108"/>
  <c r="F12" i="108" s="1"/>
  <c r="D16" i="108"/>
  <c r="C16" i="108"/>
  <c r="G15" i="108"/>
  <c r="E16" i="107"/>
  <c r="F12" i="107" s="1"/>
  <c r="D16" i="107"/>
  <c r="C16" i="107"/>
  <c r="G15" i="107"/>
  <c r="E16" i="106"/>
  <c r="F12" i="106" s="1"/>
  <c r="D16" i="106"/>
  <c r="C16" i="106"/>
  <c r="G15" i="106"/>
  <c r="E16" i="99"/>
  <c r="F12" i="99" s="1"/>
  <c r="D16" i="99"/>
  <c r="C16" i="99"/>
  <c r="G15" i="99"/>
  <c r="E16" i="53"/>
  <c r="F12" i="53" s="1"/>
  <c r="D16" i="53"/>
  <c r="C16" i="53"/>
  <c r="G15" i="53"/>
  <c r="E16" i="95"/>
  <c r="F12" i="95" s="1"/>
  <c r="D16" i="95"/>
  <c r="C16" i="95"/>
  <c r="G15" i="95"/>
  <c r="E16" i="96"/>
  <c r="F12" i="96" s="1"/>
  <c r="C16" i="96"/>
  <c r="G15" i="96"/>
  <c r="E16" i="97"/>
  <c r="F12" i="97" s="1"/>
  <c r="D16" i="97"/>
  <c r="C16" i="97"/>
  <c r="G15" i="97"/>
  <c r="E16" i="98"/>
  <c r="F12" i="98" s="1"/>
  <c r="D16" i="98"/>
  <c r="C16" i="98"/>
  <c r="G15" i="98"/>
  <c r="E16" i="102"/>
  <c r="F12" i="102" s="1"/>
  <c r="D16" i="102"/>
  <c r="C16" i="102"/>
  <c r="G15" i="102"/>
  <c r="E16" i="101"/>
  <c r="F12" i="101" s="1"/>
  <c r="D16" i="101"/>
  <c r="C16" i="101"/>
  <c r="G15" i="101"/>
  <c r="E16" i="100"/>
  <c r="D16" i="100"/>
  <c r="C16" i="100"/>
  <c r="K15" i="125" l="1"/>
  <c r="M15" i="125" s="1"/>
  <c r="E17" i="125"/>
  <c r="E185" i="125" s="1"/>
  <c r="G12" i="98"/>
  <c r="G12" i="96"/>
  <c r="G12" i="53"/>
  <c r="G12" i="106"/>
  <c r="G12" i="108"/>
  <c r="G12" i="110"/>
  <c r="G12" i="112"/>
  <c r="G12" i="118"/>
  <c r="G12" i="120"/>
  <c r="G12" i="122"/>
  <c r="G12" i="97"/>
  <c r="G12" i="95"/>
  <c r="G12" i="99"/>
  <c r="G12" i="107"/>
  <c r="G12" i="109"/>
  <c r="G12" i="111"/>
  <c r="G12" i="113"/>
  <c r="G12" i="115"/>
  <c r="G12" i="117"/>
  <c r="G12" i="119"/>
  <c r="G12" i="121"/>
  <c r="G12" i="123"/>
  <c r="G12" i="102"/>
  <c r="G12" i="101"/>
  <c r="F12" i="100"/>
  <c r="G12" i="100" s="1"/>
  <c r="K26" i="125"/>
  <c r="K16" i="125"/>
  <c r="M16" i="125" s="1"/>
  <c r="J15" i="125"/>
  <c r="L26" i="125" l="1"/>
  <c r="M26" i="125" s="1"/>
  <c r="F116" i="13" l="1"/>
  <c r="F115" i="13"/>
  <c r="F114" i="13"/>
  <c r="F113" i="13"/>
  <c r="F112" i="13"/>
  <c r="F111" i="13"/>
  <c r="F110" i="13"/>
  <c r="F109" i="13"/>
  <c r="F108" i="13"/>
  <c r="F107" i="13"/>
  <c r="F106" i="13"/>
  <c r="G130" i="13" l="1"/>
  <c r="L17" i="13"/>
  <c r="K17" i="13"/>
  <c r="I17" i="13"/>
  <c r="H17" i="13"/>
  <c r="G17" i="13"/>
  <c r="F17" i="13"/>
  <c r="E17" i="13"/>
  <c r="D17" i="13"/>
  <c r="M16" i="13"/>
  <c r="M15" i="13"/>
  <c r="M14" i="13"/>
  <c r="M13" i="13"/>
  <c r="M12" i="13"/>
  <c r="M11" i="13"/>
  <c r="M17" i="13" s="1"/>
  <c r="J17" i="13" l="1"/>
  <c r="N94" i="125" l="1"/>
  <c r="N175" i="125"/>
  <c r="N165" i="125"/>
  <c r="N135" i="125"/>
  <c r="N125" i="125"/>
  <c r="N114" i="125"/>
  <c r="N155" i="125"/>
  <c r="N124" i="125"/>
  <c r="N145" i="125"/>
  <c r="N42" i="125"/>
  <c r="N62" i="125"/>
  <c r="N82" i="125"/>
  <c r="N72" i="125"/>
  <c r="N52" i="125"/>
  <c r="N41" i="125"/>
  <c r="N104" i="125"/>
  <c r="N38" i="125"/>
  <c r="N37" i="125"/>
  <c r="N93" i="125"/>
  <c r="N92" i="125"/>
  <c r="N40" i="125"/>
  <c r="N39" i="125"/>
  <c r="N26" i="125"/>
  <c r="N16" i="125"/>
  <c r="N15" i="125"/>
  <c r="E95" i="27"/>
  <c r="B95" i="27"/>
  <c r="V71" i="27"/>
  <c r="E71" i="27"/>
  <c r="D71" i="27"/>
  <c r="C71" i="27"/>
  <c r="F66" i="27"/>
  <c r="F65" i="27"/>
  <c r="F64" i="27"/>
  <c r="F63" i="27"/>
  <c r="F62" i="27"/>
  <c r="F61" i="27"/>
  <c r="F60" i="27"/>
  <c r="F59" i="27"/>
  <c r="F58" i="27"/>
  <c r="F57" i="27"/>
  <c r="F56" i="27"/>
  <c r="F54" i="27"/>
  <c r="F50" i="27"/>
  <c r="D50" i="27"/>
  <c r="C50" i="27"/>
  <c r="B50" i="27"/>
  <c r="E49" i="27"/>
  <c r="E48" i="27"/>
  <c r="E47" i="27"/>
  <c r="E46" i="27"/>
  <c r="E45" i="27"/>
  <c r="E44" i="27"/>
  <c r="E43" i="27"/>
  <c r="E42" i="27"/>
  <c r="E41" i="27"/>
  <c r="E40" i="27"/>
  <c r="E39" i="27"/>
  <c r="E38" i="27"/>
  <c r="E37" i="27"/>
  <c r="E36" i="27"/>
  <c r="Q30" i="27"/>
  <c r="P30" i="27"/>
  <c r="O30" i="27"/>
  <c r="N30" i="27"/>
  <c r="H16" i="27"/>
  <c r="H12" i="27"/>
  <c r="C72" i="27" l="1"/>
  <c r="D72" i="27"/>
  <c r="E50" i="27"/>
  <c r="F71" i="27"/>
  <c r="E72" i="27"/>
  <c r="F72" i="27" s="1"/>
  <c r="D80" i="11" l="1"/>
  <c r="D83" i="11" s="1"/>
  <c r="B80" i="11"/>
  <c r="B83" i="11" s="1"/>
  <c r="C60" i="11"/>
  <c r="E60" i="11" s="1"/>
  <c r="E58" i="11"/>
  <c r="E57" i="11"/>
  <c r="E56" i="11"/>
  <c r="E55" i="11"/>
  <c r="E54" i="11"/>
  <c r="E53" i="11"/>
  <c r="E52" i="11"/>
  <c r="E51" i="11"/>
  <c r="E50" i="11"/>
  <c r="E49" i="11"/>
  <c r="E48" i="11"/>
  <c r="E47" i="11"/>
  <c r="E46" i="11"/>
  <c r="C42" i="11"/>
  <c r="B42" i="11"/>
  <c r="D39" i="11"/>
  <c r="D38" i="11"/>
  <c r="D37" i="11"/>
  <c r="D35" i="11"/>
  <c r="D34" i="11"/>
  <c r="D33" i="11"/>
  <c r="D31" i="11"/>
  <c r="D30" i="11"/>
  <c r="D29" i="11"/>
  <c r="D28" i="11"/>
  <c r="G16" i="11"/>
  <c r="G12" i="11"/>
  <c r="E25" i="3"/>
  <c r="E13" i="3"/>
  <c r="D42" i="11" l="1"/>
  <c r="C61" i="11"/>
  <c r="E61" i="11" s="1"/>
  <c r="F19" i="125"/>
  <c r="G19" i="125"/>
  <c r="J17" i="125"/>
  <c r="H19" i="125"/>
  <c r="F29" i="125"/>
  <c r="G29" i="125"/>
  <c r="H29" i="125"/>
  <c r="J27" i="125"/>
  <c r="G45" i="125"/>
  <c r="F45" i="125"/>
  <c r="J43" i="125"/>
  <c r="J185" i="125" l="1"/>
  <c r="F187" i="125"/>
  <c r="G187" i="125"/>
  <c r="H45" i="125"/>
  <c r="K185" i="125"/>
  <c r="H187" i="125" l="1"/>
</calcChain>
</file>

<file path=xl/sharedStrings.xml><?xml version="1.0" encoding="utf-8"?>
<sst xmlns="http://schemas.openxmlformats.org/spreadsheetml/2006/main" count="1694" uniqueCount="464">
  <si>
    <t>Nome da Ação:</t>
  </si>
  <si>
    <t>Produto</t>
  </si>
  <si>
    <t>Unid. Medida</t>
  </si>
  <si>
    <t>Meta Física Inicial</t>
  </si>
  <si>
    <t>Meta Física Executada</t>
  </si>
  <si>
    <t>% de Execução</t>
  </si>
  <si>
    <t>METAS ORÇAMENTÁRIO-FINANCEIRAS</t>
  </si>
  <si>
    <t>Orç. Inicial</t>
  </si>
  <si>
    <t>Autorizado</t>
  </si>
  <si>
    <t>Empenhado</t>
  </si>
  <si>
    <t>% Executada</t>
  </si>
  <si>
    <t>Unidade de Medida</t>
  </si>
  <si>
    <t>Índice Atual</t>
  </si>
  <si>
    <t>Índice Desejado</t>
  </si>
  <si>
    <t>Nº</t>
  </si>
  <si>
    <t>Título</t>
  </si>
  <si>
    <t>%</t>
  </si>
  <si>
    <t>Prevista</t>
  </si>
  <si>
    <t>Executada</t>
  </si>
  <si>
    <t>Polaridade</t>
  </si>
  <si>
    <t>Periodicidade</t>
  </si>
  <si>
    <t>1º QUADRISMESTRE 2014</t>
  </si>
  <si>
    <t>Assinatura do responsável do Objetivo</t>
  </si>
  <si>
    <t>Assinatura Assessor Técnico de Planejamento</t>
  </si>
  <si>
    <t>Assinatura Secretário/Presidente</t>
  </si>
  <si>
    <t>Código funcional da ação:</t>
  </si>
  <si>
    <t>MONITORAMENTO DE AÇÃO ORÇAMENTÁRIA   PPA 2014-2017</t>
  </si>
  <si>
    <t>AVALIAÇÃO DA EXECUÇÃO DAS AÇÕES:</t>
  </si>
  <si>
    <t>Assinatura do Responsável da Ação</t>
  </si>
  <si>
    <t>Objetivo</t>
  </si>
  <si>
    <t>Unidade Gestora</t>
  </si>
  <si>
    <t>Índice Apurado</t>
  </si>
  <si>
    <t>Liquidado</t>
  </si>
  <si>
    <t>3. Ação</t>
  </si>
  <si>
    <t>1. Unidade Gestora</t>
  </si>
  <si>
    <t>2. Programa</t>
  </si>
  <si>
    <t>3. Objetivo</t>
  </si>
  <si>
    <t>4. Ação</t>
  </si>
  <si>
    <t>6. Metas Físicas</t>
  </si>
  <si>
    <t>8 - Avaliação do Objetivo</t>
  </si>
  <si>
    <t>8.1 - Avaliação da variação dos indicadores em relação ao mesmo período do ano anterior e ao quadrimestre anterior</t>
  </si>
  <si>
    <t>8.2 - Avaliar a efetividade do conjunto das ações no alcance do objetivo</t>
  </si>
  <si>
    <t>4. Metas Físicas</t>
  </si>
  <si>
    <t>5. Metas Orçamentário-Financeiras</t>
  </si>
  <si>
    <t>Assinatura do responsável da Ação</t>
  </si>
  <si>
    <t>Total do Objetivo</t>
  </si>
  <si>
    <t>Meta física prevista</t>
  </si>
  <si>
    <t>Meta física  executada</t>
  </si>
  <si>
    <t>Unidade de medida</t>
  </si>
  <si>
    <t>6.2. Considerações de fatores de sucesso e fatores de insucesso da execução da ação</t>
  </si>
  <si>
    <t>Meta</t>
  </si>
  <si>
    <t>Resultado alcançado</t>
  </si>
  <si>
    <t>Considerações</t>
  </si>
  <si>
    <t>5. Metas Financeiras (R$)</t>
  </si>
  <si>
    <t>6. Avaliação da execução da ação</t>
  </si>
  <si>
    <t>6.1. Identificar as restrições da execução da ação</t>
  </si>
  <si>
    <t>8.2.2 - Analise das Metas</t>
  </si>
  <si>
    <t xml:space="preserve">4002 - Manutenção dos Serviços Administrativos Gerais </t>
  </si>
  <si>
    <t>Orç. Inicial - LOA</t>
  </si>
  <si>
    <t>Suplementação</t>
  </si>
  <si>
    <t>Redução</t>
  </si>
  <si>
    <t>8.2.3 - Avaliação da execução do objetivo  no quadrimestre</t>
  </si>
  <si>
    <t>6.3 - Avaliação da execução da ação</t>
  </si>
  <si>
    <t>6.3.2 - Avaliação da execução da ação</t>
  </si>
  <si>
    <t>2º QUADRIMESTRE 2016</t>
  </si>
  <si>
    <t>Unidade</t>
  </si>
  <si>
    <t>Anual</t>
  </si>
  <si>
    <t>Indicadores</t>
  </si>
  <si>
    <t>1º Quadrimestre 2014</t>
  </si>
  <si>
    <t>1º Quadrimestre 2015</t>
  </si>
  <si>
    <t>2º Quadrimestre 2014</t>
  </si>
  <si>
    <t>2º Quadrimestre 2015</t>
  </si>
  <si>
    <t>2º Quadrimestre 2016</t>
  </si>
  <si>
    <t>Indicador: 301 Território Controlado</t>
  </si>
  <si>
    <t xml:space="preserve">7. Apuração do Indicador </t>
  </si>
  <si>
    <t>Maior Melhor</t>
  </si>
  <si>
    <t>Quilômetro</t>
  </si>
  <si>
    <t>Indicador: 302 Nomenclatura regulamentada e implantada por quadra</t>
  </si>
  <si>
    <t xml:space="preserve">Unidade </t>
  </si>
  <si>
    <t>Indicador: 303 Leis revisadas e/ou regulamentadas</t>
  </si>
  <si>
    <t>Índice esperado para 2016</t>
  </si>
  <si>
    <t>5500 - Secretaria Municipal de Desenvolvimento Urbano e Habitação (SEDUH)</t>
  </si>
  <si>
    <t>0335 - Gestão e Manutenção de Secretaria de Desenvolvimento Urbano Sustentável</t>
  </si>
  <si>
    <t>Serviço Mantido</t>
  </si>
  <si>
    <t>6.3.1 -Despesas de Gestão Centralizada- Discricionária:</t>
  </si>
  <si>
    <t>Despesa</t>
  </si>
  <si>
    <t>Previsão anual (R$)</t>
  </si>
  <si>
    <t>Liquidado (R$)</t>
  </si>
  <si>
    <t>SSP NET</t>
  </si>
  <si>
    <t>Combustível</t>
  </si>
  <si>
    <t>Reprografia</t>
  </si>
  <si>
    <t>Serviços postais (Correios)</t>
  </si>
  <si>
    <t>Lava jato</t>
  </si>
  <si>
    <t>Locação prédio</t>
  </si>
  <si>
    <t>Locação de veículos</t>
  </si>
  <si>
    <t>Telefonia fixa 3218</t>
  </si>
  <si>
    <t>Telefone fixa 2111</t>
  </si>
  <si>
    <t xml:space="preserve">Telefone de dados móveis </t>
  </si>
  <si>
    <t>Manutenção ar (jk)</t>
  </si>
  <si>
    <t xml:space="preserve">Manutenção de elevador </t>
  </si>
  <si>
    <t xml:space="preserve">Obrigações tributárias e contributivas </t>
  </si>
  <si>
    <t xml:space="preserve">Material de consumo - limpeza e copa/expediente </t>
  </si>
  <si>
    <t xml:space="preserve">Total </t>
  </si>
  <si>
    <t>6.3.2 - Despesas de Gestão Descentralizada- SEDUH</t>
  </si>
  <si>
    <t>Previsão anual R$</t>
  </si>
  <si>
    <t>Liquidado R$</t>
  </si>
  <si>
    <t xml:space="preserve">Floricultura </t>
  </si>
  <si>
    <t xml:space="preserve">Carimbos </t>
  </si>
  <si>
    <t>Chaveiro</t>
  </si>
  <si>
    <t xml:space="preserve">Fornecimento de energia </t>
  </si>
  <si>
    <t xml:space="preserve">Agua mineral e gás </t>
  </si>
  <si>
    <t xml:space="preserve"> Gás </t>
  </si>
  <si>
    <t xml:space="preserve">Passagens </t>
  </si>
  <si>
    <t>Equipamentos de informatica e perifericos</t>
  </si>
  <si>
    <t xml:space="preserve">Manutenção de veiculos </t>
  </si>
  <si>
    <t xml:space="preserve">Serviços de tecnologia de informação </t>
  </si>
  <si>
    <t xml:space="preserve">Aquisição de equipamentos e materiais permanentes </t>
  </si>
  <si>
    <t xml:space="preserve">Outras despesas pessoa juridica </t>
  </si>
  <si>
    <t>Material de consumo</t>
  </si>
  <si>
    <t>Despesas de exercícios anteriores</t>
  </si>
  <si>
    <t>Total  das despesas de Gestão descentralizadas</t>
  </si>
  <si>
    <t xml:space="preserve">Total das despesas de Gestão Centralizadas e Descentralizadas </t>
  </si>
  <si>
    <t>Como se pode observar, as despesas de licitação e gestão centralizada........</t>
  </si>
  <si>
    <t>6.3.3 - Detalhamento das Reduções</t>
  </si>
  <si>
    <t xml:space="preserve">Detalhamento das Suplementação  </t>
  </si>
  <si>
    <t xml:space="preserve">Considerações </t>
  </si>
  <si>
    <t>Natureza de Despesa/Fonte</t>
  </si>
  <si>
    <t>Valor de Reduções R$</t>
  </si>
  <si>
    <t>Natureza de Despesa /Fonte</t>
  </si>
  <si>
    <t xml:space="preserve">Valor de Suplementações R$ </t>
  </si>
  <si>
    <t xml:space="preserve">Total Geral </t>
  </si>
  <si>
    <r>
      <rPr>
        <b/>
        <sz val="10"/>
        <color rgb="FF000000"/>
        <rFont val="Neo Sans"/>
      </rPr>
      <t>Propomos como recomendações corretivas, que a Superintendência aprecie a possibilidade da inclusão na Revisão do Plano Pluri Anual de 2017</t>
    </r>
    <r>
      <rPr>
        <sz val="10"/>
        <color rgb="FF000000"/>
        <rFont val="Neo Sans"/>
      </rPr>
      <t xml:space="preserve"> </t>
    </r>
    <r>
      <rPr>
        <sz val="10"/>
        <color rgb="FFFF0000"/>
        <rFont val="Neo Sans"/>
      </rPr>
      <t>os restos a pagar de exercício anteriores referentes aos seguintes processos: 2014021341 - Pagamento referente à locação de 01 (um) veículo tipo caminhão caçamba toco, com capacidade mínima de seis metros cúbicos de carga no valor de R$ 26.270,00 (Vinte e seis mil duzentos e setenta reais); 2014016571 Indenização por dano causado a Terceiro referente a levantamento topográfico de Perímetro no valor de R$ 38.500,00 (Trinta e oito mil e quinhentos reais) ; 2014055041 Indenização para reforma do prédio locado no período de 2005 a 2013 no valor de R$ 403.235,14 (Quatrocentos e três mil duzentos e trinta e cinco reais e quatorze centavos).   .</t>
    </r>
    <r>
      <rPr>
        <b/>
        <sz val="10"/>
        <color rgb="FFFF0000"/>
        <rFont val="Neo Sans"/>
      </rPr>
      <t>... e o que mais</t>
    </r>
    <r>
      <rPr>
        <sz val="10"/>
        <color rgb="FFFF0000"/>
        <rFont val="Neo Sans"/>
      </rPr>
      <t xml:space="preserve"> </t>
    </r>
  </si>
  <si>
    <t>Total</t>
  </si>
  <si>
    <t>TOTAL</t>
  </si>
  <si>
    <t>ATIVIDADES</t>
  </si>
  <si>
    <t>QUANTIDADE</t>
  </si>
  <si>
    <t>MAIO</t>
  </si>
  <si>
    <t>JUNHO</t>
  </si>
  <si>
    <t>JULHO</t>
  </si>
  <si>
    <t>AGOSTO</t>
  </si>
  <si>
    <t>Maio</t>
  </si>
  <si>
    <t>Junho</t>
  </si>
  <si>
    <t>Julho</t>
  </si>
  <si>
    <t>Agosto</t>
  </si>
  <si>
    <t>TIPO DE DOCUMENTO</t>
  </si>
  <si>
    <t>MAI</t>
  </si>
  <si>
    <t>JUN</t>
  </si>
  <si>
    <t>JUL</t>
  </si>
  <si>
    <t>AGO</t>
  </si>
  <si>
    <t>QUANTIDADE TOTAL</t>
  </si>
  <si>
    <t>DESPACHOS</t>
  </si>
  <si>
    <t>MEMORANDOS</t>
  </si>
  <si>
    <t>OUVIDORIA</t>
  </si>
  <si>
    <t>PARECERES</t>
  </si>
  <si>
    <t>OFÍCIOS</t>
  </si>
  <si>
    <t>PRORROGAÇÕES DE PRAZO</t>
  </si>
  <si>
    <t>AUTORIZAÇÕES PARA EVENTOS</t>
  </si>
  <si>
    <t>AUTORIZAÇÕES PARA MESAS E CADEIRAS</t>
  </si>
  <si>
    <t>ORDEM DE SERVIÇO</t>
  </si>
  <si>
    <t>CONTENCIOSO</t>
  </si>
  <si>
    <t>NOTIFICAÇÕES</t>
  </si>
  <si>
    <t>Liquidado ate o momento (R$)</t>
  </si>
  <si>
    <t>Liquidado no 2° Quadrimestre</t>
  </si>
  <si>
    <t>Pagamento de Julho/Agosto somente Liquidado/Estimado no valor de R$1.375,18.</t>
  </si>
  <si>
    <t>Fornecimento de Energia Elétrica</t>
  </si>
  <si>
    <t>A partir do mês de Junho o gerenciamento do referente processo passou a pertencer as Despesas Discricionárias.</t>
  </si>
  <si>
    <t>Pagamento de Agosto somente Liquidado/Estimado no valor de R$28.551,42.</t>
  </si>
  <si>
    <t>Aguardando pagamento de Agosto de R$3.625,00.</t>
  </si>
  <si>
    <t>Aguardando pagamento de Julho/Agosto de R$1.176,00.</t>
  </si>
  <si>
    <t xml:space="preserve">Processo empenhado. Aguardando nota fiscal para realizar liquidação. Após a junção das Pastas e a Realização das Reuniões de Revisão do Plano Diretor de Palmas, necessitou-se de uma demanda maior para a realização desta despesas.  </t>
  </si>
  <si>
    <t>Processo gerenciado pela gestão centralizada.</t>
  </si>
  <si>
    <t>Utilizando saldo restante do exercício anterior.</t>
  </si>
  <si>
    <t>Agua mineral</t>
  </si>
  <si>
    <t xml:space="preserve">Processos em andamento seguindo os trêmites legais. </t>
  </si>
  <si>
    <t xml:space="preserve">Gás </t>
  </si>
  <si>
    <t>Houve redução do valor total, por isso não ocorreu despesas.</t>
  </si>
  <si>
    <t>Não houve até o momento abertura de processos para tal objeto.</t>
  </si>
  <si>
    <t>Processo gerenciado pela gestão centralizada (Garagem Central).</t>
  </si>
  <si>
    <t>Processo em fase de licitação a aquisição de Ferramentas para os Setores de Topografia e Fiscalização no valor de R$ 98.322,90.</t>
  </si>
  <si>
    <t xml:space="preserve">Processo de Fornecimento de Marmitex para atender as Reuniões do Plano Diretor está aguardando Autorização para Emissão da Nota de Empenho no valor de R$ 7.684,60 </t>
  </si>
  <si>
    <t xml:space="preserve">Processos liquidados para Aquisição de Bobinas (R$ 1.339,20) E Aquisição de Certificado Digital (R$ 1.320,00). E para Aquisição de Camisetas (R$ 1.797,00), Estacas e Piquetes (R$ 6.360,00), e Material de Consumo (R$ 7.564,70) para atendimento do Plano Diretor, estão somente empenhados. </t>
  </si>
  <si>
    <t xml:space="preserve">Destino das Movimentações </t>
  </si>
  <si>
    <t>Natureza de Despesa / Fonte</t>
  </si>
  <si>
    <t>33.90.39 / 001000199</t>
  </si>
  <si>
    <t>33.90.39 / 001000105</t>
  </si>
  <si>
    <t>Movimentação destinada para pagamento de despesas com material da 6° Conferência das Cidades, com Material de Consumo e Material de Divulgação.</t>
  </si>
  <si>
    <t>33.90.92 / 001000199</t>
  </si>
  <si>
    <t>33.90.30 / 001000199</t>
  </si>
  <si>
    <t>Aquisição de Estacas e Piquetes para atender ao Setor de Topografia.</t>
  </si>
  <si>
    <t>Pagamentos de Taxas de Reprogramação, movimentação realizada para o Fundo Municipal de Habitação de Interesse Social.</t>
  </si>
  <si>
    <t>-</t>
  </si>
  <si>
    <t>33.90.39 / 001000106</t>
  </si>
  <si>
    <t>Pagamento do PROCESSO 2014010775 - Fecomécio, CIEEI, referente ao pagamento de empresa intermediária de estágiários, referente ao mês de Abril a Dezembro de 2016.</t>
  </si>
  <si>
    <t>44.90.51 / 001000103</t>
  </si>
  <si>
    <t>33.90.39 / 001000101</t>
  </si>
  <si>
    <t>33.90.30 / 001000101</t>
  </si>
  <si>
    <t xml:space="preserve">Despesas Discricionarias </t>
  </si>
  <si>
    <t xml:space="preserve">Manutenção do Ar Condicionado Central </t>
  </si>
  <si>
    <t>Reprogramação anual para o 2º quadrimestre (R$)</t>
  </si>
  <si>
    <t>Realização das despesas para atender as reuniões da Revisão do Plano Diretor, Material de consumo R$ 8.500,00, Floricultura R$ 5.760,00, Refeição R$7.684,60 , Camisetas R$ 1.972,50, totalizando R$ 23.917.10.</t>
  </si>
  <si>
    <t>Aquisição de Jornal (Processo não autorizado pela Procuradoria Municipal).</t>
  </si>
  <si>
    <t>s</t>
  </si>
  <si>
    <t>r</t>
  </si>
  <si>
    <t>Ordenamento Urbano</t>
  </si>
  <si>
    <t>FICHAS DE OBSERVAÇÕES</t>
  </si>
  <si>
    <t>PARECERES (Desdobro)</t>
  </si>
  <si>
    <t>PARECERES (Loteamento)</t>
  </si>
  <si>
    <t>PARECERES (Outros)</t>
  </si>
  <si>
    <t>PORTARIAS</t>
  </si>
  <si>
    <t>PROJETOS URBANÍSTICOS</t>
  </si>
  <si>
    <t xml:space="preserve"> USO DO SOLO -2016</t>
  </si>
  <si>
    <t xml:space="preserve">MAIO </t>
  </si>
  <si>
    <t xml:space="preserve">JUNHO </t>
  </si>
  <si>
    <t>CERTIDÃO DE USO DO SOLO</t>
  </si>
  <si>
    <t>IAFIM – Informação de Atividade Solicitada</t>
  </si>
  <si>
    <t>Fichas de observações (Alvará de funcionamento)</t>
  </si>
  <si>
    <t>Memorandos</t>
  </si>
  <si>
    <t>Fichas de observações (uso do solo)</t>
  </si>
  <si>
    <t>Ofícios</t>
  </si>
  <si>
    <t>Parecer quanto ao Uso do Solo</t>
  </si>
  <si>
    <t>GEOPROCESSAMENTO</t>
  </si>
  <si>
    <t>TOPOGRAFIA</t>
  </si>
  <si>
    <t>Levantamento topográfico</t>
  </si>
  <si>
    <t>ANALISE</t>
  </si>
  <si>
    <t>ANALISES REALIZADAS</t>
  </si>
  <si>
    <t>ALVARÁS DE CONTRUÇÃO EMITIDOS</t>
  </si>
  <si>
    <t>HABITE-SE EMITIDOS</t>
  </si>
  <si>
    <t>CCO</t>
  </si>
  <si>
    <t>QUANTIDADE DE ATENDIMENTO</t>
  </si>
  <si>
    <t>FISCALIZAÇÃO</t>
  </si>
  <si>
    <t>FICHAS DE OBSERVAÇÕES (Desdobro</t>
  </si>
  <si>
    <t xml:space="preserve"> PROCESSOS ENVIADOS PARA ASSESSORIA JURÍDICA</t>
  </si>
  <si>
    <t>0335 - Gestão e Manutenção de Secretaria de Desenvolvimento Urbano e Habitação</t>
  </si>
  <si>
    <t xml:space="preserve">No segundo quadrimestre, foram identificadas algumas dificuldades com relação aos Processos para a execução das Reuniões do Plano Diretor de Palmas, uma vez que as reuniões já começaram e a grande maioria dos processos referentes a esse plano encontram-se com despesas empenhadas. </t>
  </si>
  <si>
    <t>As atividades executadas pela Ação de Serviços Administrativos Gerais do Setor de Gestão e Finanças nesse quadrimestre podemos apontar como fator de sucesso a execução processos além do previsto, pois no primeiro quadrimestre os servidores do setor foram remanejados para outra secretaria.  A Liquidação do processo 2014055041 referente a Indenização para reforma do prédio locado no período de 2005 a 2013 no valor de R$ 403.235,14 (Quatrocentos e três mil duzentos e trinta e cinco reais e quatorze centavos).</t>
  </si>
  <si>
    <t>Demanda</t>
  </si>
  <si>
    <t>RAP</t>
  </si>
  <si>
    <t>Ofício</t>
  </si>
  <si>
    <t>Despacho</t>
  </si>
  <si>
    <t>Empenho</t>
  </si>
  <si>
    <t>Liquidação</t>
  </si>
  <si>
    <t>Solicitação de compras/Termo de referência</t>
  </si>
  <si>
    <t>Pagamento de Agosto somente Liquidado/Estimado no valor de R$5.423,00.</t>
  </si>
  <si>
    <t>Processo Gerenciado pela Despesas Discricionárias, seguindo os tramites legais.</t>
  </si>
  <si>
    <t>Processo Gerenciado pela Despesas Discricionárias, esta negativo em 292,49.</t>
  </si>
  <si>
    <t>Processo Gerenciado pela Despesas Discricionárias. Neste quadrimestre houve mudança da prestadora de serviço.</t>
  </si>
  <si>
    <t>Processo Gerenciado pela Despesas Discricionárias. Seguindo os tramites legais de pagamento.</t>
  </si>
  <si>
    <r>
      <t xml:space="preserve">Processo Gerenciado pela Despesas Discricionárias ultrapassou o gasto previsto para o quadrimetre em </t>
    </r>
    <r>
      <rPr>
        <sz val="10"/>
        <rFont val="Neo Sans"/>
      </rPr>
      <t>R$ 2.999,85 devido as reuniões do Plano Diretor.</t>
    </r>
  </si>
  <si>
    <t>Cau/Crea-TO</t>
  </si>
  <si>
    <t>Processo em andamento.</t>
  </si>
  <si>
    <t>Capacitação de servidores das Diretorias de  Urbanismo e Fiscalização</t>
  </si>
  <si>
    <t xml:space="preserve">Aguardando Propostas. </t>
  </si>
  <si>
    <t>Instalação de insulfilmes</t>
  </si>
  <si>
    <t>Em fase de Licitação.</t>
  </si>
  <si>
    <t>Aquisição de Bobinas para Ponto Eletrônico</t>
  </si>
  <si>
    <t>Aguardando Nota para Liquidação</t>
  </si>
  <si>
    <t>2014021341 - Pagamento referente à locação de 01 (um) veículo tipo caminhão caçamba toco, com capacidade mínima de seis metros cúbicos de carga no valor de R$ 26.270,00 (Vinte e seis mil duzentos e setenta reais); 2014016571 Indenização por dano causado a Terceiro referente a levantamento topográfico de Perímetro no valor de R$ 38.500,00 (Trinta e oito mil e quinhentos reais)</t>
  </si>
  <si>
    <t xml:space="preserve">Material de Consumo - Copo e Cozinha </t>
  </si>
  <si>
    <t>Movimentação realizada para abertura do processo de aquisição de Protetor Solar.</t>
  </si>
  <si>
    <t xml:space="preserve">Entre os meses de Abril a Junho houve um aumento nos valores devido a junção das pastas e por aquisições realizadas pelo setor de Tecnologia da Informação do Município de Palmas </t>
  </si>
  <si>
    <t>Processo Gerenciado pela Despesas Discricionárias, havendo uma demanda maior no mês de junho com pagamento realizado em julho devido o atraso no Pagamento por parte da Prefeitura Municipal.  Ultrapassou o gasto previsto para o quadrimestre em 612,00, devido a  demanda junto a Fiscalização no contencioso.</t>
  </si>
  <si>
    <t xml:space="preserve">Manutenção ar </t>
  </si>
  <si>
    <t>PARECERES (Desmembramento)</t>
  </si>
  <si>
    <t xml:space="preserve">Em termos gerais considera-se um bom andamento na execução das ações e atividades realizadas pelo Setor Financeiro entre os meses de Maio e Agosto de 2016, executando 29% das metas propostas para o quadrimestre. Além dos processos abertos e que estão em andamento, realizamos as Atividades abaixo relacionadas </t>
  </si>
  <si>
    <t xml:space="preserve">Não houve acréscimo de bens patrimoniais a Pasta no período relacionado do ano de 2016. E a entrega de materiais de expediente e consumo é realizada de acordo com a liberação por parte das Discricionárias.
Durante o segundo quadrimestre de 2016, foi ultrapassado o limite programado para despesas com material de consumo e de expediente, uma vez que as Reuniões do Plano Diretor acarrataram gastas além do programado, totalizando R$ 2.999,85 excedentes. No quadrimestre foram abertos 15 processos que ainda encontram-se em andamento, e mais 14 processos mantidos desde o começo do ano, totalizando 29 processos. </t>
  </si>
  <si>
    <t>33.90.39 / 001000103</t>
  </si>
  <si>
    <t>Pagamento de Fornecimento de Energia Eletrica a partir do mês de Junho/2016.</t>
  </si>
  <si>
    <t>33.90.30 / 001000103</t>
  </si>
  <si>
    <t>Pagamento de Fornecimento de Energia Eletricado mês de Junho/2016 em referencia ao mês de Maio/2016.</t>
  </si>
  <si>
    <t>33.90.39 / 001000105 - 5500</t>
  </si>
  <si>
    <t>33.90.39 / 001000105 - 6500</t>
  </si>
  <si>
    <t>Estrutura de Apoio para Entrega de Obras de Unidades Habitacionais.</t>
  </si>
  <si>
    <t>33.90.14 / 001000199</t>
  </si>
  <si>
    <t>Elaboração de Laudo Técnico de Condições Ambientais do Trabalho.</t>
  </si>
  <si>
    <t xml:space="preserve">33.90.33 / 001000108 </t>
  </si>
  <si>
    <t xml:space="preserve">Pagamento de Água Mineral e Gás de Cozinha da Extinta Secrcetaria de Habitação. </t>
  </si>
  <si>
    <t xml:space="preserve">Pagamento de excedente de Serviços Postais. </t>
  </si>
  <si>
    <t>No Item 5 deste Formulario nas Metas Financeiras no campo Reduções consta o valor de R$ 562.117,82, tal valor corresponde ao somatorio dos 02 (dois) quadrimestres do corrente ano presentes no QDD. No segundo quadrimestre o valor de reduções foi de R$ 518.871,18, destes somente  R$ 234.010,24 foram identificados através dos formulários presentes em nossa Pasta. Constando que o valor do primeiro quadrimestre foi de R$ 43.306,64. Solicitamos a Superintendencia que justifique o valor restante desse Quadrimestre R$ 284.860,68</t>
  </si>
  <si>
    <t>No Item 5 deste Formulario nas Metas Financeiras no campo Suplementação consta o valor de R$ 1.305,994,17, tal valor corresponde ao somatorio dos 02 (dois) quadrimestres do corrente ano presentes no QDD.    No segundo quadrimestre o valor de suplementações foi de R$ 954.481,11, destes somente  R$ 234.010,24 foram identificados através dos formulários presentes em nossa Pasta. Constando que o valor do primeiro quadrimestre foi de R$ 117.502,56. Solicitamos a Superintendencia que justifique o valor restante desse Quadrimestre R$ 720.470,61.</t>
  </si>
  <si>
    <r>
      <t>O valor total das suplementações do quadrimestre passado foi de R$ 117.502,56, quando somados das duas antigas secretarias e o valor de reduções do passado foi R$ 43.306,64, quando somados das duas antigas secretarias. Contudo o Quadro Demonstrativo da execução Orçamentária não separa os valores de redução e suplementação por quadrimestre. Todavia, se subtraído os valores declarados no monitoramento anterior o valores reais para esse quadrimestre será de suplementações R$</t>
    </r>
    <r>
      <rPr>
        <sz val="10"/>
        <color rgb="FFFF0000"/>
        <rFont val="Neo Sans"/>
      </rPr>
      <t xml:space="preserve"> </t>
    </r>
    <r>
      <rPr>
        <sz val="10"/>
        <color theme="1"/>
        <rFont val="Neo Sans"/>
      </rPr>
      <t xml:space="preserve">23.010,50e reduções R$  518.871,18. Destacando os maiores valores, como por exemplo: Pagamento de Servidor Cedido (pagamento do secretário) valor de R$ 168.608.55, Fornecimento de Energia Elétrica R$ 53.000,00, Material de Consumo e Expediente R$ 51.846,20.                                                                                                                                                    </t>
    </r>
    <r>
      <rPr>
        <b/>
        <sz val="10"/>
        <color theme="1"/>
        <rFont val="Neo Sans"/>
      </rPr>
      <t>Como solicitamos no quadrimestre anterior como recomendações corretivas, reiteramos a possibilidade da inclusão na Revisão do Plano Pluri Anual de 2017 os restos a pagar de exercicio anteriores referentes aos seguintes processos</t>
    </r>
    <r>
      <rPr>
        <sz val="10"/>
        <color theme="1"/>
        <rFont val="Neo Sans"/>
      </rPr>
      <t>: 2014021341 - Pagamento referente à locação de 01 (um) veículo tipo caminhão caçamba toco, com capacidade mínima de seis metros cúbicos de carga no valor de R$ 26.270,00 (Vinte e seis mil duzentos e setenta reais); 2014016571 Indenização por dano causado a Terceiro referente a levantamento topográfico de Perímetro no valor de R$ 38.500,00 (Trinta e oito mil e quinhentos reais), e informamos a realização do Pagamento referente a locação do antigo prédio pertencente a esta Pasta.</t>
    </r>
  </si>
  <si>
    <t xml:space="preserve"> TOTAL</t>
  </si>
  <si>
    <t>ação 5195</t>
  </si>
  <si>
    <t>Valores</t>
  </si>
  <si>
    <t>Capacitação</t>
  </si>
  <si>
    <t>Informática</t>
  </si>
  <si>
    <t>Licenças</t>
  </si>
  <si>
    <t>ação 4343</t>
  </si>
  <si>
    <t>Material expediente</t>
  </si>
  <si>
    <t>Móveis</t>
  </si>
  <si>
    <t>Apoio e Comunicação</t>
  </si>
  <si>
    <t>Consultorias</t>
  </si>
  <si>
    <t>MONITORAMENTO DE OBJETIVO -  PPA 2018-2021</t>
  </si>
  <si>
    <t>1º QUADRIMESTRE 2018</t>
  </si>
  <si>
    <t>MONITORAMENTO DE AÇÃO ORÇAMENTÁRIA   PPA 2018-2021</t>
  </si>
  <si>
    <t xml:space="preserve">5500000012 -  Promover </t>
  </si>
  <si>
    <t>0314 - Pla</t>
  </si>
  <si>
    <t>5500- Sec</t>
  </si>
  <si>
    <t xml:space="preserve">Descrição: </t>
  </si>
  <si>
    <t xml:space="preserve">Fórmula de cálculo:                                                                                                                                       </t>
  </si>
  <si>
    <t xml:space="preserve">Fórmula de cálculo: </t>
  </si>
  <si>
    <t>Indicador: 000 JJJJJJ</t>
  </si>
  <si>
    <r>
      <t>Fórmu</t>
    </r>
    <r>
      <rPr>
        <sz val="10"/>
        <rFont val="Neo Sans"/>
      </rPr>
      <t xml:space="preserve">la de cálculo: </t>
    </r>
  </si>
  <si>
    <t xml:space="preserve">Apuração do Período: </t>
  </si>
  <si>
    <t xml:space="preserve">Apuração do Período  </t>
  </si>
  <si>
    <t>1. Órgão</t>
  </si>
  <si>
    <t>2. Unidade Orçamentária</t>
  </si>
  <si>
    <t>4. Descrição</t>
  </si>
  <si>
    <t>5. Finalidade</t>
  </si>
  <si>
    <t>6. Forma de Implementação</t>
  </si>
  <si>
    <t>7. Metas Físicas</t>
  </si>
  <si>
    <t>8. Metas Orçamentário-Financeiras</t>
  </si>
  <si>
    <t xml:space="preserve">Direta </t>
  </si>
  <si>
    <t>Orçamento Inicial - LOA</t>
  </si>
  <si>
    <t>3. Programa</t>
  </si>
  <si>
    <t>2. Subfunção</t>
  </si>
  <si>
    <t>122 - Administração Geral</t>
  </si>
  <si>
    <t>MONITORAMENTO DE EXECUÇÃO ORÇAMENTÁRIA -  PPA 2018-2021</t>
  </si>
  <si>
    <t>Todas</t>
  </si>
  <si>
    <t>Todos</t>
  </si>
  <si>
    <t>Diretoria de Execução Orçamentária</t>
  </si>
  <si>
    <t>Total Geral Executado pelo Órgão</t>
  </si>
  <si>
    <t>Empenho no Período</t>
  </si>
  <si>
    <t>Liquidado no Período</t>
  </si>
  <si>
    <t>Pago no Período</t>
  </si>
  <si>
    <t>Reserva no Período</t>
  </si>
  <si>
    <t>% Executado</t>
  </si>
  <si>
    <t>Saldo Orçamentário</t>
  </si>
  <si>
    <t>Saldo Orçament.</t>
  </si>
  <si>
    <t>Total do Programa</t>
  </si>
  <si>
    <t xml:space="preserve">13 - Gabinete do Prefeito Municipal </t>
  </si>
  <si>
    <t>1127 - Gestão e Manutenção do Gabinete do Prefeito</t>
  </si>
  <si>
    <t>Man dos recur humanos da Procuradoria Geral do Município</t>
  </si>
  <si>
    <t>Manut dos serv administ da Procuradoria Geral do Município</t>
  </si>
  <si>
    <t xml:space="preserve">091 - Defesa da Ordem Jurídica </t>
  </si>
  <si>
    <t xml:space="preserve">Outros precatórios </t>
  </si>
  <si>
    <t xml:space="preserve">122 - Administração Geral </t>
  </si>
  <si>
    <t xml:space="preserve">Manutenção de recursos humanos gabinete do prefeito </t>
  </si>
  <si>
    <t xml:space="preserve">Manut dos serviços administrativos do gabinete do prefeito </t>
  </si>
  <si>
    <t>Manut de rec humanos da Controladoria Geral do Município</t>
  </si>
  <si>
    <t>Manut dos serv admins da Controladoria Geral do Município</t>
  </si>
  <si>
    <t xml:space="preserve">Manut de recursos humanos do gabinete do vice-prefeito </t>
  </si>
  <si>
    <t xml:space="preserve">Manut dos serv administrativos do gabinete do vice-prefeito </t>
  </si>
  <si>
    <t xml:space="preserve">244 - Assistência Comunitária </t>
  </si>
  <si>
    <t xml:space="preserve">1116 - Economia Empreendedora e Inovação </t>
  </si>
  <si>
    <t xml:space="preserve">Gestão e programas do fundo social de solidariedade </t>
  </si>
  <si>
    <t xml:space="preserve">1112 - Porto Cidade Segura  </t>
  </si>
  <si>
    <t xml:space="preserve">Capacitação institucional </t>
  </si>
  <si>
    <t xml:space="preserve">131 - Comunicação Social </t>
  </si>
  <si>
    <t xml:space="preserve">1119 - Cidade Acessível </t>
  </si>
  <si>
    <t xml:space="preserve">Promoção da educação para o trânsito </t>
  </si>
  <si>
    <t xml:space="preserve">153 - Defesa Terrestre </t>
  </si>
  <si>
    <t xml:space="preserve">Manutenção do tiro de guerra </t>
  </si>
  <si>
    <t xml:space="preserve">181 - Policiamento </t>
  </si>
  <si>
    <t xml:space="preserve">Manut do sist de videomonitoramento de espaços públicos </t>
  </si>
  <si>
    <t>Manut recs humanos da Guarda Municipal de Porto Nacional</t>
  </si>
  <si>
    <t xml:space="preserve">Manutenção da Guarda Municipal </t>
  </si>
  <si>
    <t xml:space="preserve">Manutenção da fiscalização de trânsito </t>
  </si>
  <si>
    <t xml:space="preserve">182 - Defesa Civil </t>
  </si>
  <si>
    <t xml:space="preserve">Manutenção da Defesa Civil </t>
  </si>
  <si>
    <t xml:space="preserve">392 - Difusão Cultural </t>
  </si>
  <si>
    <t xml:space="preserve">Manutenção da banda de música da Guarda Municipal </t>
  </si>
  <si>
    <t xml:space="preserve">Manutenção do projeto mais músicas zero violência </t>
  </si>
  <si>
    <t>Prevenção contra inundações e desastres</t>
  </si>
  <si>
    <t xml:space="preserve">541 - Preservação e Conservação Ambiental </t>
  </si>
  <si>
    <t xml:space="preserve">Prevenção e combate às queimadas </t>
  </si>
  <si>
    <t xml:space="preserve">691 - Promoção Comercial </t>
  </si>
  <si>
    <t xml:space="preserve">Oferta de assessoria a empreendedores </t>
  </si>
  <si>
    <t xml:space="preserve">692 - Comercialização </t>
  </si>
  <si>
    <t xml:space="preserve">Incentivo à implantação de empreendimentos estratégicos </t>
  </si>
  <si>
    <t xml:space="preserve">846 - Outros Encargos Especiais </t>
  </si>
  <si>
    <t xml:space="preserve">1127 - Gestão e Manutenção do Gabinete do Prefeito </t>
  </si>
  <si>
    <t>Sentenças judiciais constantes de precatórios</t>
  </si>
  <si>
    <t>2081 - Manutenção de recursos humanos da Procuradoria Geral do Município</t>
  </si>
  <si>
    <t>13  - Gabinete do Prefeito Municipal</t>
  </si>
  <si>
    <t>1301  - Gabinete do Prefeito Municipal</t>
  </si>
  <si>
    <t>Despesas com a remuneração de pessoal (ativo, civil, militar) do município e encargos sociais.</t>
  </si>
  <si>
    <t>Manter os recursos humanos necessários ao funcionamento da administração pública.</t>
  </si>
  <si>
    <t>Servidor mantido</t>
  </si>
  <si>
    <t>2082 - Manutenção dos serviços administrativos da Procuradoria Geral do Município</t>
  </si>
  <si>
    <t>Despesas de natureza administrativa que não puderam ser apropriadas nos programas temáticas, que compreendem: serviços administrativos,honorários advocaticíos ou de apoio; manutenção e o uso de frota veicular; manutenção e conservação de bens imóveis próprios do município, cedidos ou alugados, despesas com tecnologia de informação e comunicação, que incluem o desenvolvimento de sistema de informações, locação, aquisição de equipamentos e contratação de serviços técnicos e de terceiros, dentre outros afins; despesas com locação de imóveis, viagens e locomoção, incluindo aquisição de passagens, aquisição de uniformes, pagamento de diárias e afins; aquisição de equipamentos de informática, aquisição de móveis e demais materiais permanentes e outros afins; demais atividades necessárias à gestão e à administração da unidade, aquisição de EPIs e ferramentas.</t>
  </si>
  <si>
    <t>Promover a continuidade das atividades de manutenção das execuções dos trabalhos de interesse público e do Município de Porto Nacional.</t>
  </si>
  <si>
    <t>Serviço mantido</t>
  </si>
  <si>
    <t>Porcentagem</t>
  </si>
  <si>
    <t>13 - Gabinete do Prefeito</t>
  </si>
  <si>
    <t>3401 - Fundo Municipal de Solidariedade</t>
  </si>
  <si>
    <t>2075 - Gestão e Programas do Fundo Social de Solidariedade</t>
  </si>
  <si>
    <t>Despesas de natureza administrativas que darão suporte as ações do fundo, que compreedem, custeio , aquisição de material permante e de consumo, contratação de serviços , consultorias, assessorias, capacitações, diárias e passagens.</t>
  </si>
  <si>
    <t xml:space="preserve"> Garantir  maior eficiência no mercado, promovendo sistemas associativos de produção mediante criação e a manutenção de centrais de compras, de produção e vendas, sob a gestão dos empreendedores, formais e informasi de pequenos negócios.</t>
  </si>
  <si>
    <t>Gestão e Programas mantido</t>
  </si>
  <si>
    <t>13 - Gabinete do Prefeito Municipal</t>
  </si>
  <si>
    <t>1301 - Gabinete do Prefeito Municipal</t>
  </si>
  <si>
    <t>2079 - Manutenção de recursos humanos Gabinete do Prefeito</t>
  </si>
  <si>
    <t xml:space="preserve">2080 - Manutenção dos serviços administrativos do Gabinete do Prefeito </t>
  </si>
  <si>
    <t>Despesas de natureza administrativa que não puderam ser apropriadas nos programas temáticas, que compreendem: serviços administrativos ou de apoio; manutenção e o uso de frota veicular;, locação, aquisição de equipamentos e contratação de serviços técnicos e de terceiros, dentre outros afins; despesas com locação de imóveis, viagens e locomoção, incluindo aquisição de passagens, aquisição de uniformes,pagamento de diárias e afins; aquisição de equipamentos de informática, aquisição de móveis e demais materiais permanentes e outros afins; demais atividades necessárias à gestão e à administração da unidade, aquisição de EPIs e ferramentas.</t>
  </si>
  <si>
    <t>Proporcionar o aperfeiçoamento das atividades e serviços desenvolvidos pela administração pública municipal, agregando as despesas não passíveis de apropriação nos programas temáticos.</t>
  </si>
  <si>
    <t>2083 - Manutenção de recursos humanos da Controladoria Geral do Município</t>
  </si>
  <si>
    <t>Despesa com remuneração e encargos sociais de pessoal, gratificaçãoes, horas extras  da Controladoria Geral do Municipio de Porto Nacional</t>
  </si>
  <si>
    <t>Manter os recursos humanos necessários à operacionalização das avidades da Controladoria Geral de Porto Nacional-TO.</t>
  </si>
  <si>
    <t>2084 - Manutenção dos serviços administrativos da Controladoria Geral do Município</t>
  </si>
  <si>
    <t>Despesas de natureza administrativa que compreendem: serviços administrativos  ou  de  apoio;  manutenção  e  conservação  de  bens  imóveis  próprios  do município,  cedidos  ou  alugados,  despesas  com  tecnologia  de  informação  e  comunicação,  que  incluem  o  desenvolvimento  de sistema de informações, locação, aquisição de equipamentos e contratação de serviços técnicos e de terceiros, dentre outros afins;  despesas  com  locação  de  imóveis,locação de veiculos,  viagens  e  locomoção,  incluindo  aquisição  de  passagens,  aquisição  de  uniformes, pagamento de diárias e afins;  aquisição de móveis e demais materiais permanentes e outros afins;  aquisição de EPIs e ferramentas, manutenção do aparelhamento da comunicação, demais atividades necessárias à gestão e à administração da unidade.</t>
  </si>
  <si>
    <t>prestar serviço com a finalidade de induzir uma Administração Pública íntegra, participativa, transparente, eficiente e eficaz.</t>
  </si>
  <si>
    <t>2085 - Manutenção de recursos humanos do Gabinete do Vice-Prefeito</t>
  </si>
  <si>
    <t xml:space="preserve">Servidor mantido </t>
  </si>
  <si>
    <t>2086 - Manutenção dos serviços administrativos do Gabinete do Vice-Prefeito</t>
  </si>
  <si>
    <t>2142 - Outros Precatórios</t>
  </si>
  <si>
    <t>Requisição de Pequeno Valor - RPV do municipio de Porto Nacional, a qual será expedida pela Justiça por onde tramitou o processo e enviada ao Tribunal de Justiça do Tocantins para o processamento e liberação da respectiva importância para ser depositada junto a uma instituição bancária, à disposição do beneficiário</t>
  </si>
  <si>
    <t>RPV é uma requisição de pagamento que se faz a um ente público em razão de uma dívida reconhecida por sentença judicial transitada em julgado, que possibilita à parte vitoriosa receber o crédito da condenação independentemente da expedição de precatório, em razão de seu menor valor</t>
  </si>
  <si>
    <t>Gerenciamento implamentado</t>
  </si>
  <si>
    <t>1016 - Capacitação Institucional</t>
  </si>
  <si>
    <t>Realizar a capacitação e formação dos agentes da Guarda Municipal e Banda, Tiro de Guerra, Defesa Civil e Brigadistas de Combate a Incêndios, para tal será necessário a contratação de serviços de terceiros pessoa jurídica, aquisição de material de consumo e de expediente, entre outros.</t>
  </si>
  <si>
    <t>Contribuir para a melhoria dos serviços prestados à população, bem como proporcionar maior conhecimento aos servidores que trabalham para a segurança da população em geral.</t>
  </si>
  <si>
    <t>Servidor capacitado</t>
  </si>
  <si>
    <t>2062 - PPA-P-Manutenção do sistema de videomonitoramento de espaços públicos</t>
  </si>
  <si>
    <t>Manutenção do sistema de videomonitoramento dos espaços públicos, por meio de locação de equipamentos de videomonitoramento, contratação de empresa especializada na prestação de serviços de rede de link de dados para transmissão das imagens captadas pelo sistema, capacitação e requalificação dos servidores para a gestão do sistema.</t>
  </si>
  <si>
    <t>Aumentar a sensação de fiscalização, coibindo a criminalidade e o melhor gerenciamento dos indicadores de segurança urbana.</t>
  </si>
  <si>
    <t>Sistema de videomonitoramento mantido</t>
  </si>
  <si>
    <t>2063 - Manutenção de recuros humanos da Guarda Municipal de Porto Nacional</t>
  </si>
  <si>
    <t xml:space="preserve">Despesas com remuneração e encargos sociais de pessoal ativo da Guarda Municipal de Porto Nacional e Coordenadoria de Trânsito.  </t>
  </si>
  <si>
    <t xml:space="preserve">Manter os recursos humanos necessários à operacionalização das atividades da Guarda Municipal de Porto Nacional e Coordenadoria de Trânsito.  </t>
  </si>
  <si>
    <t>2066 - Manutenção da Guarda Municipal</t>
  </si>
  <si>
    <t>Manutenção dos serviços operacionais da Guarda Municipal, compreendendo:o policiamento da ROMU, Ronda Escolar; aquisição de uniformes, equipamentos de proteção individual; veículo, barco, motos; preservação do sistema de gerenciamento de ocorrências e equipamentos como tablets, canil, frota de viaturas, manutenção e aquisição de armas e munição, equipamentos de menor potencial ofensivo e controle de distúrbios civis. Inclusive o convênio n º 853838/2017.</t>
  </si>
  <si>
    <t>Manter a Guarda Municipal em condições de realizar as operações de ronda e fiscalização, tendo em vista, a elevação da segurança e reduzir os indicadores de violência de competência municipal.</t>
  </si>
  <si>
    <t>2067 - Manutenção do Tiro de Guerra</t>
  </si>
  <si>
    <t>Fortalecimento do Tiro de Guerra por meio da manutenção e conservação de bens imóveis cedidos ou alugados, aquisições de móveis e equipamentos de apoio e de informáca e materiais de expediente e de consumo.</t>
  </si>
  <si>
    <t xml:space="preserve">Fortalecimento do Tiro de Guerra </t>
  </si>
  <si>
    <t>2068 - Manutenção da Defesa Civil</t>
  </si>
  <si>
    <t>Fortalecimento da Defesa Civil por meio da manutenção e conservação de bens imóveis cedidos ou alugados, aquisições de móveis e equipamentos de apoio e de informáca e materiais de expediente e de consumo.</t>
  </si>
  <si>
    <t xml:space="preserve">Fortalecimento da  Defesa Civil </t>
  </si>
  <si>
    <t>2069 - Manutenção da Banda de Música da Guarda Municipal</t>
  </si>
  <si>
    <t>Fortalecimento da  Banda de Música da Guarda Municipal por meio da manutenção e conservação de bens imóveis cedidos ou alugados, aquisições de móveis e equipamentos de apoio e de informática e materiais de expediente e de consumo.</t>
  </si>
  <si>
    <t>Fortalecimento do   Banda de Música da Guarda Municipal</t>
  </si>
  <si>
    <t>2070 - Manutenção do Projeto Mais Músicas Zero Violência</t>
  </si>
  <si>
    <t>Desenvolvimento e manutenção de um trabalho educacional voltado para pessoas em situação de vunerabilidade social, em um processo dividido em modulo com instrumentos musicais pela Banda da GMPN.</t>
  </si>
  <si>
    <t>Oferecer educação musical gratuita a crianças e adolescentes, em prol do desenvolvimento da sensibilidade e criatividade humana por meio do contato com a linguagem artístico-musical visando a formação do cidadão, capaz de contribuir ativamente com as mudanças socioculturais necessárias para a construção de uma sociedade mais ética e digna.</t>
  </si>
  <si>
    <t>Projeto Mantido</t>
  </si>
  <si>
    <t>2077 - Manutenção da fiscalização de trânsito</t>
  </si>
  <si>
    <t>Cadastrar e fiscalizar os meios de transporte do município, compreendendo os Taxis e Moto-taxis.</t>
  </si>
  <si>
    <t>Manter segurança e a eficiência dos serviços prestados em Porto Nacional.</t>
  </si>
  <si>
    <t>2078 - Promoção da educação para o trânsito</t>
  </si>
  <si>
    <t xml:space="preserve">Realização de campanhas e ações de educação para o trânsito, por meio da; contratação de arte-educadores, aquisição e locação de materiais para a arteeducação, contratação de empresa para a promoção de campanhas televisivas e afins, palestras para a comunidade e mobilização social, e outras contratações e aquisições necessárias a efetivação da educação para o trânsito; do desenvolvimento de uma Minicidade sinalizada para realizar atividades lúdicas, referente ao trânsito para atender a Educação para o Trânsito, com alunos da rede municipal e de outras instituições de ensino de acordo com as demandas solicitadas pelos munícipes. </t>
  </si>
  <si>
    <t>Promover a construção de uma cultura de respeito à vida no trânsito, por meio de ações e campanhas educativas e mobilização social que provoquem a reflexão e adoção de condutas seguras no trânsito.</t>
  </si>
  <si>
    <t>Educação promovida</t>
  </si>
  <si>
    <t>2071 - Prevenção contra inundações e desastres.</t>
  </si>
  <si>
    <t>Implantação da sala de situação com o sistema de prevenção de inundações e desastres, realizar oficinas, palestras educativas, campanhas locais e nacionais pela Defesa Civil, por meio de aquisição de equipamentos, realização de mapeamentos de áreas de riscos e edificações, controle pluviométrico, encaminhamentos e orientações para mitigação dos riscos detectados e monitoramento das providências tomadas.</t>
  </si>
  <si>
    <t>Reduzir os índices de prédios residenciais e comerciais em situação de risco de desabamento, mapeados pela defesa civil.</t>
  </si>
  <si>
    <t>Prevenção realizada</t>
  </si>
  <si>
    <t>2072 - Prevenção e combate às queimadas</t>
  </si>
  <si>
    <t>Promoção e prevenção ao combate de focos de incêndios florestais com campanhas educativas nas escolas e nas comunidades rurais e aquisição de equipamentos para as operações.</t>
  </si>
  <si>
    <t>Promover a prevenção e o combate aos focos de incêndios florestais, tendo em vista reduzir em 20% o número de focos de incêndios, no período de 2018 a 2021, como meio de garanra proteção ambiental.</t>
  </si>
  <si>
    <t xml:space="preserve">Prevenção realizada </t>
  </si>
  <si>
    <t>2073 - Incentivo à implantação de empreendimentos estratégicos</t>
  </si>
  <si>
    <t>Nesta ação pretende estimular à atração de investimentos estratégicos alinhados às políticas de desenvolvimento de Porto Nacional e seus projetos estruturantes, por
meio de parcerias ou de contrataçoes de ser viços de terceiros em consultoria técnica especializada, realização de obras e instalações.</t>
  </si>
  <si>
    <t>Capitar empreendimentos estratégicos estimulando o desenvolvimento econômico, por meio da disponibilização de áreas e infraestrutura básica para investidores que pretendam instalar empresas na cidade. Isso propiciará aumento do PIB, da arrecadação de impostos e a geração de empregos.</t>
  </si>
  <si>
    <t>Empreendimento captado</t>
  </si>
  <si>
    <t>2074 - Oferta de assessoria a empreendedores</t>
  </si>
  <si>
    <t>Assessoramento técnico na constituição de novas empresas e assessorias as já existente, facilitando a participação das mesmas nas licitações públicas e comercio local, contratação de técnico especializado para realização de treinamentos direcionados à gestão empresarial por meio de parcerias.</t>
  </si>
  <si>
    <t>Assessorar os futuros empresários na constituição de novos empreendimentos e suporte de assessoria aos já existentes, treinamento nas diversas áreas aplicáveis às empresas e apoio técnico ao desenvolvimento de projetos de interesse público.</t>
  </si>
  <si>
    <t>Assessoramento realizado</t>
  </si>
  <si>
    <t>9007 - Sentenças Judiciais Constantes de Precatórios</t>
  </si>
  <si>
    <t xml:space="preserve">Despesas com pagamento de sentenças judiciais transitada em julgado constantes de Precatórios em desfavor ao Município de Porto Nacional.
</t>
  </si>
  <si>
    <t xml:space="preserve">Assegurar recursos necessários ao atendimento de decisões judiciais transitadas em julgado constantes de Precatórios, em conformidade ao art. 100 da Constituição Federal de 1988.
</t>
  </si>
  <si>
    <t>Pagamento realizado</t>
  </si>
  <si>
    <t>13- Gabinete do Prefeito</t>
  </si>
  <si>
    <t>Quadrimestral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</si>
</sst>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 #,##0.00_-;\-&quot;R$&quot;\ * #,##0.00_-;_-&quot;R$&quot;\ * &quot;-&quot;??_-;_-@_-"/>
    <numFmt numFmtId="164" formatCode="0.0"/>
    <numFmt numFmtId="165" formatCode="_(* #,##0.00_);_(* \(#,##0.00\);_(* &quot;-&quot;??_);_(@_)"/>
    <numFmt numFmtId="166" formatCode="&quot;R$&quot;\ #,##0.00"/>
  </numFmts>
  <fonts count="66">
    <font>
      <sz val="11"/>
      <color theme="1"/>
      <name val="Calibri"/>
      <family val="2"/>
      <scheme val="minor"/>
    </font>
    <font>
      <sz val="11"/>
      <color theme="1"/>
      <name val="Calibri"/>
      <family val="2"/>
      <scheme val="minor"/>
    </font>
    <font>
      <sz val="10"/>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b/>
      <sz val="10"/>
      <color theme="1"/>
      <name val="Calibri"/>
      <family val="2"/>
      <scheme val="minor"/>
    </font>
    <font>
      <b/>
      <sz val="11"/>
      <name val="Calibri"/>
      <family val="2"/>
      <scheme val="minor"/>
    </font>
    <font>
      <b/>
      <sz val="10"/>
      <name val="Calibri"/>
      <family val="2"/>
      <scheme val="minor"/>
    </font>
    <font>
      <sz val="10"/>
      <name val="Calibri"/>
      <family val="2"/>
      <scheme val="minor"/>
    </font>
    <font>
      <sz val="12"/>
      <color theme="1"/>
      <name val="Calibri"/>
      <family val="2"/>
      <scheme val="minor"/>
    </font>
    <font>
      <b/>
      <sz val="11"/>
      <color theme="1"/>
      <name val="Neo Sans"/>
    </font>
    <font>
      <sz val="11"/>
      <color theme="1"/>
      <name val="Neo Sans"/>
    </font>
    <font>
      <sz val="10"/>
      <color theme="1"/>
      <name val="Neo Sans"/>
    </font>
    <font>
      <b/>
      <sz val="10"/>
      <color theme="1"/>
      <name val="Neo Sans"/>
    </font>
    <font>
      <sz val="10"/>
      <name val="Neo Sans"/>
    </font>
    <font>
      <b/>
      <sz val="10"/>
      <name val="Neo Sans"/>
    </font>
    <font>
      <b/>
      <sz val="8"/>
      <color theme="1"/>
      <name val="Neo Sans"/>
    </font>
    <font>
      <sz val="8"/>
      <color theme="1"/>
      <name val="Neo Sans"/>
    </font>
    <font>
      <sz val="9"/>
      <color theme="1"/>
      <name val="Neo Sans"/>
    </font>
    <font>
      <b/>
      <sz val="11"/>
      <name val="Neo Sans"/>
    </font>
    <font>
      <sz val="11"/>
      <name val="Neo Sans"/>
    </font>
    <font>
      <b/>
      <sz val="10"/>
      <color rgb="FF000000"/>
      <name val="Neo Sans"/>
      <family val="2"/>
    </font>
    <font>
      <i/>
      <sz val="11"/>
      <color theme="1"/>
      <name val="Neo Sans"/>
    </font>
    <font>
      <b/>
      <sz val="10"/>
      <color rgb="FF000000"/>
      <name val="Neo Sans"/>
    </font>
    <font>
      <sz val="10"/>
      <color rgb="FF000000"/>
      <name val="Neon Sans"/>
    </font>
    <font>
      <b/>
      <sz val="10"/>
      <color rgb="FF000000"/>
      <name val="Calibri"/>
      <family val="2"/>
    </font>
    <font>
      <sz val="10"/>
      <color rgb="FFFF0000"/>
      <name val="Calibri"/>
      <family val="2"/>
      <charset val="1"/>
    </font>
    <font>
      <sz val="10"/>
      <color rgb="FFFF0000"/>
      <name val="Neo Sans"/>
    </font>
    <font>
      <b/>
      <sz val="10"/>
      <color rgb="FFFF0000"/>
      <name val="Neo Sans"/>
    </font>
    <font>
      <b/>
      <sz val="10"/>
      <color rgb="FF000000"/>
      <name val="Neon Sans"/>
    </font>
    <font>
      <b/>
      <sz val="10"/>
      <color theme="1"/>
      <name val="Neon Sans"/>
    </font>
    <font>
      <sz val="10"/>
      <color rgb="FF000000"/>
      <name val="Neo Sans"/>
    </font>
    <font>
      <sz val="10"/>
      <color theme="1"/>
      <name val="Neon sans"/>
    </font>
    <font>
      <sz val="11"/>
      <color rgb="FFFF0000"/>
      <name val="Neo Sans"/>
    </font>
    <font>
      <b/>
      <sz val="10"/>
      <color theme="1"/>
      <name val="Arial"/>
      <family val="2"/>
    </font>
    <font>
      <sz val="10"/>
      <color theme="1"/>
      <name val="Arial"/>
      <family val="2"/>
    </font>
    <font>
      <sz val="9"/>
      <name val="Neo Sans"/>
    </font>
    <font>
      <sz val="10"/>
      <color rgb="FF000000"/>
      <name val="NeOS SANS"/>
    </font>
    <font>
      <b/>
      <sz val="11"/>
      <color theme="1"/>
      <name val="Arial"/>
      <family val="2"/>
    </font>
    <font>
      <sz val="11"/>
      <color theme="1"/>
      <name val="Arial"/>
      <family val="2"/>
    </font>
    <font>
      <b/>
      <sz val="12"/>
      <color theme="1"/>
      <name val="Arial Narrow"/>
      <family val="2"/>
    </font>
    <font>
      <sz val="12"/>
      <color theme="1"/>
      <name val="Arial Narrow"/>
      <family val="2"/>
    </font>
    <font>
      <sz val="11"/>
      <color rgb="FF000000"/>
      <name val="Calibri"/>
      <family val="2"/>
    </font>
    <font>
      <b/>
      <sz val="12"/>
      <color theme="1"/>
      <name val="Neo Sans"/>
    </font>
    <font>
      <sz val="12"/>
      <color theme="1"/>
      <name val="Neo Sans"/>
    </font>
    <font>
      <sz val="12"/>
      <name val="Neo Sans"/>
    </font>
    <font>
      <sz val="12"/>
      <color rgb="FFFF0000"/>
      <name val="Neo Sans"/>
    </font>
    <font>
      <b/>
      <sz val="12"/>
      <name val="Neo Sans"/>
    </font>
    <font>
      <b/>
      <sz val="14"/>
      <color theme="1"/>
      <name val="Neo Sans"/>
    </font>
    <font>
      <b/>
      <sz val="18"/>
      <color theme="1"/>
      <name val="Neo Sans"/>
    </font>
    <font>
      <b/>
      <sz val="12"/>
      <color theme="0"/>
      <name val="Neo Sans"/>
    </font>
    <font>
      <b/>
      <sz val="12"/>
      <color indexed="9"/>
      <name val="Neo Sans"/>
    </font>
    <font>
      <b/>
      <sz val="16"/>
      <color theme="1"/>
      <name val="Arial"/>
      <family val="2"/>
    </font>
    <font>
      <sz val="12"/>
      <color theme="1"/>
      <name val="Arial"/>
      <family val="2"/>
    </font>
    <font>
      <b/>
      <sz val="14"/>
      <name val="Arial"/>
      <family val="2"/>
    </font>
    <font>
      <b/>
      <sz val="14"/>
      <color indexed="9"/>
      <name val="Arial"/>
      <family val="2"/>
    </font>
    <font>
      <b/>
      <sz val="18"/>
      <name val="Arial"/>
      <family val="2"/>
    </font>
    <font>
      <b/>
      <sz val="18"/>
      <color theme="1"/>
      <name val="Arial"/>
      <family val="2"/>
    </font>
    <font>
      <b/>
      <sz val="16"/>
      <name val="Arial"/>
      <family val="2"/>
    </font>
    <font>
      <b/>
      <sz val="16"/>
      <color theme="0"/>
      <name val="Arial"/>
      <family val="2"/>
    </font>
    <font>
      <b/>
      <sz val="22"/>
      <color theme="1"/>
      <name val="Mistral"/>
      <family val="4"/>
    </font>
    <font>
      <sz val="12"/>
      <name val="Arial"/>
      <family val="2"/>
    </font>
    <font>
      <b/>
      <sz val="12"/>
      <color indexed="9"/>
      <name val="Arial"/>
      <family val="2"/>
    </font>
    <font>
      <b/>
      <sz val="12"/>
      <name val="Arial"/>
      <family val="2"/>
    </font>
    <font>
      <b/>
      <sz val="12"/>
      <color theme="0"/>
      <name val="Arial"/>
      <family val="2"/>
    </font>
  </fonts>
  <fills count="2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E7E6E6"/>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F2F2F2"/>
        <bgColor indexed="64"/>
      </patternFill>
    </fill>
    <fill>
      <patternFill patternType="solid">
        <fgColor rgb="FFFFFFFF"/>
        <bgColor indexed="64"/>
      </patternFill>
    </fill>
    <fill>
      <patternFill patternType="solid">
        <fgColor rgb="FF92D050"/>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1"/>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rgb="FF00206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3406FA"/>
        <bgColor indexed="64"/>
      </patternFill>
    </fill>
    <fill>
      <patternFill patternType="solid">
        <fgColor rgb="FFFF0000"/>
        <bgColor indexed="64"/>
      </patternFill>
    </fill>
  </fills>
  <borders count="88">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77111117893"/>
      </left>
      <right style="thin">
        <color theme="2" tint="-0.249977111117893"/>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2" tint="-0.249977111117893"/>
      </right>
      <top/>
      <bottom/>
      <diagonal/>
    </border>
    <border>
      <left style="thin">
        <color theme="2" tint="-0.249977111117893"/>
      </left>
      <right style="thin">
        <color indexed="64"/>
      </right>
      <top/>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indexed="64"/>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right/>
      <top/>
      <bottom style="medium">
        <color rgb="FF000000"/>
      </bottom>
      <diagonal/>
    </border>
    <border>
      <left style="medium">
        <color rgb="FF000000"/>
      </left>
      <right style="medium">
        <color rgb="FF000000"/>
      </right>
      <top style="medium">
        <color indexed="64"/>
      </top>
      <bottom/>
      <diagonal/>
    </border>
    <border>
      <left/>
      <right style="medium">
        <color rgb="FF000000"/>
      </right>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theme="1" tint="0.499984740745262"/>
      </left>
      <right style="medium">
        <color indexed="64"/>
      </right>
      <top style="medium">
        <color indexed="64"/>
      </top>
      <bottom style="medium">
        <color indexed="64"/>
      </bottom>
      <diagonal/>
    </border>
    <border>
      <left style="thin">
        <color theme="1" tint="0.499984740745262"/>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499984740745262"/>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164" fontId="43" fillId="0" borderId="0" applyFont="0" applyBorder="0" applyProtection="0"/>
    <xf numFmtId="44" fontId="1" fillId="0" borderId="0" applyFont="0" applyFill="0" applyBorder="0" applyAlignment="0" applyProtection="0"/>
  </cellStyleXfs>
  <cellXfs count="781">
    <xf numFmtId="0" fontId="0" fillId="0" borderId="0" xfId="0"/>
    <xf numFmtId="0" fontId="3" fillId="0" borderId="0" xfId="0" applyFont="1" applyBorder="1" applyAlignment="1">
      <alignment horizontal="center" vertical="center"/>
    </xf>
    <xf numFmtId="0" fontId="3" fillId="0" borderId="0" xfId="0" applyFont="1" applyBorder="1" applyAlignment="1">
      <alignment horizontal="left" vertical="center"/>
    </xf>
    <xf numFmtId="4" fontId="9" fillId="0" borderId="6" xfId="0" applyNumberFormat="1" applyFont="1" applyFill="1" applyBorder="1" applyAlignment="1">
      <alignment horizontal="center" vertical="center"/>
    </xf>
    <xf numFmtId="0" fontId="3" fillId="0" borderId="6" xfId="0" applyFont="1" applyBorder="1" applyAlignment="1">
      <alignment horizontal="left" vertical="center"/>
    </xf>
    <xf numFmtId="0" fontId="2" fillId="0" borderId="6" xfId="0" applyFont="1" applyFill="1" applyBorder="1" applyAlignment="1">
      <alignment horizontal="center" vertical="center"/>
    </xf>
    <xf numFmtId="3" fontId="9" fillId="0" borderId="6" xfId="0" applyNumberFormat="1" applyFont="1" applyFill="1" applyBorder="1" applyAlignment="1">
      <alignment vertical="center"/>
    </xf>
    <xf numFmtId="164" fontId="9" fillId="0" borderId="6" xfId="0" applyNumberFormat="1" applyFont="1" applyBorder="1" applyAlignment="1">
      <alignment vertical="center"/>
    </xf>
    <xf numFmtId="0" fontId="6" fillId="0" borderId="6" xfId="0" applyFont="1" applyBorder="1" applyAlignment="1">
      <alignment horizontal="center" vertical="center"/>
    </xf>
    <xf numFmtId="0" fontId="8" fillId="0" borderId="6" xfId="0" applyFont="1" applyBorder="1" applyAlignment="1">
      <alignment horizontal="center" vertical="center"/>
    </xf>
    <xf numFmtId="4" fontId="2" fillId="0" borderId="6" xfId="1" applyNumberFormat="1" applyFont="1" applyBorder="1" applyAlignment="1">
      <alignment vertical="center"/>
    </xf>
    <xf numFmtId="4" fontId="9" fillId="0" borderId="6" xfId="1" applyNumberFormat="1" applyFont="1" applyBorder="1" applyAlignment="1">
      <alignment vertical="center"/>
    </xf>
    <xf numFmtId="0" fontId="6" fillId="2" borderId="6" xfId="0" applyFont="1" applyFill="1" applyBorder="1" applyAlignment="1">
      <alignment horizontal="center" vertical="center"/>
    </xf>
    <xf numFmtId="0" fontId="8" fillId="2" borderId="6" xfId="0" applyFont="1" applyFill="1" applyBorder="1" applyAlignment="1">
      <alignment horizontal="center" vertical="center"/>
    </xf>
    <xf numFmtId="0" fontId="6" fillId="4" borderId="6" xfId="0" applyFont="1" applyFill="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49" fontId="2" fillId="0" borderId="0" xfId="0" applyNumberFormat="1" applyFont="1" applyBorder="1" applyAlignment="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7" fillId="0" borderId="6" xfId="0" applyFont="1" applyBorder="1" applyAlignment="1">
      <alignment vertical="center"/>
    </xf>
    <xf numFmtId="0" fontId="7" fillId="2" borderId="7" xfId="0" applyFont="1" applyFill="1" applyBorder="1" applyAlignment="1">
      <alignment vertical="center"/>
    </xf>
    <xf numFmtId="0" fontId="7" fillId="2" borderId="8" xfId="0" applyFont="1" applyFill="1" applyBorder="1" applyAlignment="1">
      <alignment vertical="center"/>
    </xf>
    <xf numFmtId="49" fontId="2" fillId="0" borderId="8" xfId="0" applyNumberFormat="1" applyFont="1" applyBorder="1" applyAlignment="1">
      <alignment vertical="center"/>
    </xf>
    <xf numFmtId="49" fontId="2" fillId="0" borderId="9" xfId="0" applyNumberFormat="1" applyFont="1" applyBorder="1" applyAlignment="1">
      <alignment vertical="center"/>
    </xf>
    <xf numFmtId="0" fontId="6" fillId="4" borderId="6" xfId="0" applyFont="1" applyFill="1" applyBorder="1" applyAlignment="1">
      <alignment horizontal="center" vertical="center"/>
    </xf>
    <xf numFmtId="0" fontId="4" fillId="0" borderId="0" xfId="0" applyFont="1" applyBorder="1" applyAlignment="1">
      <alignment horizontal="left" vertical="center"/>
    </xf>
    <xf numFmtId="0" fontId="2"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49" fontId="13" fillId="0" borderId="0" xfId="0" applyNumberFormat="1" applyFont="1" applyBorder="1" applyAlignment="1">
      <alignment vertical="center"/>
    </xf>
    <xf numFmtId="0" fontId="12" fillId="0" borderId="18" xfId="0" applyFont="1" applyBorder="1" applyAlignment="1">
      <alignment vertical="center"/>
    </xf>
    <xf numFmtId="0" fontId="13" fillId="0" borderId="19" xfId="0" applyFont="1" applyBorder="1" applyAlignment="1">
      <alignment vertical="center"/>
    </xf>
    <xf numFmtId="0" fontId="14" fillId="0" borderId="18" xfId="0" applyFont="1" applyBorder="1" applyAlignment="1">
      <alignment vertical="center"/>
    </xf>
    <xf numFmtId="0" fontId="13" fillId="0" borderId="10" xfId="0" applyFont="1" applyFill="1" applyBorder="1" applyAlignment="1">
      <alignment horizontal="center" vertical="center"/>
    </xf>
    <xf numFmtId="4" fontId="15" fillId="0" borderId="10" xfId="0" applyNumberFormat="1" applyFont="1" applyFill="1" applyBorder="1" applyAlignment="1">
      <alignment horizontal="center" vertical="center"/>
    </xf>
    <xf numFmtId="4" fontId="15" fillId="0" borderId="10" xfId="1" applyNumberFormat="1" applyFont="1" applyBorder="1" applyAlignment="1">
      <alignment vertical="center"/>
    </xf>
    <xf numFmtId="0" fontId="12" fillId="6" borderId="0" xfId="0" applyFont="1" applyFill="1"/>
    <xf numFmtId="0" fontId="12" fillId="0" borderId="0" xfId="0" applyFont="1"/>
    <xf numFmtId="0" fontId="12" fillId="0" borderId="18" xfId="0" applyFont="1" applyBorder="1"/>
    <xf numFmtId="0" fontId="12" fillId="0" borderId="0" xfId="0" applyFont="1" applyBorder="1"/>
    <xf numFmtId="0" fontId="13" fillId="0" borderId="0" xfId="0" applyFont="1" applyBorder="1"/>
    <xf numFmtId="0" fontId="13" fillId="0" borderId="19" xfId="0" applyFont="1" applyBorder="1"/>
    <xf numFmtId="0" fontId="12" fillId="0" borderId="19" xfId="0" applyFont="1" applyBorder="1"/>
    <xf numFmtId="0" fontId="12" fillId="0" borderId="0" xfId="0" applyFont="1" applyAlignment="1">
      <alignment horizontal="center"/>
    </xf>
    <xf numFmtId="0" fontId="14" fillId="5" borderId="22" xfId="0" applyFont="1" applyFill="1" applyBorder="1" applyAlignment="1">
      <alignment horizontal="center" vertical="center"/>
    </xf>
    <xf numFmtId="0" fontId="14" fillId="5" borderId="1" xfId="0" applyFont="1" applyFill="1" applyBorder="1" applyAlignment="1">
      <alignment horizontal="center"/>
    </xf>
    <xf numFmtId="0" fontId="16" fillId="5" borderId="1" xfId="0" applyFont="1" applyFill="1" applyBorder="1" applyAlignment="1">
      <alignment horizontal="center" vertical="center"/>
    </xf>
    <xf numFmtId="0" fontId="14" fillId="5" borderId="23" xfId="0" applyFont="1" applyFill="1" applyBorder="1" applyAlignment="1">
      <alignment horizontal="center" vertical="center"/>
    </xf>
    <xf numFmtId="2" fontId="12" fillId="0" borderId="0" xfId="0" applyNumberFormat="1" applyFont="1"/>
    <xf numFmtId="4" fontId="13" fillId="0" borderId="1" xfId="1" applyNumberFormat="1" applyFont="1" applyBorder="1" applyAlignment="1">
      <alignment vertical="center"/>
    </xf>
    <xf numFmtId="1" fontId="13" fillId="0" borderId="1" xfId="2" applyNumberFormat="1" applyFont="1" applyBorder="1" applyAlignment="1">
      <alignment vertical="center"/>
    </xf>
    <xf numFmtId="1" fontId="13" fillId="0" borderId="23" xfId="0" applyNumberFormat="1" applyFont="1" applyBorder="1" applyAlignment="1">
      <alignment horizontal="center" vertical="center"/>
    </xf>
    <xf numFmtId="4" fontId="14" fillId="5" borderId="1" xfId="0" applyNumberFormat="1" applyFont="1" applyFill="1" applyBorder="1" applyAlignment="1">
      <alignment vertical="center"/>
    </xf>
    <xf numFmtId="1" fontId="13" fillId="5" borderId="1" xfId="2" applyNumberFormat="1" applyFont="1" applyFill="1" applyBorder="1" applyAlignment="1">
      <alignment vertical="center"/>
    </xf>
    <xf numFmtId="0" fontId="13" fillId="0" borderId="10" xfId="0" applyFont="1" applyBorder="1" applyAlignment="1">
      <alignment horizontal="center" vertical="center"/>
    </xf>
    <xf numFmtId="0" fontId="14" fillId="0" borderId="10" xfId="0" applyFont="1" applyBorder="1" applyAlignment="1">
      <alignment vertical="center"/>
    </xf>
    <xf numFmtId="0" fontId="14" fillId="6" borderId="10"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10" xfId="0" applyFont="1" applyFill="1" applyBorder="1" applyAlignment="1">
      <alignment vertical="center"/>
    </xf>
    <xf numFmtId="0" fontId="16" fillId="6" borderId="10"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0" xfId="0" applyFont="1" applyBorder="1" applyAlignment="1">
      <alignment horizontal="center" vertical="center"/>
    </xf>
    <xf numFmtId="0" fontId="11" fillId="0" borderId="19" xfId="0" applyFont="1" applyBorder="1" applyAlignment="1">
      <alignment horizontal="center" vertical="center"/>
    </xf>
    <xf numFmtId="0" fontId="11" fillId="2" borderId="10" xfId="0" applyFont="1" applyFill="1" applyBorder="1" applyAlignment="1">
      <alignment horizontal="left" vertical="center"/>
    </xf>
    <xf numFmtId="0" fontId="20" fillId="6" borderId="10" xfId="0" applyFont="1" applyFill="1" applyBorder="1" applyAlignment="1">
      <alignment horizontal="center" vertical="center" wrapText="1"/>
    </xf>
    <xf numFmtId="1" fontId="13" fillId="5" borderId="23" xfId="0" applyNumberFormat="1" applyFont="1" applyFill="1" applyBorder="1" applyAlignment="1">
      <alignment horizontal="center" vertical="center"/>
    </xf>
    <xf numFmtId="0" fontId="11" fillId="0" borderId="0" xfId="0" applyFont="1" applyBorder="1" applyAlignment="1">
      <alignment horizontal="center" vertical="center"/>
    </xf>
    <xf numFmtId="165" fontId="15" fillId="0" borderId="10" xfId="1" applyFont="1" applyBorder="1" applyAlignment="1">
      <alignment horizontal="center" vertical="center"/>
    </xf>
    <xf numFmtId="2" fontId="15" fillId="3" borderId="1" xfId="0" applyNumberFormat="1" applyFont="1" applyFill="1" applyBorder="1" applyAlignment="1">
      <alignment vertical="center"/>
    </xf>
    <xf numFmtId="2" fontId="16" fillId="5" borderId="1" xfId="0" applyNumberFormat="1" applyFont="1" applyFill="1" applyBorder="1" applyAlignment="1">
      <alignment vertical="center"/>
    </xf>
    <xf numFmtId="0" fontId="24" fillId="7" borderId="11" xfId="0" applyFont="1" applyFill="1" applyBorder="1" applyAlignment="1">
      <alignment horizontal="center" vertical="center"/>
    </xf>
    <xf numFmtId="0" fontId="16" fillId="7" borderId="26" xfId="0" applyFont="1" applyFill="1" applyBorder="1" applyAlignment="1">
      <alignment horizontal="center" vertical="center"/>
    </xf>
    <xf numFmtId="2" fontId="13" fillId="0" borderId="1" xfId="2" applyNumberFormat="1" applyFont="1" applyBorder="1" applyAlignment="1">
      <alignment horizontal="right" vertical="center"/>
    </xf>
    <xf numFmtId="0" fontId="19" fillId="0" borderId="0" xfId="0" applyFont="1" applyBorder="1" applyAlignment="1">
      <alignment horizontal="center" vertical="top"/>
    </xf>
    <xf numFmtId="0" fontId="19" fillId="0" borderId="19" xfId="0" applyFont="1" applyBorder="1" applyAlignment="1">
      <alignment horizontal="center" vertical="top"/>
    </xf>
    <xf numFmtId="0" fontId="19" fillId="0" borderId="2" xfId="0" applyFont="1" applyBorder="1" applyAlignment="1">
      <alignment horizontal="center" vertical="top"/>
    </xf>
    <xf numFmtId="0" fontId="19" fillId="0" borderId="26" xfId="0" applyFont="1" applyBorder="1" applyAlignment="1">
      <alignment horizontal="center" vertical="top"/>
    </xf>
    <xf numFmtId="0" fontId="17" fillId="2" borderId="11" xfId="0" applyFont="1" applyFill="1" applyBorder="1" applyAlignment="1">
      <alignment vertical="top"/>
    </xf>
    <xf numFmtId="0" fontId="17" fillId="2" borderId="13" xfId="0" applyFont="1" applyFill="1" applyBorder="1" applyAlignment="1">
      <alignment vertical="top"/>
    </xf>
    <xf numFmtId="0" fontId="26" fillId="0" borderId="10" xfId="0" applyFont="1" applyBorder="1" applyAlignment="1">
      <alignment horizontal="justify" vertical="center"/>
    </xf>
    <xf numFmtId="0" fontId="26" fillId="0" borderId="10" xfId="0" applyFont="1" applyBorder="1" applyAlignment="1">
      <alignment horizontal="justify" vertical="center" wrapText="1"/>
    </xf>
    <xf numFmtId="0" fontId="16" fillId="8" borderId="11" xfId="0" applyFont="1" applyFill="1" applyBorder="1" applyAlignment="1">
      <alignment horizontal="justify" vertical="center"/>
    </xf>
    <xf numFmtId="2" fontId="27" fillId="0" borderId="10" xfId="0" applyNumberFormat="1" applyFont="1" applyBorder="1" applyAlignment="1">
      <alignment horizontal="justify" vertical="center"/>
    </xf>
    <xf numFmtId="49" fontId="15" fillId="0" borderId="10" xfId="0" applyNumberFormat="1" applyFont="1" applyFill="1" applyBorder="1" applyAlignment="1">
      <alignment horizontal="justify" vertical="center"/>
    </xf>
    <xf numFmtId="0" fontId="15" fillId="0" borderId="10" xfId="0" applyFont="1" applyBorder="1" applyAlignment="1">
      <alignment horizontal="justify" vertical="center"/>
    </xf>
    <xf numFmtId="4" fontId="15" fillId="0" borderId="10" xfId="1" applyNumberFormat="1" applyFont="1" applyBorder="1" applyAlignment="1">
      <alignment horizontal="right" vertical="center"/>
    </xf>
    <xf numFmtId="4" fontId="16" fillId="5" borderId="10" xfId="1" applyNumberFormat="1" applyFont="1" applyFill="1" applyBorder="1" applyAlignment="1">
      <alignment horizontal="right" vertical="center"/>
    </xf>
    <xf numFmtId="0" fontId="16" fillId="8" borderId="11" xfId="0" applyFont="1" applyFill="1" applyBorder="1" applyAlignment="1">
      <alignment horizontal="justify" vertical="center" wrapText="1"/>
    </xf>
    <xf numFmtId="4" fontId="13" fillId="3" borderId="10" xfId="1" applyNumberFormat="1" applyFont="1" applyFill="1" applyBorder="1" applyAlignment="1">
      <alignment horizontal="justify" vertical="center"/>
    </xf>
    <xf numFmtId="0" fontId="30" fillId="10" borderId="10" xfId="0" applyFont="1" applyFill="1" applyBorder="1" applyAlignment="1">
      <alignment horizontal="justify" vertical="center" wrapText="1"/>
    </xf>
    <xf numFmtId="0" fontId="30" fillId="10" borderId="10" xfId="0" applyFont="1" applyFill="1" applyBorder="1" applyAlignment="1">
      <alignment horizontal="center" vertical="center" wrapText="1"/>
    </xf>
    <xf numFmtId="0" fontId="32" fillId="11" borderId="27" xfId="0" applyFont="1" applyFill="1" applyBorder="1" applyAlignment="1">
      <alignment horizontal="justify" vertical="center" wrapText="1"/>
    </xf>
    <xf numFmtId="4" fontId="32" fillId="3" borderId="26" xfId="0" applyNumberFormat="1" applyFont="1" applyFill="1" applyBorder="1" applyAlignment="1">
      <alignment horizontal="right" vertical="center" wrapText="1"/>
    </xf>
    <xf numFmtId="4" fontId="32" fillId="3" borderId="27" xfId="0" applyNumberFormat="1" applyFont="1" applyFill="1" applyBorder="1" applyAlignment="1">
      <alignment horizontal="right" vertical="center" wrapText="1"/>
    </xf>
    <xf numFmtId="4" fontId="32" fillId="3" borderId="27" xfId="1" applyNumberFormat="1" applyFont="1" applyFill="1" applyBorder="1" applyAlignment="1">
      <alignment horizontal="center" vertical="center"/>
    </xf>
    <xf numFmtId="0" fontId="32" fillId="11" borderId="10" xfId="0" applyFont="1" applyFill="1" applyBorder="1" applyAlignment="1">
      <alignment horizontal="justify" vertical="center" wrapText="1"/>
    </xf>
    <xf numFmtId="4" fontId="32" fillId="3" borderId="13" xfId="0" applyNumberFormat="1" applyFont="1" applyFill="1" applyBorder="1" applyAlignment="1">
      <alignment horizontal="right" vertical="center" wrapText="1"/>
    </xf>
    <xf numFmtId="4" fontId="32" fillId="3" borderId="10" xfId="0" applyNumberFormat="1" applyFont="1" applyFill="1" applyBorder="1" applyAlignment="1">
      <alignment horizontal="right" vertical="center" wrapText="1"/>
    </xf>
    <xf numFmtId="4" fontId="32" fillId="3" borderId="10" xfId="1" applyNumberFormat="1" applyFont="1" applyFill="1" applyBorder="1" applyAlignment="1">
      <alignment horizontal="center" vertical="center" wrapText="1"/>
    </xf>
    <xf numFmtId="4" fontId="32" fillId="3" borderId="0" xfId="0" applyNumberFormat="1" applyFont="1" applyFill="1" applyAlignment="1">
      <alignment horizontal="right" vertical="center"/>
    </xf>
    <xf numFmtId="4" fontId="32" fillId="3" borderId="13" xfId="0" applyNumberFormat="1" applyFont="1" applyFill="1" applyBorder="1" applyAlignment="1">
      <alignment horizontal="right" vertical="center"/>
    </xf>
    <xf numFmtId="4" fontId="32" fillId="3" borderId="28" xfId="1" applyNumberFormat="1" applyFont="1" applyFill="1" applyBorder="1" applyAlignment="1">
      <alignment horizontal="center" vertical="center" wrapText="1"/>
    </xf>
    <xf numFmtId="4" fontId="32" fillId="3" borderId="17" xfId="0" applyNumberFormat="1" applyFont="1" applyFill="1" applyBorder="1" applyAlignment="1">
      <alignment horizontal="right" vertical="center" wrapText="1"/>
    </xf>
    <xf numFmtId="4" fontId="32" fillId="3" borderId="29" xfId="0" applyNumberFormat="1" applyFont="1" applyFill="1" applyBorder="1" applyAlignment="1">
      <alignment horizontal="right" vertical="center" wrapText="1"/>
    </xf>
    <xf numFmtId="4" fontId="32" fillId="3" borderId="29" xfId="1" applyNumberFormat="1" applyFont="1" applyFill="1" applyBorder="1" applyAlignment="1">
      <alignment horizontal="center" vertical="center" wrapText="1"/>
    </xf>
    <xf numFmtId="0" fontId="24" fillId="8" borderId="18" xfId="0" applyFont="1" applyFill="1" applyBorder="1" applyAlignment="1">
      <alignment horizontal="justify" vertical="center" wrapText="1"/>
    </xf>
    <xf numFmtId="4" fontId="24" fillId="8" borderId="29" xfId="0" applyNumberFormat="1" applyFont="1" applyFill="1" applyBorder="1" applyAlignment="1">
      <alignment horizontal="right" vertical="center" wrapText="1"/>
    </xf>
    <xf numFmtId="4" fontId="24" fillId="8" borderId="29" xfId="1" applyNumberFormat="1" applyFont="1" applyFill="1" applyBorder="1" applyAlignment="1">
      <alignment horizontal="center" vertical="center" wrapText="1"/>
    </xf>
    <xf numFmtId="0" fontId="30" fillId="10" borderId="11" xfId="0" applyFont="1" applyFill="1" applyBorder="1" applyAlignment="1">
      <alignment horizontal="center" vertical="center" wrapText="1"/>
    </xf>
    <xf numFmtId="4" fontId="32" fillId="3" borderId="11" xfId="1" applyNumberFormat="1" applyFont="1" applyFill="1" applyBorder="1" applyAlignment="1">
      <alignment horizontal="center" vertical="center" wrapText="1"/>
    </xf>
    <xf numFmtId="4" fontId="15" fillId="3" borderId="15" xfId="0" applyNumberFormat="1" applyFont="1" applyFill="1" applyBorder="1" applyAlignment="1">
      <alignment horizontal="right" vertical="center" wrapText="1"/>
    </xf>
    <xf numFmtId="0" fontId="32" fillId="3" borderId="10" xfId="0" applyFont="1" applyFill="1" applyBorder="1" applyAlignment="1">
      <alignment horizontal="center" vertical="center"/>
    </xf>
    <xf numFmtId="4" fontId="32" fillId="3" borderId="11" xfId="0" applyNumberFormat="1" applyFont="1" applyFill="1" applyBorder="1" applyAlignment="1">
      <alignment horizontal="right" vertical="center"/>
    </xf>
    <xf numFmtId="4" fontId="15" fillId="3" borderId="25" xfId="0" applyNumberFormat="1" applyFont="1" applyFill="1" applyBorder="1" applyAlignment="1">
      <alignment horizontal="right" vertical="center" wrapText="1"/>
    </xf>
    <xf numFmtId="0" fontId="32" fillId="3" borderId="10" xfId="0" applyFont="1" applyFill="1" applyBorder="1" applyAlignment="1">
      <alignment horizontal="justify" vertical="center"/>
    </xf>
    <xf numFmtId="4" fontId="15" fillId="3" borderId="10" xfId="0" applyNumberFormat="1" applyFont="1" applyFill="1" applyBorder="1" applyAlignment="1">
      <alignment horizontal="right" vertical="center" wrapText="1"/>
    </xf>
    <xf numFmtId="0" fontId="32" fillId="3" borderId="10" xfId="0" applyFont="1" applyFill="1" applyBorder="1" applyAlignment="1">
      <alignment horizontal="justify" vertical="center" wrapText="1"/>
    </xf>
    <xf numFmtId="0" fontId="24" fillId="8" borderId="10" xfId="0" applyFont="1" applyFill="1" applyBorder="1" applyAlignment="1">
      <alignment horizontal="center" vertical="center"/>
    </xf>
    <xf numFmtId="4" fontId="24" fillId="8" borderId="11" xfId="0" applyNumberFormat="1" applyFont="1" applyFill="1" applyBorder="1" applyAlignment="1">
      <alignment horizontal="right" vertical="center"/>
    </xf>
    <xf numFmtId="0" fontId="25" fillId="0" borderId="0" xfId="0" applyFont="1" applyAlignment="1">
      <alignment horizontal="justify" vertical="center" wrapText="1"/>
    </xf>
    <xf numFmtId="0" fontId="32" fillId="3" borderId="11" xfId="0" applyFont="1" applyFill="1" applyBorder="1" applyAlignment="1">
      <alignment horizontal="justify" vertical="center"/>
    </xf>
    <xf numFmtId="166" fontId="32" fillId="3" borderId="11" xfId="0" applyNumberFormat="1" applyFont="1" applyFill="1" applyBorder="1" applyAlignment="1">
      <alignment horizontal="justify" vertical="center"/>
    </xf>
    <xf numFmtId="4" fontId="24" fillId="8" borderId="10" xfId="0" applyNumberFormat="1" applyFont="1" applyFill="1" applyBorder="1" applyAlignment="1">
      <alignment horizontal="right" vertical="center"/>
    </xf>
    <xf numFmtId="0" fontId="18" fillId="0" borderId="0" xfId="0" applyFont="1" applyAlignment="1">
      <alignment vertical="center"/>
    </xf>
    <xf numFmtId="0" fontId="13" fillId="0" borderId="0" xfId="0" applyFont="1" applyAlignment="1">
      <alignment vertical="center"/>
    </xf>
    <xf numFmtId="0" fontId="13" fillId="6" borderId="0" xfId="0" applyFont="1" applyFill="1"/>
    <xf numFmtId="0" fontId="13" fillId="0" borderId="0" xfId="0" applyFont="1"/>
    <xf numFmtId="4" fontId="24" fillId="5" borderId="27" xfId="0" applyNumberFormat="1" applyFont="1" applyFill="1" applyBorder="1" applyAlignment="1">
      <alignment horizontal="right" vertical="center" wrapText="1"/>
    </xf>
    <xf numFmtId="4" fontId="24" fillId="5" borderId="25" xfId="1" applyNumberFormat="1" applyFont="1" applyFill="1" applyBorder="1" applyAlignment="1">
      <alignment horizontal="center" vertical="center" wrapText="1"/>
    </xf>
    <xf numFmtId="4" fontId="22" fillId="5" borderId="10" xfId="0" applyNumberFormat="1" applyFont="1" applyFill="1" applyBorder="1" applyAlignment="1">
      <alignment horizontal="right" vertical="center" wrapText="1"/>
    </xf>
    <xf numFmtId="4" fontId="22" fillId="5" borderId="11" xfId="1" applyNumberFormat="1" applyFont="1" applyFill="1" applyBorder="1" applyAlignment="1">
      <alignment horizontal="center" vertical="center" wrapText="1"/>
    </xf>
    <xf numFmtId="0" fontId="24" fillId="8" borderId="10"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7" fillId="2" borderId="10" xfId="0" applyFont="1" applyFill="1" applyBorder="1" applyAlignment="1">
      <alignment vertical="top"/>
    </xf>
    <xf numFmtId="0" fontId="12" fillId="0" borderId="19" xfId="0" applyFont="1" applyBorder="1" applyAlignment="1">
      <alignment vertical="center"/>
    </xf>
    <xf numFmtId="4" fontId="12" fillId="0" borderId="0" xfId="0" applyNumberFormat="1" applyFont="1" applyAlignment="1">
      <alignment vertical="center"/>
    </xf>
    <xf numFmtId="0" fontId="13" fillId="3" borderId="10" xfId="0" applyFont="1" applyFill="1" applyBorder="1" applyAlignment="1">
      <alignment horizontal="center" vertical="center"/>
    </xf>
    <xf numFmtId="4" fontId="13" fillId="3" borderId="10" xfId="1" applyNumberFormat="1" applyFont="1" applyFill="1" applyBorder="1" applyAlignment="1">
      <alignment horizontal="center" vertical="center"/>
    </xf>
    <xf numFmtId="0" fontId="32" fillId="11" borderId="10" xfId="0" applyFont="1" applyFill="1" applyBorder="1" applyAlignment="1">
      <alignment horizontal="left" vertical="center" wrapText="1"/>
    </xf>
    <xf numFmtId="4" fontId="13" fillId="3" borderId="28" xfId="1" applyNumberFormat="1" applyFont="1" applyFill="1" applyBorder="1" applyAlignment="1">
      <alignment horizontal="center" vertical="center" wrapText="1"/>
    </xf>
    <xf numFmtId="0" fontId="13" fillId="0" borderId="10" xfId="0" applyFont="1" applyBorder="1" applyAlignment="1">
      <alignment horizontal="center" vertical="center" wrapText="1"/>
    </xf>
    <xf numFmtId="4" fontId="15" fillId="3" borderId="10" xfId="0" applyNumberFormat="1" applyFont="1" applyFill="1" applyBorder="1" applyAlignment="1">
      <alignment horizontal="center" vertical="center" wrapText="1"/>
    </xf>
    <xf numFmtId="0" fontId="13" fillId="0" borderId="27" xfId="0" applyFont="1" applyBorder="1" applyAlignment="1">
      <alignment horizontal="center" vertical="center" wrapText="1"/>
    </xf>
    <xf numFmtId="4" fontId="32" fillId="3" borderId="10" xfId="0" applyNumberFormat="1" applyFont="1" applyFill="1" applyBorder="1" applyAlignment="1">
      <alignment horizontal="right" vertical="center"/>
    </xf>
    <xf numFmtId="166" fontId="32" fillId="3" borderId="13" xfId="0" applyNumberFormat="1" applyFont="1" applyFill="1" applyBorder="1" applyAlignment="1">
      <alignment horizontal="left" vertical="center" wrapText="1"/>
    </xf>
    <xf numFmtId="4" fontId="15" fillId="3" borderId="10" xfId="0" applyNumberFormat="1" applyFont="1" applyFill="1" applyBorder="1" applyAlignment="1">
      <alignment vertical="center" wrapText="1"/>
    </xf>
    <xf numFmtId="0" fontId="38" fillId="3" borderId="10" xfId="0" applyFont="1" applyFill="1" applyBorder="1" applyAlignment="1">
      <alignment horizontal="center" vertical="center"/>
    </xf>
    <xf numFmtId="4" fontId="32" fillId="3" borderId="11" xfId="0" applyNumberFormat="1" applyFont="1" applyFill="1" applyBorder="1" applyAlignment="1">
      <alignment horizontal="center" vertical="center"/>
    </xf>
    <xf numFmtId="0" fontId="38" fillId="3" borderId="10" xfId="0" applyFont="1" applyFill="1" applyBorder="1" applyAlignment="1">
      <alignment horizontal="center" vertical="center" wrapText="1"/>
    </xf>
    <xf numFmtId="0" fontId="14" fillId="0" borderId="11"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4" fontId="29" fillId="0" borderId="12" xfId="0" applyNumberFormat="1" applyFont="1" applyBorder="1" applyAlignment="1">
      <alignment vertical="center"/>
    </xf>
    <xf numFmtId="0" fontId="29" fillId="0" borderId="12" xfId="0" applyFont="1" applyBorder="1" applyAlignment="1">
      <alignment vertical="center"/>
    </xf>
    <xf numFmtId="0" fontId="32" fillId="3" borderId="13" xfId="0" applyFont="1" applyFill="1" applyBorder="1" applyAlignment="1">
      <alignment horizontal="left" vertical="center" wrapText="1"/>
    </xf>
    <xf numFmtId="4" fontId="15" fillId="3" borderId="27" xfId="0" applyNumberFormat="1" applyFont="1" applyFill="1" applyBorder="1" applyAlignment="1">
      <alignment horizontal="center" vertical="center" wrapText="1"/>
    </xf>
    <xf numFmtId="0" fontId="0" fillId="0" borderId="0" xfId="0"/>
    <xf numFmtId="0" fontId="42" fillId="0" borderId="35" xfId="0" applyFont="1" applyBorder="1" applyAlignment="1">
      <alignment horizontal="justify" vertical="center" wrapText="1"/>
    </xf>
    <xf numFmtId="3" fontId="42" fillId="0" borderId="41" xfId="0" applyNumberFormat="1" applyFont="1" applyBorder="1" applyAlignment="1">
      <alignment horizontal="center" vertical="center" wrapText="1"/>
    </xf>
    <xf numFmtId="0" fontId="42" fillId="0" borderId="10"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41" xfId="0" applyFont="1" applyBorder="1" applyAlignment="1">
      <alignment horizontal="center" vertical="center" wrapText="1"/>
    </xf>
    <xf numFmtId="0" fontId="35" fillId="0" borderId="40"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41" xfId="0" applyFont="1" applyBorder="1" applyAlignment="1">
      <alignment horizontal="center" vertical="center" wrapText="1"/>
    </xf>
    <xf numFmtId="0" fontId="35" fillId="0" borderId="32" xfId="0" applyFont="1" applyBorder="1" applyAlignment="1">
      <alignment vertical="center" wrapText="1"/>
    </xf>
    <xf numFmtId="3" fontId="36" fillId="0" borderId="40" xfId="0" applyNumberFormat="1" applyFont="1" applyBorder="1" applyAlignment="1">
      <alignment horizontal="center" vertical="center" wrapText="1"/>
    </xf>
    <xf numFmtId="0" fontId="35" fillId="0" borderId="10" xfId="0" applyFont="1" applyFill="1" applyBorder="1" applyAlignment="1">
      <alignment horizontal="center" vertical="center" wrapText="1"/>
    </xf>
    <xf numFmtId="0" fontId="0" fillId="0" borderId="10" xfId="0" applyBorder="1"/>
    <xf numFmtId="3" fontId="42" fillId="0" borderId="0" xfId="0" applyNumberFormat="1" applyFont="1" applyBorder="1" applyAlignment="1">
      <alignment horizontal="center" vertical="center" wrapText="1"/>
    </xf>
    <xf numFmtId="0" fontId="42" fillId="0" borderId="11" xfId="0" applyFont="1" applyBorder="1" applyAlignment="1">
      <alignment horizontal="center" vertical="center" wrapText="1"/>
    </xf>
    <xf numFmtId="0" fontId="42" fillId="0" borderId="46" xfId="0" applyFont="1" applyBorder="1" applyAlignment="1">
      <alignment horizontal="center" vertical="center" wrapText="1"/>
    </xf>
    <xf numFmtId="3" fontId="42" fillId="0" borderId="46" xfId="0" applyNumberFormat="1" applyFont="1" applyBorder="1" applyAlignment="1">
      <alignment horizontal="center" vertical="center" wrapText="1"/>
    </xf>
    <xf numFmtId="0" fontId="36" fillId="0" borderId="46" xfId="0" applyFont="1" applyBorder="1" applyAlignment="1">
      <alignment horizontal="center" vertical="center" wrapText="1"/>
    </xf>
    <xf numFmtId="0" fontId="0" fillId="0" borderId="27" xfId="0" applyBorder="1"/>
    <xf numFmtId="0" fontId="0" fillId="0" borderId="10" xfId="0" applyBorder="1" applyAlignment="1">
      <alignment horizontal="center"/>
    </xf>
    <xf numFmtId="0" fontId="0" fillId="0" borderId="10" xfId="0" applyBorder="1" applyAlignment="1">
      <alignment wrapText="1"/>
    </xf>
    <xf numFmtId="0" fontId="42" fillId="0" borderId="32" xfId="0" applyFont="1" applyBorder="1" applyAlignment="1">
      <alignment horizontal="justify" vertical="center" wrapText="1"/>
    </xf>
    <xf numFmtId="3" fontId="42" fillId="0" borderId="48" xfId="0" applyNumberFormat="1" applyFont="1" applyBorder="1" applyAlignment="1">
      <alignment horizontal="center" vertical="center" wrapText="1"/>
    </xf>
    <xf numFmtId="0" fontId="42" fillId="0" borderId="10" xfId="0" applyFont="1" applyBorder="1" applyAlignment="1">
      <alignment horizontal="justify" vertical="center" wrapText="1"/>
    </xf>
    <xf numFmtId="3" fontId="42" fillId="0" borderId="10" xfId="0" applyNumberFormat="1" applyFont="1" applyBorder="1" applyAlignment="1">
      <alignment horizontal="center" vertical="center" wrapText="1"/>
    </xf>
    <xf numFmtId="0" fontId="42" fillId="0" borderId="48" xfId="0" applyFont="1" applyBorder="1" applyAlignment="1">
      <alignment horizontal="center" vertical="center" wrapText="1"/>
    </xf>
    <xf numFmtId="0" fontId="42" fillId="0" borderId="0" xfId="0" applyFont="1" applyBorder="1" applyAlignment="1">
      <alignment horizontal="center" vertical="center" wrapText="1"/>
    </xf>
    <xf numFmtId="0" fontId="35" fillId="0" borderId="46" xfId="0" applyFont="1" applyBorder="1" applyAlignment="1">
      <alignment horizontal="center" vertical="center" wrapText="1"/>
    </xf>
    <xf numFmtId="0" fontId="36" fillId="0" borderId="0" xfId="0" applyFont="1" applyBorder="1" applyAlignment="1">
      <alignment vertical="center" wrapText="1"/>
    </xf>
    <xf numFmtId="3" fontId="0" fillId="0" borderId="10" xfId="0" applyNumberFormat="1" applyBorder="1"/>
    <xf numFmtId="0" fontId="36" fillId="0" borderId="37" xfId="0" applyFont="1" applyBorder="1" applyAlignment="1">
      <alignment vertical="center" wrapText="1"/>
    </xf>
    <xf numFmtId="0" fontId="36" fillId="0" borderId="38" xfId="0" applyFont="1" applyBorder="1" applyAlignment="1">
      <alignment vertical="center" wrapText="1"/>
    </xf>
    <xf numFmtId="0" fontId="36" fillId="0" borderId="45" xfId="0" applyFont="1" applyBorder="1" applyAlignment="1">
      <alignment vertical="center" wrapText="1"/>
    </xf>
    <xf numFmtId="0" fontId="36" fillId="0" borderId="36" xfId="0" applyFont="1" applyBorder="1" applyAlignment="1">
      <alignment vertical="center" wrapText="1"/>
    </xf>
    <xf numFmtId="4" fontId="13" fillId="3" borderId="10" xfId="0" applyNumberFormat="1" applyFont="1" applyFill="1" applyBorder="1" applyAlignment="1">
      <alignment horizontal="center" vertical="center"/>
    </xf>
    <xf numFmtId="165" fontId="13" fillId="3" borderId="10" xfId="1" applyFont="1" applyFill="1" applyBorder="1" applyAlignment="1">
      <alignment horizontal="center" vertical="center"/>
    </xf>
    <xf numFmtId="4" fontId="13" fillId="0" borderId="10" xfId="1" applyNumberFormat="1" applyFont="1" applyBorder="1" applyAlignment="1">
      <alignment vertical="center"/>
    </xf>
    <xf numFmtId="4" fontId="14" fillId="0" borderId="12" xfId="0" applyNumberFormat="1" applyFont="1" applyBorder="1" applyAlignment="1">
      <alignment vertical="center"/>
    </xf>
    <xf numFmtId="4" fontId="29" fillId="0" borderId="10" xfId="0" applyNumberFormat="1" applyFont="1" applyBorder="1" applyAlignment="1">
      <alignment vertical="center" wrapText="1"/>
    </xf>
    <xf numFmtId="0" fontId="3" fillId="14" borderId="10" xfId="0" applyFont="1" applyFill="1" applyBorder="1" applyAlignment="1">
      <alignment horizontal="center" vertical="center"/>
    </xf>
    <xf numFmtId="0" fontId="0" fillId="0" borderId="11" xfId="0" applyBorder="1" applyAlignment="1">
      <alignment vertical="center"/>
    </xf>
    <xf numFmtId="0" fontId="16" fillId="0" borderId="19" xfId="0" applyFont="1" applyFill="1" applyBorder="1" applyAlignment="1">
      <alignment vertical="top" wrapText="1"/>
    </xf>
    <xf numFmtId="0" fontId="0" fillId="0" borderId="11" xfId="0" applyBorder="1" applyAlignment="1">
      <alignment vertical="center" wrapText="1"/>
    </xf>
    <xf numFmtId="0" fontId="16" fillId="0" borderId="19" xfId="0" applyFont="1" applyFill="1" applyBorder="1" applyAlignment="1">
      <alignment horizontal="center" vertical="top" wrapText="1"/>
    </xf>
    <xf numFmtId="0" fontId="21" fillId="0" borderId="10" xfId="0" applyFont="1" applyBorder="1" applyAlignment="1">
      <alignment horizontal="center" vertical="top" wrapText="1"/>
    </xf>
    <xf numFmtId="0" fontId="34" fillId="0" borderId="0" xfId="0" applyFont="1" applyBorder="1" applyAlignment="1">
      <alignment horizontal="center" vertical="top" wrapText="1"/>
    </xf>
    <xf numFmtId="4" fontId="24" fillId="8" borderId="29" xfId="0" applyNumberFormat="1" applyFont="1" applyFill="1" applyBorder="1" applyAlignment="1">
      <alignment horizontal="center" vertical="center" wrapText="1"/>
    </xf>
    <xf numFmtId="4" fontId="13" fillId="3" borderId="11" xfId="1" applyNumberFormat="1" applyFont="1" applyFill="1" applyBorder="1" applyAlignment="1">
      <alignment horizontal="center" vertical="center" wrapText="1"/>
    </xf>
    <xf numFmtId="4" fontId="14" fillId="5" borderId="27" xfId="0" applyNumberFormat="1" applyFont="1" applyFill="1" applyBorder="1" applyAlignment="1">
      <alignment horizontal="right" vertical="center" wrapText="1"/>
    </xf>
    <xf numFmtId="4" fontId="14" fillId="5" borderId="25" xfId="1" applyNumberFormat="1" applyFont="1" applyFill="1" applyBorder="1" applyAlignment="1">
      <alignment horizontal="center" vertical="center" wrapText="1"/>
    </xf>
    <xf numFmtId="4" fontId="14" fillId="5" borderId="10" xfId="0" applyNumberFormat="1" applyFont="1" applyFill="1" applyBorder="1" applyAlignment="1">
      <alignment horizontal="right" vertical="center" wrapText="1"/>
    </xf>
    <xf numFmtId="4" fontId="14" fillId="5" borderId="29" xfId="0" applyNumberFormat="1" applyFont="1" applyFill="1" applyBorder="1" applyAlignment="1">
      <alignment horizontal="right" vertical="center" wrapText="1"/>
    </xf>
    <xf numFmtId="4" fontId="14" fillId="5" borderId="11" xfId="1" applyNumberFormat="1" applyFont="1" applyFill="1" applyBorder="1" applyAlignment="1">
      <alignment horizontal="center" vertical="center" wrapText="1"/>
    </xf>
    <xf numFmtId="4" fontId="13" fillId="3" borderId="10" xfId="0" applyNumberFormat="1" applyFont="1" applyFill="1" applyBorder="1" applyAlignment="1">
      <alignment vertical="center" wrapText="1"/>
    </xf>
    <xf numFmtId="4" fontId="13" fillId="3" borderId="10" xfId="0" applyNumberFormat="1" applyFont="1" applyFill="1" applyBorder="1" applyAlignment="1">
      <alignment horizontal="right" vertical="center"/>
    </xf>
    <xf numFmtId="0" fontId="28" fillId="8" borderId="13" xfId="0" applyFont="1" applyFill="1" applyBorder="1" applyAlignment="1">
      <alignment horizontal="justify" vertical="center"/>
    </xf>
    <xf numFmtId="0" fontId="24" fillId="3" borderId="0" xfId="0" applyFont="1" applyFill="1" applyBorder="1" applyAlignment="1">
      <alignment horizontal="left" vertical="center" wrapText="1"/>
    </xf>
    <xf numFmtId="4" fontId="14" fillId="8" borderId="11" xfId="0" applyNumberFormat="1" applyFont="1" applyFill="1" applyBorder="1" applyAlignment="1">
      <alignment horizontal="right" vertical="center"/>
    </xf>
    <xf numFmtId="2" fontId="13" fillId="0" borderId="23" xfId="0" applyNumberFormat="1" applyFont="1" applyBorder="1" applyAlignment="1">
      <alignment horizontal="center" vertical="center"/>
    </xf>
    <xf numFmtId="0" fontId="12" fillId="0" borderId="10" xfId="0" applyFont="1" applyBorder="1" applyAlignment="1">
      <alignment horizontal="center" vertical="center" wrapText="1"/>
    </xf>
    <xf numFmtId="2" fontId="12" fillId="0" borderId="10" xfId="0" applyNumberFormat="1" applyFont="1" applyBorder="1" applyAlignment="1">
      <alignment horizontal="right" vertical="center" wrapText="1"/>
    </xf>
    <xf numFmtId="0" fontId="12" fillId="2" borderId="0" xfId="0" applyFont="1" applyFill="1" applyAlignment="1">
      <alignment vertical="center"/>
    </xf>
    <xf numFmtId="0" fontId="16" fillId="8" borderId="10" xfId="0" applyFont="1" applyFill="1" applyBorder="1" applyAlignment="1">
      <alignment horizontal="center" vertical="center" wrapText="1"/>
    </xf>
    <xf numFmtId="0" fontId="11" fillId="2" borderId="10" xfId="0" applyFont="1" applyFill="1" applyBorder="1" applyAlignment="1">
      <alignment horizontal="left" vertical="center"/>
    </xf>
    <xf numFmtId="0" fontId="11" fillId="0" borderId="18" xfId="0" applyFont="1" applyBorder="1" applyAlignment="1">
      <alignment horizontal="center" vertical="center"/>
    </xf>
    <xf numFmtId="0" fontId="11" fillId="0" borderId="0" xfId="0" applyFont="1" applyBorder="1" applyAlignment="1">
      <alignment horizontal="center" vertical="center"/>
    </xf>
    <xf numFmtId="0" fontId="11" fillId="0" borderId="19" xfId="0" applyFont="1" applyBorder="1" applyAlignment="1">
      <alignment horizontal="center" vertical="center"/>
    </xf>
    <xf numFmtId="0" fontId="24" fillId="8" borderId="11" xfId="0" applyFont="1" applyFill="1" applyBorder="1" applyAlignment="1">
      <alignment horizontal="center" vertical="center" wrapText="1"/>
    </xf>
    <xf numFmtId="0" fontId="24" fillId="8" borderId="13" xfId="0" applyFont="1" applyFill="1" applyBorder="1" applyAlignment="1">
      <alignment horizontal="center" vertical="center" wrapText="1"/>
    </xf>
    <xf numFmtId="0" fontId="14" fillId="6" borderId="10" xfId="0" applyFont="1" applyFill="1" applyBorder="1" applyAlignment="1">
      <alignment horizontal="center" vertical="center"/>
    </xf>
    <xf numFmtId="0" fontId="13" fillId="0" borderId="10" xfId="0" applyFont="1" applyFill="1" applyBorder="1" applyAlignment="1">
      <alignment horizontal="center" vertical="center"/>
    </xf>
    <xf numFmtId="0" fontId="19" fillId="0" borderId="19" xfId="0" applyFont="1" applyBorder="1" applyAlignment="1">
      <alignment horizontal="center" vertical="top"/>
    </xf>
    <xf numFmtId="0" fontId="19" fillId="0" borderId="26" xfId="0" applyFont="1" applyBorder="1" applyAlignment="1">
      <alignment horizontal="center" vertical="top"/>
    </xf>
    <xf numFmtId="4" fontId="32" fillId="3" borderId="10" xfId="0" applyNumberFormat="1" applyFont="1" applyFill="1" applyBorder="1" applyAlignment="1">
      <alignment horizontal="center" vertical="center" wrapText="1"/>
    </xf>
    <xf numFmtId="0" fontId="24" fillId="8" borderId="13" xfId="0" applyFont="1" applyFill="1" applyBorder="1" applyAlignment="1">
      <alignment horizontal="left" vertical="center"/>
    </xf>
    <xf numFmtId="0" fontId="19" fillId="0" borderId="0" xfId="0" applyFont="1" applyBorder="1" applyAlignment="1">
      <alignment horizontal="center" vertical="top"/>
    </xf>
    <xf numFmtId="0" fontId="19" fillId="0" borderId="2" xfId="0" applyFont="1" applyBorder="1" applyAlignment="1">
      <alignment horizontal="center" vertical="top"/>
    </xf>
    <xf numFmtId="0" fontId="24" fillId="8" borderId="10"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31" fillId="10" borderId="10" xfId="0" applyFont="1" applyFill="1" applyBorder="1" applyAlignment="1">
      <alignment horizontal="center" vertical="center" wrapText="1"/>
    </xf>
    <xf numFmtId="0" fontId="0" fillId="0" borderId="10" xfId="0" applyBorder="1" applyAlignment="1">
      <alignment horizontal="center" vertical="center"/>
    </xf>
    <xf numFmtId="0" fontId="12" fillId="0" borderId="11"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3" xfId="0" applyFont="1" applyBorder="1" applyAlignment="1">
      <alignment horizontal="justify" vertical="center" wrapText="1"/>
    </xf>
    <xf numFmtId="0" fontId="14" fillId="5" borderId="1" xfId="0" applyFont="1" applyFill="1" applyBorder="1" applyAlignment="1">
      <alignment horizontal="center" vertical="center"/>
    </xf>
    <xf numFmtId="0" fontId="0" fillId="0" borderId="13" xfId="0" applyBorder="1"/>
    <xf numFmtId="0" fontId="0" fillId="0" borderId="10" xfId="0" applyBorder="1" applyAlignment="1">
      <alignment horizontal="center" vertical="center"/>
    </xf>
    <xf numFmtId="0" fontId="36" fillId="0" borderId="10"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47" xfId="0" applyFont="1" applyBorder="1" applyAlignment="1">
      <alignment vertical="center" wrapText="1"/>
    </xf>
    <xf numFmtId="0" fontId="35" fillId="0" borderId="35" xfId="0" applyFont="1" applyBorder="1" applyAlignment="1">
      <alignment vertical="center" wrapText="1"/>
    </xf>
    <xf numFmtId="3" fontId="36" fillId="0" borderId="37" xfId="0" applyNumberFormat="1" applyFont="1" applyBorder="1" applyAlignment="1">
      <alignment horizontal="center" vertical="center" wrapText="1"/>
    </xf>
    <xf numFmtId="3" fontId="36" fillId="0" borderId="38" xfId="0" applyNumberFormat="1" applyFont="1" applyBorder="1" applyAlignment="1">
      <alignment horizontal="center" vertical="center" wrapText="1"/>
    </xf>
    <xf numFmtId="3" fontId="36" fillId="0" borderId="39" xfId="0" applyNumberFormat="1" applyFont="1" applyBorder="1" applyAlignment="1">
      <alignment horizontal="center" vertical="center" wrapText="1"/>
    </xf>
    <xf numFmtId="0" fontId="24" fillId="17" borderId="25" xfId="0" applyFont="1" applyFill="1" applyBorder="1" applyAlignment="1">
      <alignment horizontal="center" vertical="center"/>
    </xf>
    <xf numFmtId="0" fontId="16" fillId="8" borderId="27" xfId="0" applyFont="1" applyFill="1" applyBorder="1" applyAlignment="1">
      <alignment horizontal="center" vertical="center"/>
    </xf>
    <xf numFmtId="0" fontId="16" fillId="17" borderId="26" xfId="0" applyFont="1" applyFill="1" applyBorder="1" applyAlignment="1">
      <alignment horizontal="center" vertical="center"/>
    </xf>
    <xf numFmtId="4" fontId="15" fillId="3" borderId="10" xfId="1" applyNumberFormat="1" applyFont="1" applyFill="1" applyBorder="1" applyAlignment="1">
      <alignment horizontal="center" vertical="center"/>
    </xf>
    <xf numFmtId="4" fontId="22" fillId="5" borderId="13" xfId="0" applyNumberFormat="1" applyFont="1" applyFill="1" applyBorder="1" applyAlignment="1">
      <alignment horizontal="right" vertical="center" wrapText="1"/>
    </xf>
    <xf numFmtId="4" fontId="24" fillId="3" borderId="11" xfId="0" applyNumberFormat="1" applyFont="1" applyFill="1" applyBorder="1" applyAlignment="1">
      <alignment horizontal="right" vertical="center"/>
    </xf>
    <xf numFmtId="4" fontId="32" fillId="0" borderId="26" xfId="0" applyNumberFormat="1" applyFont="1" applyFill="1" applyBorder="1" applyAlignment="1">
      <alignment horizontal="center" vertical="center" wrapText="1"/>
    </xf>
    <xf numFmtId="4" fontId="13" fillId="0" borderId="10" xfId="0" applyNumberFormat="1" applyFont="1" applyBorder="1" applyAlignment="1">
      <alignment horizontal="center" vertical="center"/>
    </xf>
    <xf numFmtId="4" fontId="15" fillId="3" borderId="10" xfId="0" applyNumberFormat="1" applyFont="1" applyFill="1" applyBorder="1" applyAlignment="1" applyProtection="1">
      <alignment horizontal="center" vertical="center" wrapText="1"/>
    </xf>
    <xf numFmtId="4" fontId="13" fillId="3" borderId="10" xfId="0" applyNumberFormat="1" applyFont="1" applyFill="1" applyBorder="1" applyAlignment="1">
      <alignment horizontal="center" vertical="center" wrapText="1"/>
    </xf>
    <xf numFmtId="4" fontId="32" fillId="3" borderId="29" xfId="0" applyNumberFormat="1" applyFont="1" applyFill="1" applyBorder="1" applyAlignment="1">
      <alignment horizontal="center" vertical="center" wrapText="1"/>
    </xf>
    <xf numFmtId="4" fontId="14" fillId="8" borderId="10" xfId="0" applyNumberFormat="1" applyFont="1" applyFill="1" applyBorder="1" applyAlignment="1">
      <alignment horizontal="center" vertical="center"/>
    </xf>
    <xf numFmtId="4" fontId="32" fillId="0" borderId="13" xfId="0" applyNumberFormat="1" applyFont="1" applyFill="1" applyBorder="1" applyAlignment="1">
      <alignment horizontal="center" vertical="center" wrapText="1"/>
    </xf>
    <xf numFmtId="4" fontId="32" fillId="3" borderId="13" xfId="0" applyNumberFormat="1" applyFont="1" applyFill="1" applyBorder="1" applyAlignment="1">
      <alignment horizontal="center" vertical="center" wrapText="1"/>
    </xf>
    <xf numFmtId="4" fontId="32" fillId="0" borderId="10" xfId="0" applyNumberFormat="1" applyFont="1" applyFill="1" applyBorder="1" applyAlignment="1">
      <alignment horizontal="center" vertical="center" wrapText="1"/>
    </xf>
    <xf numFmtId="4" fontId="32" fillId="0" borderId="12" xfId="0" applyNumberFormat="1" applyFont="1" applyFill="1" applyBorder="1" applyAlignment="1">
      <alignment horizontal="center" vertical="center" wrapText="1"/>
    </xf>
    <xf numFmtId="4" fontId="32" fillId="0" borderId="0" xfId="0" applyNumberFormat="1" applyFont="1" applyFill="1" applyAlignment="1">
      <alignment horizontal="center" vertical="center"/>
    </xf>
    <xf numFmtId="4" fontId="32" fillId="0" borderId="28" xfId="0" applyNumberFormat="1" applyFont="1" applyFill="1" applyBorder="1" applyAlignment="1">
      <alignment horizontal="center" vertical="center"/>
    </xf>
    <xf numFmtId="4" fontId="13" fillId="3" borderId="12" xfId="0" applyNumberFormat="1" applyFont="1" applyFill="1" applyBorder="1" applyAlignment="1">
      <alignment horizontal="center" vertical="center"/>
    </xf>
    <xf numFmtId="4" fontId="13" fillId="3" borderId="17" xfId="0" applyNumberFormat="1" applyFont="1" applyFill="1" applyBorder="1" applyAlignment="1">
      <alignment horizontal="center" vertical="center" wrapText="1"/>
    </xf>
    <xf numFmtId="4" fontId="25" fillId="11" borderId="10" xfId="0" applyNumberFormat="1" applyFont="1" applyFill="1" applyBorder="1" applyAlignment="1">
      <alignment horizontal="right" vertical="center" wrapText="1"/>
    </xf>
    <xf numFmtId="4" fontId="32" fillId="3" borderId="10" xfId="1" applyNumberFormat="1" applyFont="1" applyFill="1" applyBorder="1" applyAlignment="1">
      <alignment horizontal="right" vertical="center" wrapText="1"/>
    </xf>
    <xf numFmtId="4" fontId="33" fillId="11" borderId="13" xfId="0" applyNumberFormat="1" applyFont="1" applyFill="1" applyBorder="1" applyAlignment="1">
      <alignment horizontal="right" vertical="center" wrapText="1"/>
    </xf>
    <xf numFmtId="4" fontId="13" fillId="3" borderId="10" xfId="0" applyNumberFormat="1" applyFont="1" applyFill="1" applyBorder="1" applyAlignment="1">
      <alignment horizontal="right" vertical="center" wrapText="1"/>
    </xf>
    <xf numFmtId="4" fontId="33" fillId="11" borderId="10" xfId="0" applyNumberFormat="1" applyFont="1" applyFill="1" applyBorder="1" applyAlignment="1">
      <alignment horizontal="right" vertical="center" wrapText="1"/>
    </xf>
    <xf numFmtId="4" fontId="14" fillId="0" borderId="0" xfId="0" applyNumberFormat="1" applyFont="1" applyAlignment="1">
      <alignment vertical="center"/>
    </xf>
    <xf numFmtId="0" fontId="12" fillId="0" borderId="10" xfId="0" applyFont="1" applyBorder="1"/>
    <xf numFmtId="4" fontId="13" fillId="3" borderId="1" xfId="1" applyNumberFormat="1" applyFont="1" applyFill="1" applyBorder="1" applyAlignment="1">
      <alignment vertical="center"/>
    </xf>
    <xf numFmtId="1" fontId="13" fillId="3" borderId="1" xfId="2" applyNumberFormat="1" applyFont="1" applyFill="1" applyBorder="1" applyAlignment="1">
      <alignment vertical="center"/>
    </xf>
    <xf numFmtId="4" fontId="14" fillId="3" borderId="10" xfId="0" applyNumberFormat="1" applyFont="1" applyFill="1" applyBorder="1" applyAlignment="1">
      <alignment vertical="center"/>
    </xf>
    <xf numFmtId="0" fontId="21" fillId="3" borderId="0" xfId="0" applyFont="1" applyFill="1"/>
    <xf numFmtId="0" fontId="14" fillId="3" borderId="10" xfId="0" applyFont="1" applyFill="1" applyBorder="1" applyAlignment="1">
      <alignment horizontal="center" vertical="center"/>
    </xf>
    <xf numFmtId="2" fontId="12" fillId="3" borderId="10" xfId="0" applyNumberFormat="1" applyFont="1" applyFill="1" applyBorder="1" applyAlignment="1">
      <alignment horizontal="right" vertical="center" wrapText="1"/>
    </xf>
    <xf numFmtId="2" fontId="13" fillId="3" borderId="1" xfId="2" applyNumberFormat="1" applyFont="1" applyFill="1" applyBorder="1" applyAlignment="1">
      <alignment horizontal="right" vertical="center"/>
    </xf>
    <xf numFmtId="0" fontId="12" fillId="0" borderId="0" xfId="0" applyFont="1" applyBorder="1" applyAlignment="1">
      <alignment horizontal="justify" vertical="center" wrapText="1"/>
    </xf>
    <xf numFmtId="0" fontId="12" fillId="0" borderId="0" xfId="0" applyFont="1" applyAlignment="1">
      <alignment horizontal="justify" vertical="center"/>
    </xf>
    <xf numFmtId="0" fontId="35" fillId="0" borderId="36" xfId="0" applyFont="1" applyBorder="1" applyAlignment="1">
      <alignment vertical="center" wrapText="1"/>
    </xf>
    <xf numFmtId="0" fontId="35" fillId="0" borderId="10" xfId="0" applyFont="1" applyBorder="1" applyAlignment="1">
      <alignment vertical="center" wrapText="1"/>
    </xf>
    <xf numFmtId="0" fontId="31" fillId="0" borderId="10" xfId="0" applyFont="1" applyBorder="1" applyAlignment="1">
      <alignment vertical="center"/>
    </xf>
    <xf numFmtId="0" fontId="21" fillId="15" borderId="0" xfId="0" applyFont="1" applyFill="1"/>
    <xf numFmtId="0" fontId="31" fillId="0" borderId="0" xfId="0" applyFont="1" applyAlignment="1">
      <alignment horizontal="center" vertical="center"/>
    </xf>
    <xf numFmtId="0" fontId="31" fillId="0" borderId="0" xfId="0" applyFont="1" applyAlignment="1">
      <alignment horizontal="left" vertical="center"/>
    </xf>
    <xf numFmtId="10" fontId="33" fillId="0" borderId="0" xfId="2" applyNumberFormat="1" applyFont="1" applyAlignment="1">
      <alignment horizontal="center" vertical="center"/>
    </xf>
    <xf numFmtId="166" fontId="33" fillId="0" borderId="0" xfId="0" applyNumberFormat="1" applyFont="1" applyAlignment="1">
      <alignment horizontal="center"/>
    </xf>
    <xf numFmtId="166" fontId="33" fillId="0" borderId="0" xfId="0" applyNumberFormat="1" applyFont="1" applyAlignment="1">
      <alignment horizontal="center" vertical="center"/>
    </xf>
    <xf numFmtId="166" fontId="21" fillId="15" borderId="10" xfId="0" applyNumberFormat="1" applyFont="1" applyFill="1" applyBorder="1"/>
    <xf numFmtId="10" fontId="31" fillId="0" borderId="0" xfId="0" applyNumberFormat="1" applyFont="1" applyAlignment="1">
      <alignment horizontal="center"/>
    </xf>
    <xf numFmtId="166" fontId="31" fillId="0" borderId="0" xfId="0" applyNumberFormat="1" applyFont="1" applyAlignment="1">
      <alignment horizontal="center" vertical="center"/>
    </xf>
    <xf numFmtId="0" fontId="31" fillId="0" borderId="0" xfId="0" applyFont="1"/>
    <xf numFmtId="10" fontId="33" fillId="0" borderId="0" xfId="2" applyNumberFormat="1" applyFont="1" applyAlignment="1">
      <alignment horizontal="center"/>
    </xf>
    <xf numFmtId="0" fontId="33" fillId="0" borderId="0" xfId="0" applyFont="1" applyAlignment="1">
      <alignment vertical="center"/>
    </xf>
    <xf numFmtId="10" fontId="33" fillId="0" borderId="0" xfId="0" applyNumberFormat="1" applyFont="1" applyAlignment="1">
      <alignment vertical="center"/>
    </xf>
    <xf numFmtId="166" fontId="31" fillId="0" borderId="0" xfId="0" applyNumberFormat="1" applyFont="1" applyAlignment="1">
      <alignment vertical="center"/>
    </xf>
    <xf numFmtId="0" fontId="35" fillId="0" borderId="42" xfId="0" applyFont="1" applyBorder="1" applyAlignment="1">
      <alignment vertical="center" wrapText="1"/>
    </xf>
    <xf numFmtId="0" fontId="39" fillId="0" borderId="10" xfId="0" applyFont="1" applyBorder="1" applyAlignment="1">
      <alignment horizontal="center" vertical="center" wrapText="1"/>
    </xf>
    <xf numFmtId="0" fontId="39" fillId="0" borderId="10" xfId="0" applyFont="1" applyBorder="1" applyAlignment="1">
      <alignment horizontal="left" vertical="center" wrapText="1"/>
    </xf>
    <xf numFmtId="0" fontId="40" fillId="0" borderId="10" xfId="0" applyFont="1" applyBorder="1" applyAlignment="1">
      <alignment horizontal="center" vertical="center" wrapText="1"/>
    </xf>
    <xf numFmtId="0" fontId="39" fillId="0" borderId="32" xfId="0" applyFont="1" applyBorder="1" applyAlignment="1">
      <alignment horizontal="left" vertical="center" wrapText="1"/>
    </xf>
    <xf numFmtId="0" fontId="40" fillId="0" borderId="33"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34" xfId="0" applyFont="1" applyBorder="1" applyAlignment="1">
      <alignment horizontal="center" vertical="center" wrapText="1"/>
    </xf>
    <xf numFmtId="0" fontId="40" fillId="0" borderId="32" xfId="0" applyFont="1" applyBorder="1" applyAlignment="1">
      <alignment horizontal="center" vertical="center" wrapText="1"/>
    </xf>
    <xf numFmtId="0" fontId="39" fillId="0" borderId="36" xfId="0" applyFont="1" applyBorder="1" applyAlignment="1">
      <alignment horizontal="left" vertical="center" wrapText="1"/>
    </xf>
    <xf numFmtId="0" fontId="40" fillId="0" borderId="37"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31" xfId="0" applyFont="1" applyBorder="1" applyAlignment="1">
      <alignment horizontal="center" vertical="center" wrapText="1"/>
    </xf>
    <xf numFmtId="0" fontId="39" fillId="0" borderId="35" xfId="0" applyFont="1" applyBorder="1" applyAlignment="1">
      <alignment horizontal="left" vertical="center" wrapText="1"/>
    </xf>
    <xf numFmtId="0" fontId="40" fillId="0" borderId="40" xfId="0" applyFont="1" applyBorder="1" applyAlignment="1">
      <alignment horizontal="center" vertical="center" wrapText="1"/>
    </xf>
    <xf numFmtId="0" fontId="40" fillId="0" borderId="41" xfId="0" applyFont="1" applyBorder="1" applyAlignment="1">
      <alignment horizontal="center" vertical="center" wrapText="1"/>
    </xf>
    <xf numFmtId="0" fontId="45" fillId="0" borderId="0" xfId="0" applyFont="1" applyBorder="1" applyAlignment="1">
      <alignment vertical="center"/>
    </xf>
    <xf numFmtId="0" fontId="45" fillId="0" borderId="0" xfId="0" applyFont="1" applyAlignment="1">
      <alignment vertical="center"/>
    </xf>
    <xf numFmtId="0" fontId="44" fillId="0" borderId="67" xfId="0" applyFont="1" applyBorder="1" applyAlignment="1">
      <alignment horizontal="center" vertical="center"/>
    </xf>
    <xf numFmtId="0" fontId="44" fillId="0" borderId="0" xfId="0" applyFont="1" applyBorder="1" applyAlignment="1">
      <alignment horizontal="center" vertical="center"/>
    </xf>
    <xf numFmtId="0" fontId="44" fillId="0" borderId="68" xfId="0" applyFont="1" applyBorder="1" applyAlignment="1">
      <alignment horizontal="center" vertical="center"/>
    </xf>
    <xf numFmtId="0" fontId="44" fillId="2" borderId="52" xfId="0" applyFont="1" applyFill="1" applyBorder="1" applyAlignment="1">
      <alignment horizontal="left" vertical="center"/>
    </xf>
    <xf numFmtId="0" fontId="44" fillId="2" borderId="56" xfId="0" applyFont="1" applyFill="1" applyBorder="1" applyAlignment="1">
      <alignment horizontal="left" vertical="center"/>
    </xf>
    <xf numFmtId="0" fontId="44" fillId="2" borderId="56" xfId="0" applyFont="1" applyFill="1" applyBorder="1" applyAlignment="1">
      <alignment horizontal="left" vertical="center"/>
    </xf>
    <xf numFmtId="4" fontId="46" fillId="9" borderId="10" xfId="0" applyNumberFormat="1" applyFont="1" applyFill="1" applyBorder="1" applyAlignment="1">
      <alignment vertical="center"/>
    </xf>
    <xf numFmtId="0" fontId="47" fillId="16" borderId="0" xfId="0" applyFont="1" applyFill="1" applyBorder="1" applyAlignment="1">
      <alignment vertical="center"/>
    </xf>
    <xf numFmtId="4" fontId="45" fillId="9" borderId="60" xfId="1" applyNumberFormat="1" applyFont="1" applyFill="1" applyBorder="1" applyAlignment="1">
      <alignment horizontal="center" vertical="center"/>
    </xf>
    <xf numFmtId="4" fontId="46" fillId="9" borderId="61" xfId="1" applyNumberFormat="1" applyFont="1" applyFill="1" applyBorder="1" applyAlignment="1">
      <alignment vertical="center"/>
    </xf>
    <xf numFmtId="4" fontId="46" fillId="9" borderId="62" xfId="1" applyNumberFormat="1" applyFont="1" applyFill="1" applyBorder="1" applyAlignment="1">
      <alignment vertical="center"/>
    </xf>
    <xf numFmtId="0" fontId="44" fillId="2" borderId="56" xfId="0" applyFont="1" applyFill="1" applyBorder="1" applyAlignment="1">
      <alignment horizontal="left" vertical="center" wrapText="1"/>
    </xf>
    <xf numFmtId="0" fontId="44" fillId="6" borderId="12"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58" xfId="0" applyFont="1" applyFill="1" applyBorder="1" applyAlignment="1">
      <alignment horizontal="center" vertical="center" wrapText="1"/>
    </xf>
    <xf numFmtId="0" fontId="44" fillId="6" borderId="56" xfId="0" applyFont="1" applyFill="1" applyBorder="1" applyAlignment="1">
      <alignment horizontal="center" vertical="center" wrapText="1"/>
    </xf>
    <xf numFmtId="0" fontId="48" fillId="6" borderId="10" xfId="0" applyFont="1" applyFill="1" applyBorder="1" applyAlignment="1">
      <alignment horizontal="center" vertical="center" wrapText="1"/>
    </xf>
    <xf numFmtId="0" fontId="48" fillId="6" borderId="58" xfId="0" applyFont="1" applyFill="1" applyBorder="1" applyAlignment="1">
      <alignment horizontal="center" vertical="center" wrapText="1"/>
    </xf>
    <xf numFmtId="165" fontId="52" fillId="18" borderId="63" xfId="1" applyFont="1" applyFill="1" applyBorder="1" applyAlignment="1">
      <alignment horizontal="center" vertical="center"/>
    </xf>
    <xf numFmtId="165" fontId="52" fillId="18" borderId="10" xfId="1" applyNumberFormat="1" applyFont="1" applyFill="1" applyBorder="1" applyAlignment="1">
      <alignment horizontal="center" vertical="center"/>
    </xf>
    <xf numFmtId="0" fontId="54" fillId="0" borderId="0" xfId="0" applyFont="1"/>
    <xf numFmtId="0" fontId="54" fillId="0" borderId="0" xfId="0" applyFont="1" applyAlignment="1">
      <alignment horizontal="center"/>
    </xf>
    <xf numFmtId="4" fontId="55" fillId="3" borderId="0" xfId="1" applyNumberFormat="1" applyFont="1" applyFill="1" applyBorder="1" applyAlignment="1">
      <alignment vertical="center"/>
    </xf>
    <xf numFmtId="0" fontId="54" fillId="3" borderId="0" xfId="0" applyFont="1" applyFill="1"/>
    <xf numFmtId="4" fontId="55" fillId="3" borderId="0" xfId="4" applyNumberFormat="1" applyFont="1" applyFill="1" applyBorder="1" applyAlignment="1">
      <alignment vertical="center"/>
    </xf>
    <xf numFmtId="165" fontId="56" fillId="3" borderId="0" xfId="1" applyNumberFormat="1" applyFont="1" applyFill="1" applyBorder="1" applyAlignment="1">
      <alignment horizontal="center" vertical="center"/>
    </xf>
    <xf numFmtId="2" fontId="56" fillId="3" borderId="0" xfId="1" applyNumberFormat="1" applyFont="1" applyFill="1" applyBorder="1" applyAlignment="1">
      <alignment horizontal="center" vertical="center"/>
    </xf>
    <xf numFmtId="0" fontId="55" fillId="21" borderId="69" xfId="0" applyFont="1" applyFill="1" applyBorder="1" applyAlignment="1">
      <alignment horizontal="center" vertical="center" wrapText="1"/>
    </xf>
    <xf numFmtId="0" fontId="55" fillId="20" borderId="69" xfId="0" applyFont="1" applyFill="1" applyBorder="1" applyAlignment="1">
      <alignment horizontal="center" vertical="center" wrapText="1"/>
    </xf>
    <xf numFmtId="0" fontId="54" fillId="0" borderId="0" xfId="0" applyFont="1" applyBorder="1"/>
    <xf numFmtId="0" fontId="53" fillId="0" borderId="0" xfId="0" applyFont="1" applyBorder="1" applyAlignment="1">
      <alignment horizontal="center" vertical="center"/>
    </xf>
    <xf numFmtId="0" fontId="54" fillId="0" borderId="0" xfId="0" applyFont="1" applyBorder="1" applyAlignment="1">
      <alignment horizontal="center"/>
    </xf>
    <xf numFmtId="0" fontId="55" fillId="21" borderId="73" xfId="0" applyFont="1" applyFill="1" applyBorder="1" applyAlignment="1">
      <alignment horizontal="center" vertical="center" wrapText="1"/>
    </xf>
    <xf numFmtId="4" fontId="44" fillId="9" borderId="61" xfId="1" applyNumberFormat="1" applyFont="1" applyFill="1" applyBorder="1" applyAlignment="1">
      <alignment horizontal="center" vertical="center"/>
    </xf>
    <xf numFmtId="0" fontId="62" fillId="3" borderId="10" xfId="0" applyFont="1" applyFill="1" applyBorder="1" applyAlignment="1">
      <alignment horizontal="center" vertical="center"/>
    </xf>
    <xf numFmtId="4" fontId="62" fillId="3" borderId="29" xfId="4" applyNumberFormat="1" applyFont="1" applyFill="1" applyBorder="1" applyAlignment="1">
      <alignment vertical="center"/>
    </xf>
    <xf numFmtId="2" fontId="64" fillId="3" borderId="10" xfId="1" applyNumberFormat="1" applyFont="1" applyFill="1" applyBorder="1" applyAlignment="1">
      <alignment horizontal="center" vertical="center"/>
    </xf>
    <xf numFmtId="2" fontId="63" fillId="18" borderId="10" xfId="1" applyNumberFormat="1" applyFont="1" applyFill="1" applyBorder="1" applyAlignment="1">
      <alignment horizontal="center" vertical="center"/>
    </xf>
    <xf numFmtId="4" fontId="62" fillId="3" borderId="10" xfId="4" applyNumberFormat="1" applyFont="1" applyFill="1" applyBorder="1" applyAlignment="1">
      <alignment vertical="center"/>
    </xf>
    <xf numFmtId="0" fontId="62" fillId="3" borderId="29" xfId="0" applyFont="1" applyFill="1" applyBorder="1" applyAlignment="1">
      <alignment horizontal="center" vertical="center"/>
    </xf>
    <xf numFmtId="4" fontId="64" fillId="3" borderId="0" xfId="1" applyNumberFormat="1" applyFont="1" applyFill="1" applyBorder="1" applyAlignment="1">
      <alignment vertical="center"/>
    </xf>
    <xf numFmtId="165" fontId="63" fillId="3" borderId="0" xfId="1" applyNumberFormat="1" applyFont="1" applyFill="1" applyBorder="1" applyAlignment="1">
      <alignment horizontal="center" vertical="center"/>
    </xf>
    <xf numFmtId="2" fontId="63" fillId="3" borderId="0" xfId="1" applyNumberFormat="1" applyFont="1" applyFill="1" applyBorder="1" applyAlignment="1">
      <alignment horizontal="center" vertical="center"/>
    </xf>
    <xf numFmtId="4" fontId="55" fillId="3" borderId="0" xfId="4" applyNumberFormat="1" applyFont="1" applyFill="1" applyBorder="1" applyAlignment="1">
      <alignment horizontal="center" vertical="center"/>
    </xf>
    <xf numFmtId="165" fontId="52" fillId="18" borderId="69" xfId="1" applyFont="1" applyFill="1" applyBorder="1" applyAlignment="1">
      <alignment horizontal="center" vertical="center"/>
    </xf>
    <xf numFmtId="165" fontId="62" fillId="3" borderId="27" xfId="1" applyFont="1" applyFill="1" applyBorder="1" applyAlignment="1">
      <alignment horizontal="center" vertical="center"/>
    </xf>
    <xf numFmtId="4" fontId="62" fillId="3" borderId="13" xfId="1" applyNumberFormat="1" applyFont="1" applyFill="1" applyBorder="1" applyAlignment="1">
      <alignment vertical="center"/>
    </xf>
    <xf numFmtId="4" fontId="64" fillId="3" borderId="0" xfId="4" applyNumberFormat="1" applyFont="1" applyFill="1" applyBorder="1" applyAlignment="1">
      <alignment horizontal="center" vertical="center"/>
    </xf>
    <xf numFmtId="4" fontId="62" fillId="3" borderId="85" xfId="4" applyNumberFormat="1" applyFont="1" applyFill="1" applyBorder="1" applyAlignment="1">
      <alignment vertical="center"/>
    </xf>
    <xf numFmtId="165" fontId="64" fillId="3" borderId="86" xfId="1" applyFont="1" applyFill="1" applyBorder="1" applyAlignment="1">
      <alignment horizontal="center" vertical="center"/>
    </xf>
    <xf numFmtId="4" fontId="62" fillId="3" borderId="87" xfId="4" applyNumberFormat="1" applyFont="1" applyFill="1" applyBorder="1" applyAlignment="1">
      <alignment vertical="center"/>
    </xf>
    <xf numFmtId="4" fontId="62" fillId="3" borderId="17" xfId="4" applyNumberFormat="1" applyFont="1" applyFill="1" applyBorder="1" applyAlignment="1">
      <alignment vertical="center"/>
    </xf>
    <xf numFmtId="0" fontId="58" fillId="3" borderId="0" xfId="0" applyFont="1" applyFill="1" applyBorder="1" applyAlignment="1"/>
    <xf numFmtId="0" fontId="55" fillId="3" borderId="0" xfId="0" applyFont="1" applyFill="1" applyBorder="1" applyAlignment="1">
      <alignment horizontal="center" vertical="center" wrapText="1"/>
    </xf>
    <xf numFmtId="0" fontId="55" fillId="21" borderId="73" xfId="0" applyFont="1" applyFill="1" applyBorder="1" applyAlignment="1">
      <alignment horizontal="center" vertical="center" wrapText="1"/>
    </xf>
    <xf numFmtId="0" fontId="62" fillId="23" borderId="10" xfId="0" applyFont="1" applyFill="1" applyBorder="1" applyAlignment="1">
      <alignment horizontal="center" vertical="center"/>
    </xf>
    <xf numFmtId="0" fontId="44" fillId="2" borderId="56" xfId="0" applyFont="1" applyFill="1" applyBorder="1" applyAlignment="1">
      <alignment horizontal="left" vertical="center"/>
    </xf>
    <xf numFmtId="0" fontId="6" fillId="0" borderId="6" xfId="0" applyFont="1" applyBorder="1" applyAlignment="1">
      <alignment horizontal="left" vertical="center"/>
    </xf>
    <xf numFmtId="0" fontId="4" fillId="0" borderId="6" xfId="0" applyFont="1" applyBorder="1" applyAlignment="1">
      <alignment horizontal="left" vertical="top"/>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4" fontId="9" fillId="3" borderId="7" xfId="2" applyNumberFormat="1" applyFont="1" applyFill="1" applyBorder="1" applyAlignment="1">
      <alignment horizontal="center" vertical="center"/>
    </xf>
    <xf numFmtId="4" fontId="9" fillId="3" borderId="9" xfId="2" applyNumberFormat="1" applyFont="1" applyFill="1" applyBorder="1" applyAlignment="1">
      <alignment horizontal="center" vertical="center"/>
    </xf>
    <xf numFmtId="0" fontId="6" fillId="2" borderId="0" xfId="0" applyFont="1" applyFill="1" applyBorder="1" applyAlignment="1">
      <alignment horizontal="center" vertical="center"/>
    </xf>
    <xf numFmtId="0" fontId="0" fillId="2" borderId="0" xfId="0" applyFont="1" applyFill="1" applyAlignment="1">
      <alignment horizontal="center" vertical="center"/>
    </xf>
    <xf numFmtId="0" fontId="3" fillId="0" borderId="0" xfId="0" applyFont="1" applyBorder="1" applyAlignment="1">
      <alignment horizontal="center" vertical="center"/>
    </xf>
    <xf numFmtId="0" fontId="5" fillId="0" borderId="6" xfId="0" applyFont="1" applyBorder="1" applyAlignment="1">
      <alignment horizontal="left" vertical="top"/>
    </xf>
    <xf numFmtId="0" fontId="0" fillId="0" borderId="6" xfId="0" applyFont="1" applyBorder="1" applyAlignment="1">
      <alignment horizontal="left" vertical="top"/>
    </xf>
    <xf numFmtId="0" fontId="6" fillId="2"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51" fillId="18" borderId="65" xfId="0" applyFont="1" applyFill="1" applyBorder="1" applyAlignment="1">
      <alignment horizontal="center" vertical="center"/>
    </xf>
    <xf numFmtId="0" fontId="44" fillId="2" borderId="56" xfId="0" applyFont="1" applyFill="1" applyBorder="1" applyAlignment="1">
      <alignment horizontal="left" vertical="center"/>
    </xf>
    <xf numFmtId="0" fontId="44" fillId="2" borderId="10" xfId="0" applyFont="1" applyFill="1" applyBorder="1" applyAlignment="1">
      <alignment horizontal="left" vertical="center"/>
    </xf>
    <xf numFmtId="0" fontId="44" fillId="2" borderId="58" xfId="0" applyFont="1" applyFill="1" applyBorder="1" applyAlignment="1">
      <alignment horizontal="left" vertical="center"/>
    </xf>
    <xf numFmtId="0" fontId="45" fillId="2" borderId="11" xfId="0" applyFont="1" applyFill="1" applyBorder="1" applyAlignment="1">
      <alignment horizontal="justify" vertical="center" wrapText="1"/>
    </xf>
    <xf numFmtId="0" fontId="45" fillId="2" borderId="12" xfId="0" applyFont="1" applyFill="1" applyBorder="1" applyAlignment="1">
      <alignment horizontal="justify" vertical="center" wrapText="1"/>
    </xf>
    <xf numFmtId="0" fontId="45" fillId="2" borderId="57" xfId="0" applyFont="1" applyFill="1" applyBorder="1" applyAlignment="1">
      <alignment horizontal="justify" vertical="center" wrapText="1"/>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57" xfId="0" applyFont="1" applyFill="1" applyBorder="1" applyAlignment="1">
      <alignment horizontal="left" vertical="center"/>
    </xf>
    <xf numFmtId="0" fontId="44" fillId="6" borderId="59" xfId="0" applyFont="1" applyFill="1" applyBorder="1" applyAlignment="1">
      <alignment horizontal="center" vertical="center" wrapText="1"/>
    </xf>
    <xf numFmtId="0" fontId="44" fillId="6" borderId="13"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9" borderId="59" xfId="0" applyFont="1" applyFill="1" applyBorder="1" applyAlignment="1">
      <alignment horizontal="center" vertical="center"/>
    </xf>
    <xf numFmtId="0" fontId="46" fillId="9" borderId="13" xfId="0" applyFont="1" applyFill="1" applyBorder="1" applyAlignment="1">
      <alignment horizontal="center" vertical="center"/>
    </xf>
    <xf numFmtId="4" fontId="46" fillId="9" borderId="11" xfId="0" applyNumberFormat="1" applyFont="1" applyFill="1" applyBorder="1" applyAlignment="1">
      <alignment horizontal="center" vertical="center"/>
    </xf>
    <xf numFmtId="4" fontId="46" fillId="9" borderId="13" xfId="0" applyNumberFormat="1" applyFont="1" applyFill="1" applyBorder="1" applyAlignment="1">
      <alignment horizontal="center" vertical="center"/>
    </xf>
    <xf numFmtId="0" fontId="50" fillId="0" borderId="64" xfId="0" applyFont="1" applyBorder="1" applyAlignment="1">
      <alignment horizontal="center" vertical="center"/>
    </xf>
    <xf numFmtId="0" fontId="50" fillId="0" borderId="65" xfId="0" applyFont="1" applyBorder="1" applyAlignment="1">
      <alignment horizontal="center" vertical="center"/>
    </xf>
    <xf numFmtId="0" fontId="50" fillId="0" borderId="66" xfId="0" applyFont="1" applyBorder="1" applyAlignment="1">
      <alignment horizontal="center" vertical="center"/>
    </xf>
    <xf numFmtId="0" fontId="50" fillId="0" borderId="67" xfId="0" applyFont="1" applyBorder="1" applyAlignment="1">
      <alignment horizontal="center" vertical="center"/>
    </xf>
    <xf numFmtId="0" fontId="50" fillId="0" borderId="0" xfId="0" applyFont="1" applyBorder="1" applyAlignment="1">
      <alignment horizontal="center" vertical="center"/>
    </xf>
    <xf numFmtId="0" fontId="50" fillId="0" borderId="68" xfId="0" applyFont="1" applyBorder="1" applyAlignment="1">
      <alignment horizontal="center" vertical="center"/>
    </xf>
    <xf numFmtId="0" fontId="49" fillId="2" borderId="53" xfId="0" applyFont="1" applyFill="1" applyBorder="1" applyAlignment="1">
      <alignment horizontal="left" vertical="center"/>
    </xf>
    <xf numFmtId="0" fontId="49" fillId="2" borderId="54" xfId="0" applyFont="1" applyFill="1" applyBorder="1" applyAlignment="1">
      <alignment horizontal="left" vertical="center"/>
    </xf>
    <xf numFmtId="0" fontId="49" fillId="2" borderId="55" xfId="0" applyFont="1" applyFill="1" applyBorder="1" applyAlignment="1">
      <alignment horizontal="left" vertical="center"/>
    </xf>
    <xf numFmtId="0" fontId="45" fillId="2" borderId="11" xfId="0" applyFont="1" applyFill="1" applyBorder="1" applyAlignment="1">
      <alignment horizontal="justify" vertical="top" wrapText="1"/>
    </xf>
    <xf numFmtId="0" fontId="45" fillId="2" borderId="12" xfId="0" applyFont="1" applyFill="1" applyBorder="1" applyAlignment="1">
      <alignment horizontal="justify" vertical="top" wrapText="1"/>
    </xf>
    <xf numFmtId="0" fontId="45" fillId="2" borderId="57" xfId="0" applyFont="1" applyFill="1" applyBorder="1" applyAlignment="1">
      <alignment horizontal="justify" vertical="top" wrapText="1"/>
    </xf>
    <xf numFmtId="4" fontId="60" fillId="22" borderId="31" xfId="4" applyNumberFormat="1" applyFont="1" applyFill="1" applyBorder="1" applyAlignment="1">
      <alignment horizontal="center" vertical="center"/>
    </xf>
    <xf numFmtId="4" fontId="60" fillId="22" borderId="76" xfId="4" applyNumberFormat="1" applyFont="1" applyFill="1" applyBorder="1" applyAlignment="1">
      <alignment horizontal="center" vertical="center"/>
    </xf>
    <xf numFmtId="0" fontId="60" fillId="22" borderId="64" xfId="0" applyFont="1" applyFill="1" applyBorder="1" applyAlignment="1">
      <alignment horizontal="center" vertical="center"/>
    </xf>
    <xf numFmtId="0" fontId="60" fillId="22" borderId="65" xfId="0" applyFont="1" applyFill="1" applyBorder="1" applyAlignment="1">
      <alignment horizontal="center" vertical="center"/>
    </xf>
    <xf numFmtId="0" fontId="60" fillId="22" borderId="66" xfId="0" applyFont="1" applyFill="1" applyBorder="1" applyAlignment="1">
      <alignment horizontal="center" vertical="center"/>
    </xf>
    <xf numFmtId="0" fontId="60" fillId="22" borderId="74" xfId="0" applyFont="1" applyFill="1" applyBorder="1" applyAlignment="1">
      <alignment horizontal="center" vertical="center"/>
    </xf>
    <xf numFmtId="0" fontId="60" fillId="22" borderId="75" xfId="0" applyFont="1" applyFill="1" applyBorder="1" applyAlignment="1">
      <alignment horizontal="center" vertical="center"/>
    </xf>
    <xf numFmtId="0" fontId="60" fillId="22" borderId="70" xfId="0" applyFont="1" applyFill="1" applyBorder="1" applyAlignment="1">
      <alignment horizontal="center" vertical="center"/>
    </xf>
    <xf numFmtId="0" fontId="55" fillId="3" borderId="65" xfId="0" applyFont="1" applyFill="1" applyBorder="1" applyAlignment="1">
      <alignment horizontal="center" vertical="center"/>
    </xf>
    <xf numFmtId="0" fontId="58" fillId="2" borderId="81" xfId="0" applyFont="1" applyFill="1" applyBorder="1" applyAlignment="1">
      <alignment horizontal="left" vertical="center"/>
    </xf>
    <xf numFmtId="0" fontId="58" fillId="2" borderId="82" xfId="0" applyFont="1" applyFill="1" applyBorder="1" applyAlignment="1">
      <alignment horizontal="left" vertical="center"/>
    </xf>
    <xf numFmtId="0" fontId="58" fillId="2" borderId="81" xfId="0" applyFont="1" applyFill="1" applyBorder="1" applyAlignment="1">
      <alignment horizontal="left"/>
    </xf>
    <xf numFmtId="0" fontId="58" fillId="2" borderId="83" xfId="0" applyFont="1" applyFill="1" applyBorder="1" applyAlignment="1">
      <alignment horizontal="left"/>
    </xf>
    <xf numFmtId="0" fontId="58" fillId="2" borderId="82" xfId="0" applyFont="1" applyFill="1" applyBorder="1" applyAlignment="1">
      <alignment horizontal="left"/>
    </xf>
    <xf numFmtId="0" fontId="57" fillId="2" borderId="81" xfId="0" applyFont="1" applyFill="1" applyBorder="1" applyAlignment="1">
      <alignment horizontal="left" vertical="center"/>
    </xf>
    <xf numFmtId="0" fontId="57" fillId="2" borderId="82" xfId="0" applyFont="1" applyFill="1" applyBorder="1" applyAlignment="1">
      <alignment horizontal="left" vertical="center"/>
    </xf>
    <xf numFmtId="0" fontId="58" fillId="2" borderId="71" xfId="0" applyFont="1" applyFill="1" applyBorder="1" applyAlignment="1">
      <alignment horizontal="left"/>
    </xf>
    <xf numFmtId="0" fontId="58" fillId="2" borderId="72" xfId="0" applyFont="1" applyFill="1" applyBorder="1" applyAlignment="1">
      <alignment horizontal="left"/>
    </xf>
    <xf numFmtId="0" fontId="58" fillId="2" borderId="73" xfId="0" applyFont="1" applyFill="1" applyBorder="1" applyAlignment="1">
      <alignment horizontal="left"/>
    </xf>
    <xf numFmtId="0" fontId="57" fillId="2" borderId="83" xfId="0" applyFont="1" applyFill="1" applyBorder="1" applyAlignment="1">
      <alignment horizontal="left" vertical="center"/>
    </xf>
    <xf numFmtId="165" fontId="64" fillId="3" borderId="31" xfId="1" applyFont="1" applyFill="1" applyBorder="1" applyAlignment="1">
      <alignment horizontal="center" vertical="center"/>
    </xf>
    <xf numFmtId="165" fontId="64" fillId="3" borderId="76" xfId="1" applyFont="1" applyFill="1" applyBorder="1" applyAlignment="1">
      <alignment horizontal="center" vertical="center"/>
    </xf>
    <xf numFmtId="0" fontId="59" fillId="19" borderId="77" xfId="0" applyFont="1" applyFill="1" applyBorder="1" applyAlignment="1">
      <alignment horizontal="center" vertical="center"/>
    </xf>
    <xf numFmtId="0" fontId="59" fillId="19" borderId="78" xfId="0" applyFont="1" applyFill="1" applyBorder="1" applyAlignment="1">
      <alignment horizontal="center" vertical="center"/>
    </xf>
    <xf numFmtId="0" fontId="59" fillId="19" borderId="80" xfId="0" applyFont="1" applyFill="1" applyBorder="1" applyAlignment="1">
      <alignment horizontal="center" vertical="center"/>
    </xf>
    <xf numFmtId="0" fontId="59" fillId="19" borderId="71" xfId="0" applyFont="1" applyFill="1" applyBorder="1" applyAlignment="1">
      <alignment horizontal="center"/>
    </xf>
    <xf numFmtId="0" fontId="59" fillId="19" borderId="72" xfId="0" applyFont="1" applyFill="1" applyBorder="1" applyAlignment="1">
      <alignment horizontal="center"/>
    </xf>
    <xf numFmtId="0" fontId="59" fillId="19" borderId="73" xfId="0" applyFont="1" applyFill="1" applyBorder="1" applyAlignment="1">
      <alignment horizontal="center"/>
    </xf>
    <xf numFmtId="0" fontId="59" fillId="19" borderId="84" xfId="0" applyFont="1" applyFill="1" applyBorder="1" applyAlignment="1">
      <alignment horizontal="center" vertical="center"/>
    </xf>
    <xf numFmtId="0" fontId="59" fillId="19" borderId="79" xfId="0" applyFont="1" applyFill="1" applyBorder="1" applyAlignment="1">
      <alignment horizontal="center" vertical="center"/>
    </xf>
    <xf numFmtId="0" fontId="55" fillId="21" borderId="71" xfId="0" applyFont="1" applyFill="1" applyBorder="1" applyAlignment="1">
      <alignment horizontal="center" vertical="center" wrapText="1"/>
    </xf>
    <xf numFmtId="0" fontId="55" fillId="21" borderId="72" xfId="0" applyFont="1" applyFill="1" applyBorder="1" applyAlignment="1">
      <alignment horizontal="center" vertical="center" wrapText="1"/>
    </xf>
    <xf numFmtId="0" fontId="64" fillId="19" borderId="64" xfId="0" applyFont="1" applyFill="1" applyBorder="1" applyAlignment="1">
      <alignment horizontal="center" vertical="center"/>
    </xf>
    <xf numFmtId="0" fontId="64" fillId="19" borderId="65" xfId="0" applyFont="1" applyFill="1" applyBorder="1" applyAlignment="1">
      <alignment horizontal="center" vertical="center"/>
    </xf>
    <xf numFmtId="0" fontId="64" fillId="19" borderId="66" xfId="0" applyFont="1" applyFill="1" applyBorder="1" applyAlignment="1">
      <alignment horizontal="center" vertical="center"/>
    </xf>
    <xf numFmtId="0" fontId="64" fillId="19" borderId="74" xfId="0" applyFont="1" applyFill="1" applyBorder="1" applyAlignment="1">
      <alignment horizontal="center" vertical="center"/>
    </xf>
    <xf numFmtId="0" fontId="64" fillId="19" borderId="75" xfId="0" applyFont="1" applyFill="1" applyBorder="1" applyAlignment="1">
      <alignment horizontal="center" vertical="center"/>
    </xf>
    <xf numFmtId="0" fontId="64" fillId="19" borderId="70" xfId="0" applyFont="1" applyFill="1" applyBorder="1" applyAlignment="1">
      <alignment horizontal="center" vertical="center"/>
    </xf>
    <xf numFmtId="4" fontId="64" fillId="19" borderId="31" xfId="4" applyNumberFormat="1" applyFont="1" applyFill="1" applyBorder="1" applyAlignment="1">
      <alignment horizontal="center" vertical="center"/>
    </xf>
    <xf numFmtId="4" fontId="64" fillId="19" borderId="76" xfId="4" applyNumberFormat="1" applyFont="1" applyFill="1" applyBorder="1" applyAlignment="1">
      <alignment horizontal="center" vertical="center"/>
    </xf>
    <xf numFmtId="4" fontId="65" fillId="18" borderId="31" xfId="4" applyNumberFormat="1" applyFont="1" applyFill="1" applyBorder="1" applyAlignment="1">
      <alignment horizontal="center" vertical="center"/>
    </xf>
    <xf numFmtId="4" fontId="65" fillId="18" borderId="76" xfId="4" applyNumberFormat="1" applyFont="1" applyFill="1" applyBorder="1" applyAlignment="1">
      <alignment horizontal="center" vertical="center"/>
    </xf>
    <xf numFmtId="0" fontId="62" fillId="3" borderId="10" xfId="0" applyFont="1" applyFill="1" applyBorder="1" applyAlignment="1">
      <alignment horizontal="justify" vertical="center" wrapText="1"/>
    </xf>
    <xf numFmtId="0" fontId="62" fillId="3" borderId="11" xfId="0" applyFont="1" applyFill="1" applyBorder="1" applyAlignment="1">
      <alignment horizontal="justify" vertical="center" wrapText="1"/>
    </xf>
    <xf numFmtId="0" fontId="62" fillId="3" borderId="29" xfId="0" applyFont="1" applyFill="1" applyBorder="1" applyAlignment="1">
      <alignment horizontal="left" vertical="center"/>
    </xf>
    <xf numFmtId="0" fontId="54" fillId="3" borderId="15" xfId="0" applyFont="1" applyFill="1" applyBorder="1" applyAlignment="1">
      <alignment horizontal="left" vertical="center"/>
    </xf>
    <xf numFmtId="0" fontId="62" fillId="3" borderId="11" xfId="0" applyFont="1" applyFill="1" applyBorder="1" applyAlignment="1">
      <alignment horizontal="left" vertical="center"/>
    </xf>
    <xf numFmtId="0" fontId="54" fillId="3" borderId="12" xfId="0" applyFont="1" applyFill="1" applyBorder="1" applyAlignment="1">
      <alignment horizontal="left" vertical="center"/>
    </xf>
    <xf numFmtId="0" fontId="62" fillId="23" borderId="10" xfId="0" applyFont="1" applyFill="1" applyBorder="1" applyAlignment="1">
      <alignment horizontal="justify" vertical="center" wrapText="1"/>
    </xf>
    <xf numFmtId="0" fontId="62" fillId="23" borderId="11" xfId="0" applyFont="1" applyFill="1" applyBorder="1" applyAlignment="1">
      <alignment horizontal="justify" vertical="center" wrapText="1"/>
    </xf>
    <xf numFmtId="0" fontId="59" fillId="19" borderId="71" xfId="0" applyFont="1" applyFill="1" applyBorder="1" applyAlignment="1">
      <alignment horizontal="center" vertical="center"/>
    </xf>
    <xf numFmtId="0" fontId="59" fillId="19" borderId="72" xfId="0" applyFont="1" applyFill="1" applyBorder="1" applyAlignment="1">
      <alignment horizontal="center" vertical="center"/>
    </xf>
    <xf numFmtId="0" fontId="59" fillId="19" borderId="73" xfId="0" applyFont="1" applyFill="1" applyBorder="1" applyAlignment="1">
      <alignment horizontal="center" vertical="center"/>
    </xf>
    <xf numFmtId="0" fontId="59" fillId="3" borderId="0" xfId="0" applyFont="1" applyFill="1" applyBorder="1" applyAlignment="1">
      <alignment horizontal="center" vertical="center"/>
    </xf>
    <xf numFmtId="0" fontId="58" fillId="0" borderId="0" xfId="0" applyFont="1" applyBorder="1" applyAlignment="1">
      <alignment horizontal="center"/>
    </xf>
    <xf numFmtId="0" fontId="58" fillId="0" borderId="0" xfId="0" applyFont="1" applyBorder="1" applyAlignment="1">
      <alignment horizontal="center" vertical="center"/>
    </xf>
    <xf numFmtId="0" fontId="61" fillId="0" borderId="0" xfId="0" applyFont="1" applyAlignment="1">
      <alignment horizontal="center"/>
    </xf>
    <xf numFmtId="0" fontId="58" fillId="2" borderId="71" xfId="0" applyFont="1" applyFill="1" applyBorder="1" applyAlignment="1">
      <alignment horizontal="left" vertical="center"/>
    </xf>
    <xf numFmtId="0" fontId="58" fillId="2" borderId="73" xfId="0" applyFont="1" applyFill="1" applyBorder="1" applyAlignment="1">
      <alignment horizontal="left" vertical="center"/>
    </xf>
    <xf numFmtId="0" fontId="57" fillId="2" borderId="71" xfId="0" applyFont="1" applyFill="1" applyBorder="1" applyAlignment="1">
      <alignment horizontal="left" vertical="center"/>
    </xf>
    <xf numFmtId="0" fontId="57" fillId="2" borderId="73" xfId="0" applyFont="1" applyFill="1" applyBorder="1" applyAlignment="1">
      <alignment horizontal="left" vertical="center"/>
    </xf>
    <xf numFmtId="0" fontId="55" fillId="21" borderId="73" xfId="0" applyFont="1" applyFill="1" applyBorder="1" applyAlignment="1">
      <alignment horizontal="center" vertical="center" wrapText="1"/>
    </xf>
    <xf numFmtId="0" fontId="32" fillId="3" borderId="11" xfId="0" applyFont="1" applyFill="1" applyBorder="1" applyAlignment="1">
      <alignment vertical="center" wrapText="1"/>
    </xf>
    <xf numFmtId="0" fontId="32" fillId="3" borderId="12" xfId="0" applyFont="1" applyFill="1" applyBorder="1" applyAlignment="1">
      <alignment vertical="center" wrapText="1"/>
    </xf>
    <xf numFmtId="0" fontId="32" fillId="3" borderId="13" xfId="0" applyFont="1" applyFill="1" applyBorder="1" applyAlignment="1">
      <alignment vertical="center" wrapText="1"/>
    </xf>
    <xf numFmtId="0" fontId="32" fillId="3" borderId="10" xfId="0" applyFont="1" applyFill="1" applyBorder="1" applyAlignment="1">
      <alignment vertical="center" wrapText="1"/>
    </xf>
    <xf numFmtId="0" fontId="25" fillId="11" borderId="10" xfId="0" applyFont="1" applyFill="1" applyBorder="1" applyAlignment="1">
      <alignment horizontal="justify" vertical="center" wrapText="1"/>
    </xf>
    <xf numFmtId="0" fontId="15" fillId="3" borderId="10" xfId="0" applyFont="1" applyFill="1" applyBorder="1" applyAlignment="1">
      <alignment horizontal="justify" vertical="center" wrapText="1"/>
    </xf>
    <xf numFmtId="4" fontId="32" fillId="3" borderId="29" xfId="0" applyNumberFormat="1" applyFont="1" applyFill="1" applyBorder="1" applyAlignment="1">
      <alignment horizontal="right" vertical="center"/>
    </xf>
    <xf numFmtId="4" fontId="32" fillId="3" borderId="27" xfId="0" applyNumberFormat="1" applyFont="1" applyFill="1" applyBorder="1" applyAlignment="1">
      <alignment horizontal="right" vertical="center"/>
    </xf>
    <xf numFmtId="49" fontId="13" fillId="0" borderId="29" xfId="0" applyNumberFormat="1" applyFont="1" applyBorder="1" applyAlignment="1">
      <alignment horizontal="center" vertical="center" wrapText="1"/>
    </xf>
    <xf numFmtId="49" fontId="13" fillId="0" borderId="27" xfId="0" applyNumberFormat="1" applyFont="1" applyBorder="1" applyAlignment="1">
      <alignment horizontal="center" vertical="center" wrapText="1"/>
    </xf>
    <xf numFmtId="4" fontId="13" fillId="3" borderId="29" xfId="0" applyNumberFormat="1" applyFont="1" applyFill="1" applyBorder="1" applyAlignment="1">
      <alignment horizontal="center" vertical="center" wrapText="1"/>
    </xf>
    <xf numFmtId="4" fontId="13" fillId="3" borderId="27" xfId="0" applyNumberFormat="1" applyFont="1" applyFill="1" applyBorder="1" applyAlignment="1">
      <alignment horizontal="center" vertical="center" wrapText="1"/>
    </xf>
    <xf numFmtId="0" fontId="24" fillId="8" borderId="15" xfId="0" applyFont="1" applyFill="1" applyBorder="1" applyAlignment="1">
      <alignment horizontal="center" vertical="center" wrapText="1"/>
    </xf>
    <xf numFmtId="0" fontId="24" fillId="8" borderId="16" xfId="0" applyFont="1" applyFill="1" applyBorder="1" applyAlignment="1">
      <alignment horizontal="center" vertical="center" wrapText="1"/>
    </xf>
    <xf numFmtId="0" fontId="24" fillId="8" borderId="25"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32" fillId="3" borderId="11" xfId="0" applyFont="1" applyFill="1" applyBorder="1" applyAlignment="1">
      <alignment horizontal="center" vertical="center"/>
    </xf>
    <xf numFmtId="0" fontId="32" fillId="3" borderId="13" xfId="0" applyFont="1" applyFill="1" applyBorder="1" applyAlignment="1">
      <alignment horizontal="center" vertical="center"/>
    </xf>
    <xf numFmtId="0" fontId="33" fillId="11" borderId="11" xfId="0" applyFont="1" applyFill="1" applyBorder="1" applyAlignment="1">
      <alignment horizontal="left" vertical="center" wrapText="1"/>
    </xf>
    <xf numFmtId="0" fontId="33" fillId="11" borderId="13"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33" fillId="11" borderId="10" xfId="0" applyFont="1" applyFill="1" applyBorder="1" applyAlignment="1">
      <alignment horizontal="justify" vertical="center" wrapText="1"/>
    </xf>
    <xf numFmtId="0" fontId="13" fillId="3" borderId="10" xfId="0" applyFont="1" applyFill="1" applyBorder="1" applyAlignment="1">
      <alignment horizontal="left" vertical="center" wrapText="1"/>
    </xf>
    <xf numFmtId="0" fontId="14" fillId="5" borderId="10" xfId="0" applyFont="1" applyFill="1" applyBorder="1" applyAlignment="1">
      <alignment horizontal="justify" vertical="center" wrapText="1"/>
    </xf>
    <xf numFmtId="0" fontId="22" fillId="5" borderId="11" xfId="0" applyFont="1" applyFill="1" applyBorder="1" applyAlignment="1">
      <alignment horizontal="justify" vertical="center" wrapText="1"/>
    </xf>
    <xf numFmtId="0" fontId="22" fillId="5" borderId="13" xfId="0" applyFont="1" applyFill="1" applyBorder="1" applyAlignment="1">
      <alignment horizontal="justify" vertical="center" wrapText="1"/>
    </xf>
    <xf numFmtId="0" fontId="24" fillId="8" borderId="11" xfId="0" applyFont="1" applyFill="1" applyBorder="1" applyAlignment="1">
      <alignment horizontal="left" vertical="center"/>
    </xf>
    <xf numFmtId="0" fontId="24" fillId="8" borderId="13" xfId="0" applyFont="1" applyFill="1" applyBorder="1" applyAlignment="1">
      <alignment horizontal="left" vertical="center"/>
    </xf>
    <xf numFmtId="0" fontId="24" fillId="8" borderId="10" xfId="0" applyFont="1" applyFill="1" applyBorder="1" applyAlignment="1">
      <alignment horizontal="center" vertical="center" wrapText="1"/>
    </xf>
    <xf numFmtId="0" fontId="33" fillId="11" borderId="11" xfId="0" applyFont="1" applyFill="1" applyBorder="1" applyAlignment="1">
      <alignment horizontal="justify" vertical="center" wrapText="1"/>
    </xf>
    <xf numFmtId="0" fontId="33" fillId="11" borderId="13" xfId="0" applyFont="1" applyFill="1" applyBorder="1" applyAlignment="1">
      <alignment horizontal="justify" vertical="center" wrapText="1"/>
    </xf>
    <xf numFmtId="0" fontId="15" fillId="3" borderId="10" xfId="0" applyFont="1" applyFill="1" applyBorder="1" applyAlignment="1">
      <alignment horizontal="left" vertical="center" wrapText="1"/>
    </xf>
    <xf numFmtId="0" fontId="37" fillId="3" borderId="10" xfId="0" applyFont="1" applyFill="1" applyBorder="1" applyAlignment="1">
      <alignment horizontal="left"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0" xfId="0" applyFont="1" applyBorder="1" applyAlignment="1">
      <alignment horizontal="center" vertical="center"/>
    </xf>
    <xf numFmtId="0" fontId="11" fillId="0" borderId="19" xfId="0" applyFont="1" applyBorder="1" applyAlignment="1">
      <alignment horizontal="center" vertical="center"/>
    </xf>
    <xf numFmtId="0" fontId="11" fillId="2" borderId="10" xfId="0" applyFont="1" applyFill="1" applyBorder="1" applyAlignment="1">
      <alignment horizontal="left"/>
    </xf>
    <xf numFmtId="0" fontId="14" fillId="2" borderId="10" xfId="0" applyFont="1" applyFill="1" applyBorder="1" applyAlignment="1">
      <alignment horizontal="left" vertical="center"/>
    </xf>
    <xf numFmtId="0" fontId="15" fillId="3" borderId="11" xfId="0" applyFont="1" applyFill="1" applyBorder="1" applyAlignment="1" applyProtection="1">
      <alignment horizontal="left" vertical="center" wrapText="1"/>
    </xf>
    <xf numFmtId="0" fontId="15" fillId="3" borderId="13" xfId="0" applyFont="1" applyFill="1" applyBorder="1" applyAlignment="1" applyProtection="1">
      <alignment horizontal="left" vertical="center" wrapText="1"/>
    </xf>
    <xf numFmtId="0" fontId="15" fillId="3" borderId="11"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4" fillId="2" borderId="11"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13" xfId="0" applyFont="1" applyFill="1" applyBorder="1" applyAlignment="1">
      <alignment horizontal="left" vertical="center"/>
    </xf>
    <xf numFmtId="0" fontId="14" fillId="6" borderId="11"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13" xfId="0" applyFont="1" applyFill="1" applyBorder="1" applyAlignment="1">
      <alignment horizontal="center" vertical="center"/>
    </xf>
    <xf numFmtId="3" fontId="15" fillId="0" borderId="11" xfId="0" applyNumberFormat="1" applyFont="1" applyFill="1" applyBorder="1" applyAlignment="1">
      <alignment horizontal="center" vertical="center"/>
    </xf>
    <xf numFmtId="3" fontId="15" fillId="0" borderId="12" xfId="0" applyNumberFormat="1" applyFont="1" applyFill="1" applyBorder="1" applyAlignment="1">
      <alignment horizontal="center" vertical="center"/>
    </xf>
    <xf numFmtId="3" fontId="15" fillId="0" borderId="13" xfId="0" applyNumberFormat="1" applyFont="1" applyFill="1" applyBorder="1" applyAlignment="1">
      <alignment horizontal="center" vertical="center"/>
    </xf>
    <xf numFmtId="0" fontId="0" fillId="0" borderId="13" xfId="0" applyBorder="1"/>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30" fillId="10" borderId="10" xfId="0" applyFont="1" applyFill="1" applyBorder="1" applyAlignment="1">
      <alignment horizontal="justify" vertical="center" wrapText="1"/>
    </xf>
    <xf numFmtId="0" fontId="31" fillId="10" borderId="11"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13" fillId="8" borderId="11" xfId="0" applyFont="1" applyFill="1" applyBorder="1" applyAlignment="1">
      <alignment horizontal="center" vertical="center"/>
    </xf>
    <xf numFmtId="0" fontId="13" fillId="8" borderId="13" xfId="0" applyFont="1" applyFill="1" applyBorder="1" applyAlignment="1">
      <alignment horizontal="center" vertical="center"/>
    </xf>
    <xf numFmtId="0" fontId="28" fillId="3" borderId="11" xfId="0" applyFont="1" applyFill="1" applyBorder="1" applyAlignment="1">
      <alignment horizontal="justify" vertical="center" wrapText="1"/>
    </xf>
    <xf numFmtId="0" fontId="28" fillId="3" borderId="12" xfId="0" applyFont="1" applyFill="1" applyBorder="1" applyAlignment="1">
      <alignment horizontal="justify" vertical="center" wrapText="1"/>
    </xf>
    <xf numFmtId="0" fontId="22" fillId="8" borderId="11" xfId="0" applyFont="1" applyFill="1" applyBorder="1" applyAlignment="1">
      <alignment horizontal="justify" vertical="center" wrapText="1"/>
    </xf>
    <xf numFmtId="0" fontId="22" fillId="8" borderId="12" xfId="0" applyFont="1" applyFill="1" applyBorder="1" applyAlignment="1">
      <alignment horizontal="justify" vertical="center" wrapText="1"/>
    </xf>
    <xf numFmtId="0" fontId="13" fillId="0" borderId="11" xfId="0" applyFont="1" applyBorder="1" applyAlignment="1">
      <alignment vertical="center"/>
    </xf>
    <xf numFmtId="0" fontId="13" fillId="0" borderId="13" xfId="0" applyFont="1" applyBorder="1" applyAlignment="1">
      <alignment vertical="center"/>
    </xf>
    <xf numFmtId="0" fontId="34" fillId="3" borderId="0" xfId="0" applyFont="1" applyFill="1" applyAlignment="1">
      <alignment horizontal="center" vertical="top" wrapText="1"/>
    </xf>
    <xf numFmtId="0" fontId="16" fillId="6" borderId="11" xfId="0" applyFont="1" applyFill="1" applyBorder="1" applyAlignment="1">
      <alignment horizontal="center" vertical="center"/>
    </xf>
    <xf numFmtId="0" fontId="16" fillId="6" borderId="13" xfId="0" applyFont="1" applyFill="1" applyBorder="1" applyAlignment="1">
      <alignment horizontal="center" vertical="center"/>
    </xf>
    <xf numFmtId="4" fontId="15" fillId="0" borderId="11" xfId="1" applyNumberFormat="1" applyFont="1" applyBorder="1" applyAlignment="1">
      <alignment horizontal="center" vertical="center"/>
    </xf>
    <xf numFmtId="4" fontId="15" fillId="0" borderId="13" xfId="1" applyNumberFormat="1" applyFont="1" applyBorder="1" applyAlignment="1">
      <alignment horizontal="center" vertical="center"/>
    </xf>
    <xf numFmtId="0" fontId="3" fillId="14" borderId="27" xfId="0" applyFont="1" applyFill="1" applyBorder="1" applyAlignment="1">
      <alignment horizontal="center"/>
    </xf>
    <xf numFmtId="0" fontId="0" fillId="0" borderId="25" xfId="0" applyBorder="1" applyAlignment="1">
      <alignment horizontal="justify" vertical="top" wrapText="1"/>
    </xf>
    <xf numFmtId="0" fontId="0" fillId="0" borderId="2" xfId="0" applyBorder="1" applyAlignment="1">
      <alignment horizontal="justify" vertical="top" wrapText="1"/>
    </xf>
    <xf numFmtId="0" fontId="0" fillId="0" borderId="26" xfId="0" applyBorder="1" applyAlignment="1">
      <alignment horizontal="justify" vertical="top" wrapText="1"/>
    </xf>
    <xf numFmtId="0" fontId="22" fillId="8" borderId="13" xfId="0" applyFont="1" applyFill="1" applyBorder="1" applyAlignment="1">
      <alignment horizontal="justify" vertical="center" wrapText="1"/>
    </xf>
    <xf numFmtId="0" fontId="15" fillId="3" borderId="0" xfId="0" applyFont="1" applyFill="1" applyBorder="1" applyAlignment="1" applyProtection="1">
      <alignment horizontal="left" vertical="center" wrapText="1"/>
    </xf>
    <xf numFmtId="0" fontId="34" fillId="3" borderId="0" xfId="0" applyFont="1" applyFill="1" applyAlignment="1">
      <alignment horizontal="center"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4" fillId="6" borderId="29" xfId="0" applyFont="1" applyFill="1" applyBorder="1" applyAlignment="1">
      <alignment horizontal="left" vertical="top"/>
    </xf>
    <xf numFmtId="0" fontId="13" fillId="3" borderId="11" xfId="0" applyFont="1" applyFill="1" applyBorder="1" applyAlignment="1">
      <alignment horizontal="left" vertical="top" wrapText="1"/>
    </xf>
    <xf numFmtId="0" fontId="13" fillId="3" borderId="12" xfId="0" applyFont="1" applyFill="1" applyBorder="1" applyAlignment="1">
      <alignment horizontal="left" vertical="top" wrapText="1"/>
    </xf>
    <xf numFmtId="0" fontId="13" fillId="3" borderId="13" xfId="0" applyFont="1" applyFill="1" applyBorder="1" applyAlignment="1">
      <alignment horizontal="left" vertical="top" wrapText="1"/>
    </xf>
    <xf numFmtId="0" fontId="14" fillId="2" borderId="10" xfId="0" applyFont="1" applyFill="1" applyBorder="1" applyAlignment="1">
      <alignment horizontal="left" vertical="top"/>
    </xf>
    <xf numFmtId="0" fontId="14" fillId="6" borderId="10" xfId="0" applyFont="1" applyFill="1" applyBorder="1" applyAlignment="1">
      <alignment horizontal="left" vertical="top"/>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31" fillId="10" borderId="13" xfId="0" applyFont="1" applyFill="1" applyBorder="1" applyAlignment="1">
      <alignment horizontal="center" vertical="center" wrapText="1"/>
    </xf>
    <xf numFmtId="4" fontId="13" fillId="0" borderId="11" xfId="0" applyNumberFormat="1" applyFont="1" applyBorder="1" applyAlignment="1">
      <alignment horizontal="left" vertical="center" wrapText="1"/>
    </xf>
    <xf numFmtId="4" fontId="13" fillId="0" borderId="13" xfId="0" applyNumberFormat="1" applyFont="1" applyBorder="1" applyAlignment="1">
      <alignment horizontal="left" vertical="center" wrapText="1"/>
    </xf>
    <xf numFmtId="0" fontId="16" fillId="8" borderId="15" xfId="0" applyFont="1" applyFill="1" applyBorder="1" applyAlignment="1">
      <alignment horizontal="center" vertical="center"/>
    </xf>
    <xf numFmtId="0" fontId="16" fillId="8" borderId="16" xfId="0" applyFont="1" applyFill="1" applyBorder="1" applyAlignment="1">
      <alignment horizontal="center" vertical="center"/>
    </xf>
    <xf numFmtId="165" fontId="15" fillId="3" borderId="11" xfId="1" applyFont="1" applyFill="1" applyBorder="1" applyAlignment="1">
      <alignment horizontal="center" vertical="center"/>
    </xf>
    <xf numFmtId="165" fontId="15" fillId="3" borderId="13" xfId="1" applyFont="1" applyFill="1" applyBorder="1" applyAlignment="1">
      <alignment horizontal="center" vertical="center"/>
    </xf>
    <xf numFmtId="0" fontId="32" fillId="3" borderId="15" xfId="0" applyFont="1" applyFill="1" applyBorder="1" applyAlignment="1">
      <alignment horizontal="center" vertical="center"/>
    </xf>
    <xf numFmtId="0" fontId="32" fillId="3" borderId="17" xfId="0" applyFont="1" applyFill="1" applyBorder="1" applyAlignment="1">
      <alignment horizontal="center" vertical="center"/>
    </xf>
    <xf numFmtId="0" fontId="32" fillId="3" borderId="25" xfId="0" applyFont="1" applyFill="1" applyBorder="1" applyAlignment="1">
      <alignment horizontal="center" vertical="center"/>
    </xf>
    <xf numFmtId="0" fontId="32" fillId="3" borderId="26" xfId="0" applyFont="1" applyFill="1" applyBorder="1" applyAlignment="1">
      <alignment horizontal="center" vertical="center"/>
    </xf>
    <xf numFmtId="0" fontId="38" fillId="3" borderId="11" xfId="0" applyFont="1" applyFill="1" applyBorder="1" applyAlignment="1">
      <alignment horizontal="center" vertical="center"/>
    </xf>
    <xf numFmtId="0" fontId="38" fillId="3" borderId="13" xfId="0" applyFont="1" applyFill="1" applyBorder="1" applyAlignment="1">
      <alignment horizontal="center" vertical="center"/>
    </xf>
    <xf numFmtId="0" fontId="14" fillId="5" borderId="10" xfId="0" applyFont="1" applyFill="1" applyBorder="1" applyAlignment="1">
      <alignment horizontal="center" vertical="center"/>
    </xf>
    <xf numFmtId="0" fontId="32" fillId="3" borderId="15" xfId="0" applyFont="1" applyFill="1" applyBorder="1" applyAlignment="1">
      <alignment horizontal="left" vertical="center" wrapText="1"/>
    </xf>
    <xf numFmtId="0" fontId="32" fillId="3" borderId="16" xfId="0" applyFont="1" applyFill="1" applyBorder="1" applyAlignment="1">
      <alignment horizontal="left" vertical="center" wrapText="1"/>
    </xf>
    <xf numFmtId="0" fontId="32" fillId="3" borderId="17" xfId="0" applyFont="1" applyFill="1" applyBorder="1" applyAlignment="1">
      <alignment horizontal="left" vertical="center" wrapText="1"/>
    </xf>
    <xf numFmtId="0" fontId="32" fillId="3" borderId="25" xfId="0" applyFont="1"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26" xfId="0" applyFont="1" applyFill="1" applyBorder="1" applyAlignment="1">
      <alignment horizontal="left" vertical="center" wrapText="1"/>
    </xf>
    <xf numFmtId="4" fontId="32" fillId="3" borderId="11" xfId="0" applyNumberFormat="1" applyFont="1" applyFill="1" applyBorder="1" applyAlignment="1">
      <alignment horizontal="center" vertical="center"/>
    </xf>
    <xf numFmtId="4" fontId="32" fillId="3" borderId="13" xfId="0" applyNumberFormat="1" applyFont="1" applyFill="1" applyBorder="1" applyAlignment="1">
      <alignment horizontal="center" vertical="center"/>
    </xf>
    <xf numFmtId="0" fontId="32" fillId="3" borderId="11" xfId="0" applyFont="1" applyFill="1" applyBorder="1" applyAlignment="1">
      <alignment horizontal="left" vertical="center" wrapText="1"/>
    </xf>
    <xf numFmtId="0" fontId="32" fillId="3" borderId="12" xfId="0" applyFont="1" applyFill="1" applyBorder="1" applyAlignment="1">
      <alignment horizontal="left" vertical="center" wrapText="1"/>
    </xf>
    <xf numFmtId="0" fontId="32" fillId="3" borderId="13" xfId="0" applyFont="1" applyFill="1" applyBorder="1" applyAlignment="1">
      <alignment horizontal="left" vertical="center" wrapText="1"/>
    </xf>
    <xf numFmtId="0" fontId="13" fillId="3" borderId="15" xfId="0" applyFont="1" applyFill="1" applyBorder="1" applyAlignment="1">
      <alignment horizontal="justify" vertical="center" wrapText="1"/>
    </xf>
    <xf numFmtId="0" fontId="13" fillId="3" borderId="16" xfId="0" applyFont="1" applyFill="1" applyBorder="1" applyAlignment="1">
      <alignment horizontal="justify" vertical="center" wrapText="1"/>
    </xf>
    <xf numFmtId="0" fontId="13" fillId="3" borderId="17" xfId="0" applyFont="1" applyFill="1" applyBorder="1" applyAlignment="1">
      <alignment horizontal="justify" vertical="center" wrapText="1"/>
    </xf>
    <xf numFmtId="0" fontId="17" fillId="2" borderId="11" xfId="0" applyFont="1" applyFill="1" applyBorder="1" applyAlignment="1">
      <alignment horizontal="center" vertical="top"/>
    </xf>
    <xf numFmtId="0" fontId="17" fillId="2" borderId="12" xfId="0" applyFont="1" applyFill="1" applyBorder="1" applyAlignment="1">
      <alignment horizontal="center" vertical="top"/>
    </xf>
    <xf numFmtId="0" fontId="17" fillId="2" borderId="13" xfId="0" applyFont="1" applyFill="1" applyBorder="1" applyAlignment="1">
      <alignment horizontal="center" vertical="top"/>
    </xf>
    <xf numFmtId="0" fontId="17" fillId="2" borderId="10" xfId="0" applyFont="1" applyFill="1" applyBorder="1" applyAlignment="1">
      <alignment horizontal="center" vertical="top"/>
    </xf>
    <xf numFmtId="0" fontId="19" fillId="0" borderId="25" xfId="0" applyFont="1" applyBorder="1" applyAlignment="1">
      <alignment horizontal="center" vertical="top"/>
    </xf>
    <xf numFmtId="0" fontId="19" fillId="0" borderId="2" xfId="0" applyFont="1" applyBorder="1" applyAlignment="1">
      <alignment horizontal="center" vertical="top"/>
    </xf>
    <xf numFmtId="0" fontId="19" fillId="0" borderId="26" xfId="0" applyFont="1" applyBorder="1" applyAlignment="1">
      <alignment horizontal="center" vertical="top"/>
    </xf>
    <xf numFmtId="0" fontId="24" fillId="8" borderId="11" xfId="0" applyFont="1" applyFill="1" applyBorder="1" applyAlignment="1">
      <alignment horizontal="center" vertical="center"/>
    </xf>
    <xf numFmtId="0" fontId="24" fillId="8" borderId="13" xfId="0" applyFont="1" applyFill="1" applyBorder="1" applyAlignment="1">
      <alignment horizontal="center" vertical="center"/>
    </xf>
    <xf numFmtId="0" fontId="13" fillId="8" borderId="11" xfId="0" applyFont="1" applyFill="1" applyBorder="1" applyAlignment="1">
      <alignment vertical="center" wrapText="1"/>
    </xf>
    <xf numFmtId="0" fontId="13" fillId="8" borderId="12" xfId="0" applyFont="1" applyFill="1" applyBorder="1" applyAlignment="1">
      <alignment vertical="center" wrapText="1"/>
    </xf>
    <xf numFmtId="0" fontId="13" fillId="8" borderId="13" xfId="0" applyFont="1" applyFill="1" applyBorder="1" applyAlignment="1">
      <alignment vertical="center" wrapText="1"/>
    </xf>
    <xf numFmtId="4" fontId="13" fillId="8" borderId="11" xfId="0" applyNumberFormat="1" applyFont="1" applyFill="1" applyBorder="1" applyAlignment="1">
      <alignment horizontal="justify" vertical="center" wrapText="1"/>
    </xf>
    <xf numFmtId="4" fontId="13" fillId="8" borderId="13" xfId="0" applyNumberFormat="1" applyFont="1" applyFill="1" applyBorder="1" applyAlignment="1">
      <alignment horizontal="justify" vertical="center" wrapText="1"/>
    </xf>
    <xf numFmtId="4" fontId="13" fillId="8" borderId="12" xfId="0" applyNumberFormat="1" applyFont="1" applyFill="1" applyBorder="1" applyAlignment="1">
      <alignment horizontal="justify" vertical="center" wrapText="1"/>
    </xf>
    <xf numFmtId="0" fontId="14" fillId="0" borderId="20" xfId="0" applyFont="1" applyBorder="1" applyAlignment="1">
      <alignment horizontal="left" vertical="center"/>
    </xf>
    <xf numFmtId="0" fontId="14" fillId="0" borderId="14" xfId="0" applyFont="1" applyBorder="1" applyAlignment="1">
      <alignment horizontal="left" vertical="center"/>
    </xf>
    <xf numFmtId="0" fontId="14" fillId="0" borderId="21" xfId="0" applyFont="1" applyBorder="1" applyAlignment="1">
      <alignment horizontal="left" vertical="center"/>
    </xf>
    <xf numFmtId="0" fontId="29" fillId="2" borderId="10" xfId="0" applyFont="1" applyFill="1" applyBorder="1" applyAlignment="1">
      <alignment horizontal="left" vertical="center"/>
    </xf>
    <xf numFmtId="0" fontId="15" fillId="3" borderId="27" xfId="0" applyFont="1" applyFill="1" applyBorder="1" applyAlignment="1" applyProtection="1">
      <alignment horizontal="justify" vertical="center" wrapText="1"/>
    </xf>
    <xf numFmtId="0" fontId="15" fillId="3" borderId="10" xfId="0" applyFont="1" applyFill="1" applyBorder="1" applyAlignment="1" applyProtection="1">
      <alignment horizontal="justify" vertical="center" wrapText="1"/>
    </xf>
    <xf numFmtId="0" fontId="31" fillId="10" borderId="10" xfId="0" applyFont="1" applyFill="1" applyBorder="1" applyAlignment="1">
      <alignment horizontal="center" vertical="center" wrapText="1"/>
    </xf>
    <xf numFmtId="0" fontId="13" fillId="0" borderId="10" xfId="0" applyFont="1" applyBorder="1" applyAlignment="1">
      <alignment horizontal="center" vertical="top"/>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6" fillId="0" borderId="10" xfId="0" applyFont="1" applyFill="1" applyBorder="1" applyAlignment="1">
      <alignment horizontal="center" vertical="top" wrapText="1"/>
    </xf>
    <xf numFmtId="0" fontId="22" fillId="8" borderId="10" xfId="0" applyFont="1" applyFill="1" applyBorder="1" applyAlignment="1">
      <alignment horizontal="justify" vertical="center" wrapText="1"/>
    </xf>
    <xf numFmtId="0" fontId="13" fillId="8" borderId="10" xfId="0" applyFont="1" applyFill="1" applyBorder="1" applyAlignment="1">
      <alignment horizontal="justify" vertical="center"/>
    </xf>
    <xf numFmtId="0" fontId="15" fillId="3" borderId="11"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32" fillId="3" borderId="11" xfId="0" applyFont="1" applyFill="1" applyBorder="1" applyAlignment="1">
      <alignment horizontal="justify" vertical="center" wrapText="1"/>
    </xf>
    <xf numFmtId="0" fontId="32" fillId="3" borderId="12" xfId="0" applyFont="1" applyFill="1" applyBorder="1" applyAlignment="1">
      <alignment horizontal="justify" vertical="center" wrapText="1"/>
    </xf>
    <xf numFmtId="0" fontId="22" fillId="8" borderId="15" xfId="0" applyFont="1" applyFill="1" applyBorder="1" applyAlignment="1">
      <alignment horizontal="justify" vertical="center" wrapText="1"/>
    </xf>
    <xf numFmtId="0" fontId="14" fillId="5" borderId="11" xfId="0" applyFont="1" applyFill="1" applyBorder="1" applyAlignment="1">
      <alignment horizontal="justify" vertical="center"/>
    </xf>
    <xf numFmtId="0" fontId="14" fillId="5" borderId="12" xfId="0" applyFont="1" applyFill="1" applyBorder="1" applyAlignment="1">
      <alignment horizontal="justify" vertical="center"/>
    </xf>
    <xf numFmtId="0" fontId="13" fillId="5" borderId="11" xfId="0" applyFont="1" applyFill="1" applyBorder="1" applyAlignment="1">
      <alignment horizontal="justify" vertical="center"/>
    </xf>
    <xf numFmtId="0" fontId="13" fillId="5" borderId="12" xfId="0" applyFont="1" applyFill="1" applyBorder="1" applyAlignment="1">
      <alignment horizontal="justify" vertical="center"/>
    </xf>
    <xf numFmtId="0" fontId="32" fillId="3" borderId="29" xfId="0" applyFont="1" applyFill="1" applyBorder="1" applyAlignment="1">
      <alignment horizontal="justify" vertical="center"/>
    </xf>
    <xf numFmtId="0" fontId="32" fillId="3" borderId="27" xfId="0" applyFont="1" applyFill="1" applyBorder="1" applyAlignment="1">
      <alignment horizontal="justify" vertical="center"/>
    </xf>
    <xf numFmtId="0" fontId="32" fillId="3" borderId="10" xfId="0" applyFont="1" applyFill="1" applyBorder="1" applyAlignment="1">
      <alignment horizontal="justify" vertical="center" wrapText="1"/>
    </xf>
    <xf numFmtId="166" fontId="32" fillId="3" borderId="10" xfId="0" applyNumberFormat="1" applyFont="1" applyFill="1" applyBorder="1" applyAlignment="1">
      <alignment horizontal="justify" vertical="center" wrapText="1"/>
    </xf>
    <xf numFmtId="0" fontId="13" fillId="3" borderId="10" xfId="0" applyFont="1" applyFill="1" applyBorder="1" applyAlignment="1">
      <alignment horizontal="justify" vertical="center"/>
    </xf>
    <xf numFmtId="0" fontId="24" fillId="8" borderId="17"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32" fillId="3" borderId="29"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4" fontId="32" fillId="3" borderId="15" xfId="0" applyNumberFormat="1" applyFont="1" applyFill="1" applyBorder="1" applyAlignment="1">
      <alignment horizontal="right" vertical="center"/>
    </xf>
    <xf numFmtId="4" fontId="32" fillId="3" borderId="18" xfId="0" applyNumberFormat="1" applyFont="1" applyFill="1" applyBorder="1" applyAlignment="1">
      <alignment horizontal="right" vertical="center"/>
    </xf>
    <xf numFmtId="0" fontId="19" fillId="0" borderId="15" xfId="0" applyFont="1" applyBorder="1" applyAlignment="1">
      <alignment horizontal="center" vertical="top"/>
    </xf>
    <xf numFmtId="0" fontId="19" fillId="0" borderId="17" xfId="0"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19" fillId="0" borderId="16" xfId="0" applyFont="1" applyBorder="1" applyAlignment="1">
      <alignment horizontal="center" vertical="top"/>
    </xf>
    <xf numFmtId="0" fontId="19" fillId="0" borderId="0" xfId="0" applyFont="1" applyBorder="1" applyAlignment="1">
      <alignment horizontal="center" vertical="top"/>
    </xf>
    <xf numFmtId="0" fontId="2" fillId="0" borderId="12" xfId="0" applyFont="1" applyBorder="1" applyAlignment="1">
      <alignment horizontal="justify" vertical="center"/>
    </xf>
    <xf numFmtId="0" fontId="2" fillId="0" borderId="13" xfId="0" applyFont="1" applyBorder="1" applyAlignment="1">
      <alignment horizontal="justify" vertical="center"/>
    </xf>
    <xf numFmtId="0" fontId="17" fillId="6" borderId="10" xfId="0" applyFont="1" applyFill="1" applyBorder="1" applyAlignment="1">
      <alignment horizontal="left" vertical="top"/>
    </xf>
    <xf numFmtId="0" fontId="17" fillId="0" borderId="15" xfId="0" applyFont="1" applyFill="1" applyBorder="1" applyAlignment="1">
      <alignment horizontal="center" vertical="top"/>
    </xf>
    <xf numFmtId="0" fontId="17" fillId="0" borderId="16" xfId="0" applyFont="1" applyFill="1" applyBorder="1" applyAlignment="1">
      <alignment horizontal="center" vertical="top"/>
    </xf>
    <xf numFmtId="0" fontId="17" fillId="0" borderId="17" xfId="0" applyFont="1" applyFill="1" applyBorder="1" applyAlignment="1">
      <alignment horizontal="center" vertical="top"/>
    </xf>
    <xf numFmtId="0" fontId="17" fillId="0" borderId="18" xfId="0" applyFont="1" applyFill="1" applyBorder="1" applyAlignment="1">
      <alignment horizontal="center" vertical="top"/>
    </xf>
    <xf numFmtId="0" fontId="17" fillId="0" borderId="0" xfId="0" applyFont="1" applyFill="1" applyBorder="1" applyAlignment="1">
      <alignment horizontal="center" vertical="top"/>
    </xf>
    <xf numFmtId="0" fontId="17" fillId="0" borderId="19" xfId="0" applyFont="1" applyFill="1" applyBorder="1" applyAlignment="1">
      <alignment horizontal="center" vertical="top"/>
    </xf>
    <xf numFmtId="0" fontId="17" fillId="0" borderId="25" xfId="0" applyFont="1" applyFill="1" applyBorder="1" applyAlignment="1">
      <alignment horizontal="center" vertical="top"/>
    </xf>
    <xf numFmtId="0" fontId="17" fillId="0" borderId="2" xfId="0" applyFont="1" applyFill="1" applyBorder="1" applyAlignment="1">
      <alignment horizontal="center" vertical="top"/>
    </xf>
    <xf numFmtId="0" fontId="17" fillId="0" borderId="26" xfId="0" applyFont="1" applyFill="1" applyBorder="1" applyAlignment="1">
      <alignment horizontal="center" vertical="top"/>
    </xf>
    <xf numFmtId="0" fontId="12" fillId="0" borderId="11"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3" xfId="0" applyFont="1" applyBorder="1" applyAlignment="1">
      <alignment horizontal="justify" vertical="center" wrapText="1"/>
    </xf>
    <xf numFmtId="0" fontId="20" fillId="7" borderId="11" xfId="0" applyFont="1" applyFill="1" applyBorder="1" applyAlignment="1">
      <alignment horizontal="left" wrapText="1"/>
    </xf>
    <xf numFmtId="0" fontId="20" fillId="7" borderId="12" xfId="0" applyFont="1" applyFill="1" applyBorder="1" applyAlignment="1">
      <alignment horizontal="left" wrapText="1"/>
    </xf>
    <xf numFmtId="0" fontId="20" fillId="7" borderId="13" xfId="0" applyFont="1" applyFill="1" applyBorder="1" applyAlignment="1">
      <alignment horizontal="left" wrapText="1"/>
    </xf>
    <xf numFmtId="0" fontId="12" fillId="0" borderId="11" xfId="0" applyFont="1" applyBorder="1" applyAlignment="1">
      <alignment horizontal="justify" wrapText="1"/>
    </xf>
    <xf numFmtId="0" fontId="12" fillId="0" borderId="12" xfId="0" applyFont="1" applyBorder="1" applyAlignment="1">
      <alignment horizontal="justify" wrapText="1"/>
    </xf>
    <xf numFmtId="0" fontId="35" fillId="12" borderId="44" xfId="0" applyFont="1" applyFill="1" applyBorder="1" applyAlignment="1">
      <alignment horizontal="center" vertical="center" wrapText="1"/>
    </xf>
    <xf numFmtId="0" fontId="35" fillId="12" borderId="43" xfId="0" applyFont="1" applyFill="1" applyBorder="1" applyAlignment="1">
      <alignment horizontal="center" vertical="center" wrapText="1"/>
    </xf>
    <xf numFmtId="0" fontId="35" fillId="12" borderId="49" xfId="0" applyFont="1" applyFill="1" applyBorder="1" applyAlignment="1">
      <alignment horizontal="center" vertical="center" wrapText="1"/>
    </xf>
    <xf numFmtId="0" fontId="35" fillId="0" borderId="10" xfId="0" applyFont="1" applyBorder="1" applyAlignment="1">
      <alignment horizontal="center" vertical="center" wrapText="1"/>
    </xf>
    <xf numFmtId="0" fontId="21" fillId="3" borderId="11" xfId="0" applyFont="1" applyFill="1" applyBorder="1" applyAlignment="1">
      <alignment horizontal="center" vertical="top" wrapText="1"/>
    </xf>
    <xf numFmtId="0" fontId="21" fillId="3" borderId="12" xfId="0" applyFont="1" applyFill="1" applyBorder="1" applyAlignment="1">
      <alignment horizontal="center" vertical="top" wrapText="1"/>
    </xf>
    <xf numFmtId="0" fontId="20" fillId="6" borderId="10" xfId="0" applyFont="1" applyFill="1" applyBorder="1" applyAlignment="1">
      <alignment horizontal="left" vertical="top" wrapText="1"/>
    </xf>
    <xf numFmtId="0" fontId="12" fillId="0" borderId="11" xfId="0" applyFont="1" applyBorder="1" applyAlignment="1">
      <alignment horizontal="justify" vertical="top" wrapText="1"/>
    </xf>
    <xf numFmtId="0" fontId="12" fillId="0" borderId="12" xfId="0" applyFont="1" applyBorder="1" applyAlignment="1">
      <alignment horizontal="justify" vertical="top" wrapText="1"/>
    </xf>
    <xf numFmtId="0" fontId="12" fillId="0" borderId="13" xfId="0" applyFont="1" applyBorder="1" applyAlignment="1">
      <alignment horizontal="justify" vertical="top" wrapText="1"/>
    </xf>
    <xf numFmtId="0" fontId="19" fillId="0" borderId="10" xfId="0" applyFont="1" applyBorder="1" applyAlignment="1">
      <alignment horizontal="center" vertical="top"/>
    </xf>
    <xf numFmtId="0" fontId="19" fillId="2" borderId="10" xfId="0" applyFont="1" applyFill="1" applyBorder="1" applyAlignment="1">
      <alignment horizontal="left" vertical="top"/>
    </xf>
    <xf numFmtId="0" fontId="19" fillId="2" borderId="11" xfId="0" applyFont="1" applyFill="1" applyBorder="1" applyAlignment="1">
      <alignment horizontal="left" vertical="top"/>
    </xf>
    <xf numFmtId="0" fontId="19" fillId="2" borderId="12" xfId="0" applyFont="1" applyFill="1" applyBorder="1" applyAlignment="1">
      <alignment horizontal="left" vertical="top"/>
    </xf>
    <xf numFmtId="0" fontId="19" fillId="2" borderId="13" xfId="0" applyFont="1" applyFill="1" applyBorder="1" applyAlignment="1">
      <alignment horizontal="left" vertical="top"/>
    </xf>
    <xf numFmtId="0" fontId="19" fillId="2" borderId="11" xfId="0" applyFont="1" applyFill="1" applyBorder="1" applyAlignment="1">
      <alignment horizontal="center" vertical="top"/>
    </xf>
    <xf numFmtId="0" fontId="19" fillId="2" borderId="12" xfId="0" applyFont="1" applyFill="1" applyBorder="1" applyAlignment="1">
      <alignment horizontal="center" vertical="top"/>
    </xf>
    <xf numFmtId="0" fontId="19" fillId="2" borderId="13" xfId="0" applyFont="1" applyFill="1" applyBorder="1" applyAlignment="1">
      <alignment horizontal="center" vertical="top"/>
    </xf>
    <xf numFmtId="0" fontId="12" fillId="3" borderId="11" xfId="0" applyFont="1" applyFill="1" applyBorder="1" applyAlignment="1">
      <alignment horizontal="justify" vertical="center" wrapText="1"/>
    </xf>
    <xf numFmtId="0" fontId="12" fillId="3" borderId="12" xfId="0" applyFont="1" applyFill="1" applyBorder="1" applyAlignment="1">
      <alignment horizontal="justify" vertical="center" wrapText="1"/>
    </xf>
    <xf numFmtId="0" fontId="12" fillId="3" borderId="13" xfId="0" applyFont="1" applyFill="1" applyBorder="1" applyAlignment="1">
      <alignment horizontal="justify" vertical="center" wrapText="1"/>
    </xf>
    <xf numFmtId="3" fontId="36" fillId="0" borderId="10" xfId="0" applyNumberFormat="1" applyFont="1" applyBorder="1" applyAlignment="1">
      <alignment horizontal="center" vertical="center" wrapText="1"/>
    </xf>
    <xf numFmtId="3" fontId="36" fillId="0" borderId="11" xfId="0" applyNumberFormat="1" applyFont="1" applyBorder="1" applyAlignment="1">
      <alignment horizontal="center" vertical="center" wrapText="1"/>
    </xf>
    <xf numFmtId="3" fontId="36" fillId="0" borderId="13" xfId="0" applyNumberFormat="1" applyFont="1" applyBorder="1" applyAlignment="1">
      <alignment horizontal="center" vertical="center" wrapText="1"/>
    </xf>
    <xf numFmtId="0" fontId="41" fillId="13" borderId="10" xfId="0" applyFont="1" applyFill="1" applyBorder="1" applyAlignment="1">
      <alignment horizontal="center"/>
    </xf>
    <xf numFmtId="0" fontId="41" fillId="13" borderId="11" xfId="0" applyFont="1" applyFill="1" applyBorder="1" applyAlignment="1">
      <alignment horizontal="center"/>
    </xf>
    <xf numFmtId="0" fontId="39" fillId="12" borderId="46" xfId="0" applyFont="1" applyFill="1" applyBorder="1" applyAlignment="1">
      <alignment horizontal="center" vertical="center"/>
    </xf>
    <xf numFmtId="0" fontId="40" fillId="12" borderId="46" xfId="0" applyFont="1" applyFill="1" applyBorder="1" applyAlignment="1">
      <alignment horizontal="center" vertical="center"/>
    </xf>
    <xf numFmtId="0" fontId="35" fillId="0" borderId="50"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49" xfId="0" applyFont="1" applyBorder="1" applyAlignment="1">
      <alignment horizontal="center" vertical="center" wrapText="1"/>
    </xf>
    <xf numFmtId="3" fontId="40" fillId="0" borderId="15" xfId="0" applyNumberFormat="1" applyFont="1" applyBorder="1" applyAlignment="1">
      <alignment horizontal="center" vertical="center" wrapText="1"/>
    </xf>
    <xf numFmtId="3" fontId="40" fillId="0" borderId="17" xfId="0" applyNumberFormat="1" applyFont="1" applyBorder="1" applyAlignment="1">
      <alignment horizontal="center" vertical="center" wrapText="1"/>
    </xf>
    <xf numFmtId="0" fontId="41" fillId="12" borderId="10" xfId="0" applyFont="1" applyFill="1" applyBorder="1" applyAlignment="1">
      <alignment horizontal="center"/>
    </xf>
    <xf numFmtId="0" fontId="41" fillId="12" borderId="11" xfId="0" applyFont="1" applyFill="1" applyBorder="1" applyAlignment="1">
      <alignment horizontal="center"/>
    </xf>
    <xf numFmtId="0" fontId="41" fillId="12" borderId="25" xfId="0" applyFont="1" applyFill="1" applyBorder="1" applyAlignment="1">
      <alignment horizontal="center"/>
    </xf>
    <xf numFmtId="0" fontId="41" fillId="12" borderId="2" xfId="0" applyFont="1" applyFill="1" applyBorder="1" applyAlignment="1">
      <alignment horizontal="center"/>
    </xf>
    <xf numFmtId="0" fontId="41" fillId="0" borderId="10" xfId="0" applyFont="1" applyBorder="1" applyAlignment="1">
      <alignment horizontal="center"/>
    </xf>
    <xf numFmtId="0" fontId="41" fillId="0" borderId="11" xfId="0" applyFont="1" applyBorder="1" applyAlignment="1">
      <alignment horizontal="center"/>
    </xf>
    <xf numFmtId="0" fontId="36" fillId="0" borderId="10" xfId="0" applyFont="1" applyBorder="1" applyAlignment="1">
      <alignment horizontal="center" vertical="center" wrapText="1"/>
    </xf>
    <xf numFmtId="0" fontId="11" fillId="0" borderId="15" xfId="0" applyFont="1" applyBorder="1" applyAlignment="1">
      <alignment horizontal="center"/>
    </xf>
    <xf numFmtId="0" fontId="11" fillId="0" borderId="16" xfId="0" applyFont="1" applyBorder="1" applyAlignment="1">
      <alignment horizontal="center"/>
    </xf>
    <xf numFmtId="0" fontId="11" fillId="0" borderId="17" xfId="0" applyFont="1" applyBorder="1" applyAlignment="1">
      <alignment horizontal="center"/>
    </xf>
    <xf numFmtId="0" fontId="11" fillId="2" borderId="10" xfId="0" applyFont="1" applyFill="1" applyBorder="1" applyAlignment="1">
      <alignment horizontal="left" vertical="center"/>
    </xf>
    <xf numFmtId="0" fontId="15" fillId="0" borderId="10" xfId="0" applyFont="1" applyBorder="1" applyAlignment="1">
      <alignment horizontal="justify" vertical="center" wrapText="1"/>
    </xf>
    <xf numFmtId="0" fontId="11" fillId="2" borderId="10" xfId="0" applyFont="1" applyFill="1" applyBorder="1" applyAlignment="1">
      <alignment horizontal="justify" vertical="center" wrapText="1"/>
    </xf>
    <xf numFmtId="0" fontId="11" fillId="2" borderId="10" xfId="0" applyFont="1" applyFill="1" applyBorder="1" applyAlignment="1">
      <alignment horizontal="justify" vertical="center"/>
    </xf>
    <xf numFmtId="0" fontId="14" fillId="2" borderId="2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3" xfId="0" applyFont="1" applyFill="1" applyBorder="1" applyAlignment="1">
      <alignment horizontal="center"/>
    </xf>
    <xf numFmtId="0" fontId="14" fillId="2" borderId="4" xfId="0" applyFont="1" applyFill="1" applyBorder="1" applyAlignment="1">
      <alignment horizontal="center"/>
    </xf>
    <xf numFmtId="0" fontId="14" fillId="2" borderId="5" xfId="0" applyFont="1" applyFill="1" applyBorder="1" applyAlignment="1">
      <alignment horizontal="center"/>
    </xf>
    <xf numFmtId="0" fontId="14" fillId="2" borderId="23"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24"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16" fillId="6" borderId="10" xfId="0" applyFont="1" applyFill="1" applyBorder="1" applyAlignment="1">
      <alignment horizontal="left" vertical="center"/>
    </xf>
    <xf numFmtId="0" fontId="16" fillId="6" borderId="11"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3" fillId="0" borderId="10" xfId="0" applyFont="1" applyBorder="1" applyAlignment="1">
      <alignment horizontal="left" vertical="center" wrapText="1"/>
    </xf>
    <xf numFmtId="0" fontId="15" fillId="3" borderId="10" xfId="0" applyFont="1" applyFill="1" applyBorder="1" applyAlignment="1">
      <alignment horizontal="left" vertical="top" wrapText="1"/>
    </xf>
    <xf numFmtId="0" fontId="16" fillId="3" borderId="10"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3" borderId="10" xfId="0" applyFont="1" applyFill="1" applyBorder="1" applyAlignment="1">
      <alignment horizontal="left" vertical="top" wrapText="1"/>
    </xf>
    <xf numFmtId="0" fontId="13" fillId="0" borderId="11" xfId="0" applyFont="1" applyBorder="1" applyAlignment="1">
      <alignment horizontal="center" vertical="top"/>
    </xf>
    <xf numFmtId="0" fontId="13" fillId="0" borderId="12" xfId="0" applyFont="1" applyBorder="1" applyAlignment="1">
      <alignment horizontal="center" vertical="top"/>
    </xf>
    <xf numFmtId="0" fontId="13" fillId="0" borderId="13" xfId="0" applyFont="1" applyBorder="1" applyAlignment="1">
      <alignment horizontal="center" vertical="top"/>
    </xf>
    <xf numFmtId="0" fontId="23" fillId="0" borderId="11" xfId="0" applyFont="1" applyBorder="1" applyAlignment="1">
      <alignment horizontal="left" vertical="top" wrapText="1"/>
    </xf>
    <xf numFmtId="0" fontId="23" fillId="0" borderId="12" xfId="0" applyFont="1" applyBorder="1" applyAlignment="1">
      <alignment horizontal="left" vertical="top" wrapText="1"/>
    </xf>
    <xf numFmtId="0" fontId="23" fillId="0" borderId="13" xfId="0" applyFont="1" applyBorder="1" applyAlignment="1">
      <alignment horizontal="left" vertical="top" wrapText="1"/>
    </xf>
    <xf numFmtId="0" fontId="12" fillId="0" borderId="10" xfId="0" applyFont="1" applyBorder="1" applyAlignment="1">
      <alignment horizontal="center"/>
    </xf>
    <xf numFmtId="0" fontId="20" fillId="6" borderId="10" xfId="0" applyFont="1" applyFill="1" applyBorder="1" applyAlignment="1">
      <alignment horizontal="justify" vertical="top" wrapText="1"/>
    </xf>
    <xf numFmtId="0" fontId="21" fillId="6" borderId="10" xfId="0" applyFont="1" applyFill="1" applyBorder="1" applyAlignment="1">
      <alignment horizontal="justify" vertical="top" wrapText="1"/>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0" fillId="0" borderId="12" xfId="0" applyBorder="1" applyAlignment="1">
      <alignment horizontal="justify" vertical="center" wrapText="1"/>
    </xf>
    <xf numFmtId="0" fontId="12" fillId="9" borderId="10" xfId="0" applyFont="1" applyFill="1" applyBorder="1" applyAlignment="1">
      <alignment horizontal="center" wrapText="1"/>
    </xf>
    <xf numFmtId="0" fontId="20" fillId="6" borderId="11"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16" fillId="2" borderId="10" xfId="0" applyFont="1" applyFill="1" applyBorder="1" applyAlignment="1">
      <alignment horizontal="left"/>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cellXfs>
  <cellStyles count="5">
    <cellStyle name="Excel Built-in Comma" xfId="3"/>
    <cellStyle name="Moeda" xfId="4" builtinId="4"/>
    <cellStyle name="Normal" xfId="0" builtinId="0"/>
    <cellStyle name="Porcentagem" xfId="2" builtinId="5"/>
    <cellStyle name="Vírgula" xfId="1" builtinId="3"/>
  </cellStyles>
  <dxfs count="627">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s>
  <tableStyles count="0" defaultTableStyle="TableStyleMedium2" defaultPivotStyle="PivotStyleLight16"/>
  <colors>
    <mruColors>
      <color rgb="FF340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image" Target="../media/image3.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Atividade realizadas no Financeiro no 2° quadrimestre.</a:t>
            </a:r>
          </a:p>
        </c:rich>
      </c:tx>
      <c:overlay val="0"/>
    </c:title>
    <c:autoTitleDeleted val="0"/>
    <c:plotArea>
      <c:layout/>
      <c:barChart>
        <c:barDir val="col"/>
        <c:grouping val="clustered"/>
        <c:varyColors val="0"/>
        <c:ser>
          <c:idx val="0"/>
          <c:order val="0"/>
          <c:tx>
            <c:strRef>
              <c:f>'[1]4002 diogenes'!$N$23</c:f>
              <c:strCache>
                <c:ptCount val="1"/>
                <c:pt idx="0">
                  <c:v>Maio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diogenes'!$N$24:$N$30</c:f>
              <c:numCache>
                <c:formatCode>General</c:formatCode>
                <c:ptCount val="7"/>
                <c:pt idx="0">
                  <c:v>9</c:v>
                </c:pt>
                <c:pt idx="1">
                  <c:v>6</c:v>
                </c:pt>
                <c:pt idx="2">
                  <c:v>12</c:v>
                </c:pt>
                <c:pt idx="3">
                  <c:v>23</c:v>
                </c:pt>
                <c:pt idx="4">
                  <c:v>1</c:v>
                </c:pt>
                <c:pt idx="5">
                  <c:v>1</c:v>
                </c:pt>
                <c:pt idx="6">
                  <c:v>52</c:v>
                </c:pt>
              </c:numCache>
            </c:numRef>
          </c:val>
          <c:extLst xmlns:c16r2="http://schemas.microsoft.com/office/drawing/2015/06/chart">
            <c:ext xmlns:c16="http://schemas.microsoft.com/office/drawing/2014/chart" uri="{C3380CC4-5D6E-409C-BE32-E72D297353CC}">
              <c16:uniqueId val="{00000000-E101-4350-9153-D610F6539EAF}"/>
            </c:ext>
          </c:extLst>
        </c:ser>
        <c:ser>
          <c:idx val="1"/>
          <c:order val="1"/>
          <c:tx>
            <c:strRef>
              <c:f>'[1]4002 diogenes'!$O$23</c:f>
              <c:strCache>
                <c:ptCount val="1"/>
                <c:pt idx="0">
                  <c:v>Junho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diogenes'!$O$24:$O$30</c:f>
              <c:numCache>
                <c:formatCode>General</c:formatCode>
                <c:ptCount val="7"/>
                <c:pt idx="0">
                  <c:v>29</c:v>
                </c:pt>
                <c:pt idx="1">
                  <c:v>11</c:v>
                </c:pt>
                <c:pt idx="2">
                  <c:v>13</c:v>
                </c:pt>
                <c:pt idx="3">
                  <c:v>11</c:v>
                </c:pt>
                <c:pt idx="4">
                  <c:v>9</c:v>
                </c:pt>
                <c:pt idx="5">
                  <c:v>6</c:v>
                </c:pt>
                <c:pt idx="6">
                  <c:v>79</c:v>
                </c:pt>
              </c:numCache>
            </c:numRef>
          </c:val>
          <c:extLst xmlns:c16r2="http://schemas.microsoft.com/office/drawing/2015/06/chart">
            <c:ext xmlns:c16="http://schemas.microsoft.com/office/drawing/2014/chart" uri="{C3380CC4-5D6E-409C-BE32-E72D297353CC}">
              <c16:uniqueId val="{00000001-E101-4350-9153-D610F6539EAF}"/>
            </c:ext>
          </c:extLst>
        </c:ser>
        <c:ser>
          <c:idx val="2"/>
          <c:order val="2"/>
          <c:tx>
            <c:strRef>
              <c:f>'[1]4002 diogenes'!$P$23</c:f>
              <c:strCache>
                <c:ptCount val="1"/>
                <c:pt idx="0">
                  <c:v>Julho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diogenes'!$P$24:$P$30</c:f>
              <c:numCache>
                <c:formatCode>General</c:formatCode>
                <c:ptCount val="7"/>
                <c:pt idx="0">
                  <c:v>26</c:v>
                </c:pt>
                <c:pt idx="1">
                  <c:v>13</c:v>
                </c:pt>
                <c:pt idx="2">
                  <c:v>12</c:v>
                </c:pt>
                <c:pt idx="3">
                  <c:v>16</c:v>
                </c:pt>
                <c:pt idx="4">
                  <c:v>8</c:v>
                </c:pt>
                <c:pt idx="5">
                  <c:v>3</c:v>
                </c:pt>
                <c:pt idx="6">
                  <c:v>78</c:v>
                </c:pt>
              </c:numCache>
            </c:numRef>
          </c:val>
          <c:extLst xmlns:c16r2="http://schemas.microsoft.com/office/drawing/2015/06/chart">
            <c:ext xmlns:c16="http://schemas.microsoft.com/office/drawing/2014/chart" uri="{C3380CC4-5D6E-409C-BE32-E72D297353CC}">
              <c16:uniqueId val="{00000002-E101-4350-9153-D610F6539EAF}"/>
            </c:ext>
          </c:extLst>
        </c:ser>
        <c:ser>
          <c:idx val="3"/>
          <c:order val="3"/>
          <c:tx>
            <c:strRef>
              <c:f>'[1]4002 diogenes'!$Q$23</c:f>
              <c:strCache>
                <c:ptCount val="1"/>
                <c:pt idx="0">
                  <c:v>Agosto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diogenes'!$Q$24:$Q$30</c:f>
              <c:numCache>
                <c:formatCode>General</c:formatCode>
                <c:ptCount val="7"/>
                <c:pt idx="0">
                  <c:v>21</c:v>
                </c:pt>
                <c:pt idx="1">
                  <c:v>20</c:v>
                </c:pt>
                <c:pt idx="2">
                  <c:v>20</c:v>
                </c:pt>
                <c:pt idx="3">
                  <c:v>9</c:v>
                </c:pt>
                <c:pt idx="4">
                  <c:v>2</c:v>
                </c:pt>
                <c:pt idx="5">
                  <c:v>2</c:v>
                </c:pt>
                <c:pt idx="6">
                  <c:v>74</c:v>
                </c:pt>
              </c:numCache>
            </c:numRef>
          </c:val>
          <c:extLst xmlns:c16r2="http://schemas.microsoft.com/office/drawing/2015/06/chart">
            <c:ext xmlns:c16="http://schemas.microsoft.com/office/drawing/2014/chart" uri="{C3380CC4-5D6E-409C-BE32-E72D297353CC}">
              <c16:uniqueId val="{00000003-E101-4350-9153-D610F6539EAF}"/>
            </c:ext>
          </c:extLst>
        </c:ser>
        <c:dLbls>
          <c:showLegendKey val="0"/>
          <c:showVal val="0"/>
          <c:showCatName val="0"/>
          <c:showSerName val="0"/>
          <c:showPercent val="0"/>
          <c:showBubbleSize val="0"/>
        </c:dLbls>
        <c:gapWidth val="150"/>
        <c:axId val="107228544"/>
        <c:axId val="107234432"/>
      </c:barChart>
      <c:catAx>
        <c:axId val="107228544"/>
        <c:scaling>
          <c:orientation val="minMax"/>
        </c:scaling>
        <c:delete val="0"/>
        <c:axPos val="b"/>
        <c:numFmt formatCode="General" sourceLinked="0"/>
        <c:majorTickMark val="none"/>
        <c:minorTickMark val="none"/>
        <c:tickLblPos val="nextTo"/>
        <c:crossAx val="107234432"/>
        <c:crosses val="autoZero"/>
        <c:auto val="1"/>
        <c:lblAlgn val="ctr"/>
        <c:lblOffset val="100"/>
        <c:noMultiLvlLbl val="0"/>
      </c:catAx>
      <c:valAx>
        <c:axId val="107234432"/>
        <c:scaling>
          <c:orientation val="minMax"/>
        </c:scaling>
        <c:delete val="0"/>
        <c:axPos val="l"/>
        <c:majorGridlines/>
        <c:title>
          <c:overlay val="0"/>
        </c:title>
        <c:numFmt formatCode="General" sourceLinked="1"/>
        <c:majorTickMark val="none"/>
        <c:minorTickMark val="none"/>
        <c:tickLblPos val="nextTo"/>
        <c:crossAx val="107228544"/>
        <c:crosses val="autoZero"/>
        <c:crossBetween val="between"/>
      </c:valAx>
      <c:dTable>
        <c:showHorzBorder val="1"/>
        <c:showVertBorder val="1"/>
        <c:showOutline val="1"/>
        <c:showKeys val="1"/>
      </c:dTable>
    </c:plotArea>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Atividade realizadas no Financeiro no 2° quadrimestre.</a:t>
            </a:r>
          </a:p>
        </c:rich>
      </c:tx>
      <c:overlay val="0"/>
    </c:title>
    <c:autoTitleDeleted val="0"/>
    <c:plotArea>
      <c:layout/>
      <c:barChart>
        <c:barDir val="col"/>
        <c:grouping val="clustered"/>
        <c:varyColors val="0"/>
        <c:ser>
          <c:idx val="0"/>
          <c:order val="0"/>
          <c:tx>
            <c:strRef>
              <c:f>'[1]4002 diogenes'!$N$23</c:f>
              <c:strCache>
                <c:ptCount val="1"/>
                <c:pt idx="0">
                  <c:v>Maio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diogenes'!$N$24:$N$30</c:f>
              <c:numCache>
                <c:formatCode>General</c:formatCode>
                <c:ptCount val="7"/>
                <c:pt idx="0">
                  <c:v>9</c:v>
                </c:pt>
                <c:pt idx="1">
                  <c:v>6</c:v>
                </c:pt>
                <c:pt idx="2">
                  <c:v>12</c:v>
                </c:pt>
                <c:pt idx="3">
                  <c:v>23</c:v>
                </c:pt>
                <c:pt idx="4">
                  <c:v>1</c:v>
                </c:pt>
                <c:pt idx="5">
                  <c:v>1</c:v>
                </c:pt>
                <c:pt idx="6">
                  <c:v>52</c:v>
                </c:pt>
              </c:numCache>
            </c:numRef>
          </c:val>
          <c:extLst xmlns:c16r2="http://schemas.microsoft.com/office/drawing/2015/06/chart">
            <c:ext xmlns:c16="http://schemas.microsoft.com/office/drawing/2014/chart" uri="{C3380CC4-5D6E-409C-BE32-E72D297353CC}">
              <c16:uniqueId val="{00000000-10B6-404B-9BB1-ACB6F77E6697}"/>
            </c:ext>
          </c:extLst>
        </c:ser>
        <c:ser>
          <c:idx val="1"/>
          <c:order val="1"/>
          <c:tx>
            <c:strRef>
              <c:f>'[1]4002 diogenes'!$O$23</c:f>
              <c:strCache>
                <c:ptCount val="1"/>
                <c:pt idx="0">
                  <c:v>Junho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diogenes'!$O$24:$O$30</c:f>
              <c:numCache>
                <c:formatCode>General</c:formatCode>
                <c:ptCount val="7"/>
                <c:pt idx="0">
                  <c:v>29</c:v>
                </c:pt>
                <c:pt idx="1">
                  <c:v>11</c:v>
                </c:pt>
                <c:pt idx="2">
                  <c:v>13</c:v>
                </c:pt>
                <c:pt idx="3">
                  <c:v>11</c:v>
                </c:pt>
                <c:pt idx="4">
                  <c:v>9</c:v>
                </c:pt>
                <c:pt idx="5">
                  <c:v>6</c:v>
                </c:pt>
                <c:pt idx="6">
                  <c:v>79</c:v>
                </c:pt>
              </c:numCache>
            </c:numRef>
          </c:val>
          <c:extLst xmlns:c16r2="http://schemas.microsoft.com/office/drawing/2015/06/chart">
            <c:ext xmlns:c16="http://schemas.microsoft.com/office/drawing/2014/chart" uri="{C3380CC4-5D6E-409C-BE32-E72D297353CC}">
              <c16:uniqueId val="{00000001-10B6-404B-9BB1-ACB6F77E6697}"/>
            </c:ext>
          </c:extLst>
        </c:ser>
        <c:ser>
          <c:idx val="2"/>
          <c:order val="2"/>
          <c:tx>
            <c:strRef>
              <c:f>'[1]4002 diogenes'!$P$23</c:f>
              <c:strCache>
                <c:ptCount val="1"/>
                <c:pt idx="0">
                  <c:v>Julho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diogenes'!$P$24:$P$30</c:f>
              <c:numCache>
                <c:formatCode>General</c:formatCode>
                <c:ptCount val="7"/>
                <c:pt idx="0">
                  <c:v>26</c:v>
                </c:pt>
                <c:pt idx="1">
                  <c:v>13</c:v>
                </c:pt>
                <c:pt idx="2">
                  <c:v>12</c:v>
                </c:pt>
                <c:pt idx="3">
                  <c:v>16</c:v>
                </c:pt>
                <c:pt idx="4">
                  <c:v>8</c:v>
                </c:pt>
                <c:pt idx="5">
                  <c:v>3</c:v>
                </c:pt>
                <c:pt idx="6">
                  <c:v>78</c:v>
                </c:pt>
              </c:numCache>
            </c:numRef>
          </c:val>
          <c:extLst xmlns:c16r2="http://schemas.microsoft.com/office/drawing/2015/06/chart">
            <c:ext xmlns:c16="http://schemas.microsoft.com/office/drawing/2014/chart" uri="{C3380CC4-5D6E-409C-BE32-E72D297353CC}">
              <c16:uniqueId val="{00000002-10B6-404B-9BB1-ACB6F77E6697}"/>
            </c:ext>
          </c:extLst>
        </c:ser>
        <c:ser>
          <c:idx val="3"/>
          <c:order val="3"/>
          <c:tx>
            <c:strRef>
              <c:f>'[1]4002 diogenes'!$Q$23</c:f>
              <c:strCache>
                <c:ptCount val="1"/>
                <c:pt idx="0">
                  <c:v>Agosto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diogenes'!$Q$24:$Q$30</c:f>
              <c:numCache>
                <c:formatCode>General</c:formatCode>
                <c:ptCount val="7"/>
                <c:pt idx="0">
                  <c:v>21</c:v>
                </c:pt>
                <c:pt idx="1">
                  <c:v>20</c:v>
                </c:pt>
                <c:pt idx="2">
                  <c:v>20</c:v>
                </c:pt>
                <c:pt idx="3">
                  <c:v>9</c:v>
                </c:pt>
                <c:pt idx="4">
                  <c:v>2</c:v>
                </c:pt>
                <c:pt idx="5">
                  <c:v>2</c:v>
                </c:pt>
                <c:pt idx="6">
                  <c:v>74</c:v>
                </c:pt>
              </c:numCache>
            </c:numRef>
          </c:val>
          <c:extLst xmlns:c16r2="http://schemas.microsoft.com/office/drawing/2015/06/chart">
            <c:ext xmlns:c16="http://schemas.microsoft.com/office/drawing/2014/chart" uri="{C3380CC4-5D6E-409C-BE32-E72D297353CC}">
              <c16:uniqueId val="{00000003-10B6-404B-9BB1-ACB6F77E6697}"/>
            </c:ext>
          </c:extLst>
        </c:ser>
        <c:dLbls>
          <c:showLegendKey val="0"/>
          <c:showVal val="0"/>
          <c:showCatName val="0"/>
          <c:showSerName val="0"/>
          <c:showPercent val="0"/>
          <c:showBubbleSize val="0"/>
        </c:dLbls>
        <c:gapWidth val="150"/>
        <c:axId val="107281024"/>
        <c:axId val="118579584"/>
      </c:barChart>
      <c:catAx>
        <c:axId val="107281024"/>
        <c:scaling>
          <c:orientation val="minMax"/>
        </c:scaling>
        <c:delete val="0"/>
        <c:axPos val="b"/>
        <c:numFmt formatCode="General" sourceLinked="0"/>
        <c:majorTickMark val="none"/>
        <c:minorTickMark val="none"/>
        <c:tickLblPos val="nextTo"/>
        <c:crossAx val="118579584"/>
        <c:crosses val="autoZero"/>
        <c:auto val="1"/>
        <c:lblAlgn val="ctr"/>
        <c:lblOffset val="100"/>
        <c:noMultiLvlLbl val="0"/>
      </c:catAx>
      <c:valAx>
        <c:axId val="118579584"/>
        <c:scaling>
          <c:orientation val="minMax"/>
        </c:scaling>
        <c:delete val="0"/>
        <c:axPos val="l"/>
        <c:majorGridlines/>
        <c:title>
          <c:overlay val="0"/>
        </c:title>
        <c:numFmt formatCode="General" sourceLinked="1"/>
        <c:majorTickMark val="none"/>
        <c:minorTickMark val="none"/>
        <c:tickLblPos val="nextTo"/>
        <c:crossAx val="107281024"/>
        <c:crosses val="autoZero"/>
        <c:crossBetween val="between"/>
      </c:valAx>
      <c:dTable>
        <c:showHorzBorder val="1"/>
        <c:showVertBorder val="1"/>
        <c:showOutline val="1"/>
        <c:showKeys val="1"/>
      </c:dTable>
    </c:plotArea>
    <c:plotVisOnly val="1"/>
    <c:dispBlanksAs val="gap"/>
    <c:showDLblsOverMax val="0"/>
  </c:chart>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Atividade realizadas no Financeiro no 2° quadrimestre.</a:t>
            </a:r>
          </a:p>
        </c:rich>
      </c:tx>
      <c:overlay val="0"/>
    </c:title>
    <c:autoTitleDeleted val="0"/>
    <c:plotArea>
      <c:layout/>
      <c:barChart>
        <c:barDir val="col"/>
        <c:grouping val="clustered"/>
        <c:varyColors val="0"/>
        <c:ser>
          <c:idx val="0"/>
          <c:order val="0"/>
          <c:tx>
            <c:strRef>
              <c:f>'[2]4002 diogenes'!$N$23</c:f>
              <c:strCache>
                <c:ptCount val="1"/>
                <c:pt idx="0">
                  <c:v>Maio</c:v>
                </c:pt>
              </c:strCache>
            </c:strRef>
          </c:tx>
          <c:invertIfNegative val="0"/>
          <c:cat>
            <c:strRef>
              <c:f>'[2]4002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'[2]4002 diogenes'!$N$24:$N$30</c:f>
              <c:numCache>
                <c:formatCode>General</c:formatCode>
                <c:ptCount val="7"/>
                <c:pt idx="0">
                  <c:v>9</c:v>
                </c:pt>
                <c:pt idx="1">
                  <c:v>6</c:v>
                </c:pt>
                <c:pt idx="2">
                  <c:v>12</c:v>
                </c:pt>
                <c:pt idx="3">
                  <c:v>23</c:v>
                </c:pt>
                <c:pt idx="4">
                  <c:v>1</c:v>
                </c:pt>
                <c:pt idx="5">
                  <c:v>1</c:v>
                </c:pt>
                <c:pt idx="6">
                  <c:v>52</c:v>
                </c:pt>
              </c:numCache>
            </c:numRef>
          </c:val>
          <c:extLst xmlns:c16r2="http://schemas.microsoft.com/office/drawing/2015/06/chart">
            <c:ext xmlns:c16="http://schemas.microsoft.com/office/drawing/2014/chart" uri="{C3380CC4-5D6E-409C-BE32-E72D297353CC}">
              <c16:uniqueId val="{00000000-2918-4765-A478-C5B0CEA688B1}"/>
            </c:ext>
          </c:extLst>
        </c:ser>
        <c:ser>
          <c:idx val="1"/>
          <c:order val="1"/>
          <c:tx>
            <c:strRef>
              <c:f>'[2]4002 diogenes'!$O$23</c:f>
              <c:strCache>
                <c:ptCount val="1"/>
                <c:pt idx="0">
                  <c:v>Junho</c:v>
                </c:pt>
              </c:strCache>
            </c:strRef>
          </c:tx>
          <c:invertIfNegative val="0"/>
          <c:cat>
            <c:strRef>
              <c:f>'[2]4002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'[2]4002 diogenes'!$O$24:$O$30</c:f>
              <c:numCache>
                <c:formatCode>General</c:formatCode>
                <c:ptCount val="7"/>
                <c:pt idx="0">
                  <c:v>29</c:v>
                </c:pt>
                <c:pt idx="1">
                  <c:v>11</c:v>
                </c:pt>
                <c:pt idx="2">
                  <c:v>13</c:v>
                </c:pt>
                <c:pt idx="3">
                  <c:v>11</c:v>
                </c:pt>
                <c:pt idx="4">
                  <c:v>9</c:v>
                </c:pt>
                <c:pt idx="5">
                  <c:v>6</c:v>
                </c:pt>
                <c:pt idx="6">
                  <c:v>79</c:v>
                </c:pt>
              </c:numCache>
            </c:numRef>
          </c:val>
          <c:extLst xmlns:c16r2="http://schemas.microsoft.com/office/drawing/2015/06/chart">
            <c:ext xmlns:c16="http://schemas.microsoft.com/office/drawing/2014/chart" uri="{C3380CC4-5D6E-409C-BE32-E72D297353CC}">
              <c16:uniqueId val="{00000001-2918-4765-A478-C5B0CEA688B1}"/>
            </c:ext>
          </c:extLst>
        </c:ser>
        <c:ser>
          <c:idx val="2"/>
          <c:order val="2"/>
          <c:tx>
            <c:strRef>
              <c:f>'[2]4002 diogenes'!$P$23</c:f>
              <c:strCache>
                <c:ptCount val="1"/>
                <c:pt idx="0">
                  <c:v>Julho</c:v>
                </c:pt>
              </c:strCache>
            </c:strRef>
          </c:tx>
          <c:invertIfNegative val="0"/>
          <c:cat>
            <c:strRef>
              <c:f>'[2]4002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'[2]4002 diogenes'!$P$24:$P$30</c:f>
              <c:numCache>
                <c:formatCode>General</c:formatCode>
                <c:ptCount val="7"/>
                <c:pt idx="0">
                  <c:v>26</c:v>
                </c:pt>
                <c:pt idx="1">
                  <c:v>13</c:v>
                </c:pt>
                <c:pt idx="2">
                  <c:v>12</c:v>
                </c:pt>
                <c:pt idx="3">
                  <c:v>16</c:v>
                </c:pt>
                <c:pt idx="4">
                  <c:v>8</c:v>
                </c:pt>
                <c:pt idx="5">
                  <c:v>3</c:v>
                </c:pt>
                <c:pt idx="6">
                  <c:v>78</c:v>
                </c:pt>
              </c:numCache>
            </c:numRef>
          </c:val>
          <c:extLst xmlns:c16r2="http://schemas.microsoft.com/office/drawing/2015/06/chart">
            <c:ext xmlns:c16="http://schemas.microsoft.com/office/drawing/2014/chart" uri="{C3380CC4-5D6E-409C-BE32-E72D297353CC}">
              <c16:uniqueId val="{00000002-2918-4765-A478-C5B0CEA688B1}"/>
            </c:ext>
          </c:extLst>
        </c:ser>
        <c:ser>
          <c:idx val="3"/>
          <c:order val="3"/>
          <c:tx>
            <c:strRef>
              <c:f>'[2]4002 diogenes'!$Q$23</c:f>
              <c:strCache>
                <c:ptCount val="1"/>
                <c:pt idx="0">
                  <c:v>Agosto</c:v>
                </c:pt>
              </c:strCache>
            </c:strRef>
          </c:tx>
          <c:invertIfNegative val="0"/>
          <c:cat>
            <c:strRef>
              <c:f>'[2]4002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'[2]4002 diogenes'!$Q$24:$Q$30</c:f>
              <c:numCache>
                <c:formatCode>General</c:formatCode>
                <c:ptCount val="7"/>
                <c:pt idx="0">
                  <c:v>21</c:v>
                </c:pt>
                <c:pt idx="1">
                  <c:v>20</c:v>
                </c:pt>
                <c:pt idx="2">
                  <c:v>20</c:v>
                </c:pt>
                <c:pt idx="3">
                  <c:v>9</c:v>
                </c:pt>
                <c:pt idx="4">
                  <c:v>2</c:v>
                </c:pt>
                <c:pt idx="5">
                  <c:v>2</c:v>
                </c:pt>
                <c:pt idx="6">
                  <c:v>74</c:v>
                </c:pt>
              </c:numCache>
            </c:numRef>
          </c:val>
          <c:extLst xmlns:c16r2="http://schemas.microsoft.com/office/drawing/2015/06/chart">
            <c:ext xmlns:c16="http://schemas.microsoft.com/office/drawing/2014/chart" uri="{C3380CC4-5D6E-409C-BE32-E72D297353CC}">
              <c16:uniqueId val="{00000003-2918-4765-A478-C5B0CEA688B1}"/>
            </c:ext>
          </c:extLst>
        </c:ser>
        <c:dLbls>
          <c:showLegendKey val="0"/>
          <c:showVal val="0"/>
          <c:showCatName val="0"/>
          <c:showSerName val="0"/>
          <c:showPercent val="0"/>
          <c:showBubbleSize val="0"/>
        </c:dLbls>
        <c:gapWidth val="150"/>
        <c:axId val="107304832"/>
        <c:axId val="107306368"/>
      </c:barChart>
      <c:catAx>
        <c:axId val="107304832"/>
        <c:scaling>
          <c:orientation val="minMax"/>
        </c:scaling>
        <c:delete val="0"/>
        <c:axPos val="b"/>
        <c:numFmt formatCode="General" sourceLinked="0"/>
        <c:majorTickMark val="none"/>
        <c:minorTickMark val="none"/>
        <c:tickLblPos val="nextTo"/>
        <c:crossAx val="107306368"/>
        <c:crosses val="autoZero"/>
        <c:auto val="1"/>
        <c:lblAlgn val="ctr"/>
        <c:lblOffset val="100"/>
        <c:noMultiLvlLbl val="0"/>
      </c:catAx>
      <c:valAx>
        <c:axId val="107306368"/>
        <c:scaling>
          <c:orientation val="minMax"/>
        </c:scaling>
        <c:delete val="0"/>
        <c:axPos val="l"/>
        <c:majorGridlines/>
        <c:title>
          <c:overlay val="0"/>
        </c:title>
        <c:numFmt formatCode="General" sourceLinked="1"/>
        <c:majorTickMark val="none"/>
        <c:minorTickMark val="none"/>
        <c:tickLblPos val="nextTo"/>
        <c:crossAx val="107304832"/>
        <c:crosses val="autoZero"/>
        <c:crossBetween val="between"/>
      </c:valAx>
      <c:dTable>
        <c:showHorzBorder val="1"/>
        <c:showVertBorder val="1"/>
        <c:showOutline val="1"/>
        <c:showKeys val="1"/>
      </c:dTable>
    </c:plotArea>
    <c:plotVisOnly val="1"/>
    <c:dispBlanksAs val="gap"/>
    <c:showDLblsOverMax val="0"/>
  </c:chart>
  <c:printSettings>
    <c:headerFooter/>
    <c:pageMargins b="0.78740157499999996" l="0.511811024" r="0.511811024" t="0.78740157499999996" header="0.31496062000000036" footer="0.3149606200000003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Gráfico de indicadores </a:t>
            </a:r>
          </a:p>
        </c:rich>
      </c:tx>
      <c:overlay val="0"/>
    </c:title>
    <c:autoTitleDeleted val="0"/>
    <c:plotArea>
      <c:layout/>
      <c:barChart>
        <c:barDir val="col"/>
        <c:grouping val="clustered"/>
        <c:varyColors val="0"/>
        <c:ser>
          <c:idx val="0"/>
          <c:order val="0"/>
          <c:tx>
            <c:strRef>
              <c:f>'[3]objetivo temático- EVERCINO'!$O$44</c:f>
              <c:strCache>
                <c:ptCount val="1"/>
                <c:pt idx="0">
                  <c:v>Indicador: 301 Território Controlado</c:v>
                </c:pt>
              </c:strCache>
            </c:strRef>
          </c:tx>
          <c:invertIfNegative val="0"/>
          <c:cat>
            <c:strRef>
              <c:f>'[3]objetivo temático- EVERCINO'!$P$43:$T$43</c:f>
              <c:strCache>
                <c:ptCount val="5"/>
                <c:pt idx="0">
                  <c:v>2º Quadrimestre 2014</c:v>
                </c:pt>
                <c:pt idx="1">
                  <c:v>1º Quadrimestre 2014</c:v>
                </c:pt>
                <c:pt idx="2">
                  <c:v>2º Quadrimestre 2015</c:v>
                </c:pt>
                <c:pt idx="3">
                  <c:v>1º Quadrimestre 2015</c:v>
                </c:pt>
                <c:pt idx="4">
                  <c:v>2º Quadrimestre 2016</c:v>
                </c:pt>
              </c:strCache>
            </c:strRef>
          </c:cat>
          <c:val>
            <c:numRef>
              <c:f>'[3]objetivo temático- EVERCINO'!$P$44:$T$44</c:f>
              <c:numCache>
                <c:formatCode>General</c:formatCode>
                <c:ptCount val="5"/>
                <c:pt idx="0">
                  <c:v>0</c:v>
                </c:pt>
                <c:pt idx="1">
                  <c:v>0</c:v>
                </c:pt>
                <c:pt idx="2">
                  <c:v>0</c:v>
                </c:pt>
                <c:pt idx="3">
                  <c:v>999.94</c:v>
                </c:pt>
                <c:pt idx="4">
                  <c:v>2152.3739999999998</c:v>
                </c:pt>
              </c:numCache>
            </c:numRef>
          </c:val>
          <c:extLst xmlns:c16r2="http://schemas.microsoft.com/office/drawing/2015/06/chart">
            <c:ext xmlns:c16="http://schemas.microsoft.com/office/drawing/2014/chart" uri="{C3380CC4-5D6E-409C-BE32-E72D297353CC}">
              <c16:uniqueId val="{00000000-2F4B-45F3-A51D-FECE02C03389}"/>
            </c:ext>
          </c:extLst>
        </c:ser>
        <c:ser>
          <c:idx val="1"/>
          <c:order val="1"/>
          <c:tx>
            <c:strRef>
              <c:f>'[3]objetivo temático- EVERCINO'!$O$45</c:f>
              <c:strCache>
                <c:ptCount val="1"/>
                <c:pt idx="0">
                  <c:v>Indicador: 302 Nomenclatura regulamentada e implantada por quadra</c:v>
                </c:pt>
              </c:strCache>
            </c:strRef>
          </c:tx>
          <c:invertIfNegative val="0"/>
          <c:cat>
            <c:strRef>
              <c:f>'[3]objetivo temático- EVERCINO'!$P$43:$T$43</c:f>
              <c:strCache>
                <c:ptCount val="5"/>
                <c:pt idx="0">
                  <c:v>2º Quadrimestre 2014</c:v>
                </c:pt>
                <c:pt idx="1">
                  <c:v>1º Quadrimestre 2014</c:v>
                </c:pt>
                <c:pt idx="2">
                  <c:v>2º Quadrimestre 2015</c:v>
                </c:pt>
                <c:pt idx="3">
                  <c:v>1º Quadrimestre 2015</c:v>
                </c:pt>
                <c:pt idx="4">
                  <c:v>2º Quadrimestre 2016</c:v>
                </c:pt>
              </c:strCache>
            </c:strRef>
          </c:cat>
          <c:val>
            <c:numRef>
              <c:f>'[3]objetivo temático- EVERCINO'!$P$45:$T$45</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2F4B-45F3-A51D-FECE02C03389}"/>
            </c:ext>
          </c:extLst>
        </c:ser>
        <c:ser>
          <c:idx val="2"/>
          <c:order val="2"/>
          <c:tx>
            <c:strRef>
              <c:f>'[3]objetivo temático- EVERCINO'!$O$46</c:f>
              <c:strCache>
                <c:ptCount val="1"/>
                <c:pt idx="0">
                  <c:v>Indicador: 303 Leis revisadas e/ou regulamentadas</c:v>
                </c:pt>
              </c:strCache>
            </c:strRef>
          </c:tx>
          <c:invertIfNegative val="0"/>
          <c:cat>
            <c:strRef>
              <c:f>'[3]objetivo temático- EVERCINO'!$P$43:$T$43</c:f>
              <c:strCache>
                <c:ptCount val="5"/>
                <c:pt idx="0">
                  <c:v>2º Quadrimestre 2014</c:v>
                </c:pt>
                <c:pt idx="1">
                  <c:v>1º Quadrimestre 2014</c:v>
                </c:pt>
                <c:pt idx="2">
                  <c:v>2º Quadrimestre 2015</c:v>
                </c:pt>
                <c:pt idx="3">
                  <c:v>1º Quadrimestre 2015</c:v>
                </c:pt>
                <c:pt idx="4">
                  <c:v>2º Quadrimestre 2016</c:v>
                </c:pt>
              </c:strCache>
            </c:strRef>
          </c:cat>
          <c:val>
            <c:numRef>
              <c:f>'[3]objetivo temático- EVERCINO'!$P$46:$T$46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2F4B-45F3-A51D-FECE02C03389}"/>
            </c:ext>
          </c:extLst>
        </c:ser>
        <c:dLbls>
          <c:showLegendKey val="0"/>
          <c:showVal val="0"/>
          <c:showCatName val="0"/>
          <c:showSerName val="0"/>
          <c:showPercent val="0"/>
          <c:showBubbleSize val="0"/>
        </c:dLbls>
        <c:gapWidth val="150"/>
        <c:axId val="142092160"/>
        <c:axId val="142093696"/>
      </c:barChart>
      <c:catAx>
        <c:axId val="142092160"/>
        <c:scaling>
          <c:orientation val="minMax"/>
        </c:scaling>
        <c:delete val="0"/>
        <c:axPos val="b"/>
        <c:numFmt formatCode="General" sourceLinked="0"/>
        <c:majorTickMark val="none"/>
        <c:minorTickMark val="none"/>
        <c:tickLblPos val="nextTo"/>
        <c:crossAx val="142093696"/>
        <c:crosses val="autoZero"/>
        <c:auto val="1"/>
        <c:lblAlgn val="ctr"/>
        <c:lblOffset val="100"/>
        <c:noMultiLvlLbl val="0"/>
      </c:catAx>
      <c:valAx>
        <c:axId val="142093696"/>
        <c:scaling>
          <c:orientation val="minMax"/>
        </c:scaling>
        <c:delete val="0"/>
        <c:axPos val="l"/>
        <c:majorGridlines/>
        <c:title>
          <c:overlay val="0"/>
        </c:title>
        <c:numFmt formatCode="General" sourceLinked="1"/>
        <c:majorTickMark val="none"/>
        <c:minorTickMark val="none"/>
        <c:tickLblPos val="nextTo"/>
        <c:crossAx val="142092160"/>
        <c:crosses val="autoZero"/>
        <c:crossBetween val="between"/>
      </c:valAx>
      <c:dTable>
        <c:showHorzBorder val="1"/>
        <c:showVertBorder val="1"/>
        <c:showOutline val="1"/>
        <c:showKeys val="1"/>
      </c:dTable>
    </c:plotArea>
    <c:plotVisOnly val="1"/>
    <c:dispBlanksAs val="gap"/>
    <c:showDLblsOverMax val="0"/>
  </c:chart>
  <c:spPr>
    <a:blipFill>
      <a:blip xmlns:r="http://schemas.openxmlformats.org/officeDocument/2006/relationships" r:embed="rId1"/>
      <a:tile tx="0" ty="0" sx="100000" sy="100000" flip="none" algn="tl"/>
    </a:blipFill>
  </c:spPr>
  <c:printSettings>
    <c:headerFooter/>
    <c:pageMargins b="0.78740157499999996" l="0.511811024" r="0.511811024" t="0.78740157499999996" header="0.31496062000000036" footer="0.3149606200000003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3102429</xdr:colOff>
      <xdr:row>0</xdr:row>
      <xdr:rowOff>0</xdr:rowOff>
    </xdr:from>
    <xdr:to>
      <xdr:col>6</xdr:col>
      <xdr:colOff>328952</xdr:colOff>
      <xdr:row>5</xdr:row>
      <xdr:rowOff>142875</xdr:rowOff>
    </xdr:to>
    <xdr:pic>
      <xdr:nvPicPr>
        <xdr:cNvPr id="4" name="Imagem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76108" y="0"/>
          <a:ext cx="4966606" cy="1095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1009649</xdr:colOff>
      <xdr:row>21</xdr:row>
      <xdr:rowOff>154874</xdr:rowOff>
    </xdr:from>
    <xdr:to>
      <xdr:col>17</xdr:col>
      <xdr:colOff>1043999</xdr:colOff>
      <xdr:row>29</xdr:row>
      <xdr:rowOff>0</xdr:rowOff>
    </xdr:to>
    <xdr:cxnSp macro="">
      <xdr:nvCxnSpPr>
        <xdr:cNvPr id="2" name="Conector angulado 1">
          <a:extLst>
            <a:ext uri="{FF2B5EF4-FFF2-40B4-BE49-F238E27FC236}">
              <a16:creationId xmlns="" xmlns:a16="http://schemas.microsoft.com/office/drawing/2014/main" id="{00000000-0008-0000-2100-000002000000}"/>
            </a:ext>
          </a:extLst>
        </xdr:cNvPr>
        <xdr:cNvCxnSpPr/>
      </xdr:nvCxnSpPr>
      <xdr:spPr>
        <a:xfrm rot="16200000" flipH="1">
          <a:off x="14320198" y="5456175"/>
          <a:ext cx="2769301" cy="605850"/>
        </a:xfrm>
        <a:prstGeom prst="bentConnector3">
          <a:avLst>
            <a:gd name="adj1" fmla="val -3086"/>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104775</xdr:colOff>
      <xdr:row>25</xdr:row>
      <xdr:rowOff>23812</xdr:rowOff>
    </xdr:from>
    <xdr:to>
      <xdr:col>7</xdr:col>
      <xdr:colOff>3267075</xdr:colOff>
      <xdr:row>31</xdr:row>
      <xdr:rowOff>1628775</xdr:rowOff>
    </xdr:to>
    <xdr:graphicFrame macro="">
      <xdr:nvGraphicFramePr>
        <xdr:cNvPr id="3" name="Gráfico 2">
          <a:extLst>
            <a:ext uri="{FF2B5EF4-FFF2-40B4-BE49-F238E27FC236}">
              <a16:creationId xmlns="" xmlns:a16="http://schemas.microsoft.com/office/drawing/2014/main" id="{00000000-0008-0000-2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1009649</xdr:colOff>
      <xdr:row>21</xdr:row>
      <xdr:rowOff>154874</xdr:rowOff>
    </xdr:from>
    <xdr:to>
      <xdr:col>17</xdr:col>
      <xdr:colOff>1043999</xdr:colOff>
      <xdr:row>29</xdr:row>
      <xdr:rowOff>0</xdr:rowOff>
    </xdr:to>
    <xdr:cxnSp macro="">
      <xdr:nvCxnSpPr>
        <xdr:cNvPr id="4" name="Conector angulado 3">
          <a:extLst>
            <a:ext uri="{FF2B5EF4-FFF2-40B4-BE49-F238E27FC236}">
              <a16:creationId xmlns="" xmlns:a16="http://schemas.microsoft.com/office/drawing/2014/main" id="{00000000-0008-0000-2100-000004000000}"/>
            </a:ext>
          </a:extLst>
        </xdr:cNvPr>
        <xdr:cNvCxnSpPr/>
      </xdr:nvCxnSpPr>
      <xdr:spPr>
        <a:xfrm rot="16200000" flipH="1">
          <a:off x="14320198" y="5456175"/>
          <a:ext cx="2769301" cy="605850"/>
        </a:xfrm>
        <a:prstGeom prst="bentConnector3">
          <a:avLst>
            <a:gd name="adj1" fmla="val -3086"/>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104775</xdr:colOff>
      <xdr:row>25</xdr:row>
      <xdr:rowOff>23812</xdr:rowOff>
    </xdr:from>
    <xdr:to>
      <xdr:col>7</xdr:col>
      <xdr:colOff>3267075</xdr:colOff>
      <xdr:row>31</xdr:row>
      <xdr:rowOff>1628775</xdr:rowOff>
    </xdr:to>
    <xdr:graphicFrame macro="">
      <xdr:nvGraphicFramePr>
        <xdr:cNvPr id="5" name="Gráfico 4">
          <a:extLst>
            <a:ext uri="{FF2B5EF4-FFF2-40B4-BE49-F238E27FC236}">
              <a16:creationId xmlns="" xmlns:a16="http://schemas.microsoft.com/office/drawing/2014/main" id="{00000000-0008-0000-2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1009649</xdr:colOff>
      <xdr:row>21</xdr:row>
      <xdr:rowOff>154874</xdr:rowOff>
    </xdr:from>
    <xdr:to>
      <xdr:col>17</xdr:col>
      <xdr:colOff>1043999</xdr:colOff>
      <xdr:row>29</xdr:row>
      <xdr:rowOff>0</xdr:rowOff>
    </xdr:to>
    <xdr:cxnSp macro="">
      <xdr:nvCxnSpPr>
        <xdr:cNvPr id="6" name="Conector angulado 5">
          <a:extLst>
            <a:ext uri="{FF2B5EF4-FFF2-40B4-BE49-F238E27FC236}">
              <a16:creationId xmlns="" xmlns:a16="http://schemas.microsoft.com/office/drawing/2014/main" id="{00000000-0008-0000-2100-000006000000}"/>
            </a:ext>
          </a:extLst>
        </xdr:cNvPr>
        <xdr:cNvCxnSpPr/>
      </xdr:nvCxnSpPr>
      <xdr:spPr>
        <a:xfrm rot="16200000" flipH="1">
          <a:off x="15315561" y="4670362"/>
          <a:ext cx="2769301" cy="786825"/>
        </a:xfrm>
        <a:prstGeom prst="bentConnector3">
          <a:avLst>
            <a:gd name="adj1" fmla="val -3086"/>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104775</xdr:colOff>
      <xdr:row>25</xdr:row>
      <xdr:rowOff>23812</xdr:rowOff>
    </xdr:from>
    <xdr:to>
      <xdr:col>7</xdr:col>
      <xdr:colOff>3267075</xdr:colOff>
      <xdr:row>31</xdr:row>
      <xdr:rowOff>1628775</xdr:rowOff>
    </xdr:to>
    <xdr:graphicFrame macro="">
      <xdr:nvGraphicFramePr>
        <xdr:cNvPr id="7" name="Gráfico 6">
          <a:extLst>
            <a:ext uri="{FF2B5EF4-FFF2-40B4-BE49-F238E27FC236}">
              <a16:creationId xmlns="" xmlns:a16="http://schemas.microsoft.com/office/drawing/2014/main" id="{00000000-0008-0000-2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1009649</xdr:colOff>
      <xdr:row>21</xdr:row>
      <xdr:rowOff>154874</xdr:rowOff>
    </xdr:from>
    <xdr:to>
      <xdr:col>17</xdr:col>
      <xdr:colOff>1043999</xdr:colOff>
      <xdr:row>29</xdr:row>
      <xdr:rowOff>0</xdr:rowOff>
    </xdr:to>
    <xdr:cxnSp macro="">
      <xdr:nvCxnSpPr>
        <xdr:cNvPr id="8" name="Conector angulado 7">
          <a:extLst>
            <a:ext uri="{FF2B5EF4-FFF2-40B4-BE49-F238E27FC236}">
              <a16:creationId xmlns="" xmlns:a16="http://schemas.microsoft.com/office/drawing/2014/main" id="{00000000-0008-0000-2100-000008000000}"/>
            </a:ext>
          </a:extLst>
        </xdr:cNvPr>
        <xdr:cNvCxnSpPr/>
      </xdr:nvCxnSpPr>
      <xdr:spPr>
        <a:xfrm rot="16200000" flipH="1">
          <a:off x="15315561" y="4670362"/>
          <a:ext cx="2769301" cy="786825"/>
        </a:xfrm>
        <a:prstGeom prst="bentConnector3">
          <a:avLst>
            <a:gd name="adj1" fmla="val -3086"/>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35</xdr:row>
      <xdr:rowOff>0</xdr:rowOff>
    </xdr:from>
    <xdr:to>
      <xdr:col>12</xdr:col>
      <xdr:colOff>619125</xdr:colOff>
      <xdr:row>35</xdr:row>
      <xdr:rowOff>2038350</xdr:rowOff>
    </xdr:to>
    <xdr:graphicFrame macro="">
      <xdr:nvGraphicFramePr>
        <xdr:cNvPr id="19" name="Gráfico 18">
          <a:extLst>
            <a:ext uri="{FF2B5EF4-FFF2-40B4-BE49-F238E27FC236}">
              <a16:creationId xmlns="" xmlns:a16="http://schemas.microsoft.com/office/drawing/2014/main" id="{00000000-0008-0000-2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RETORIA%20DE%20PLANEJ.%202018/ANEXO%20LDO%202018%20-/MONITORAMENTO%20%202&#170;%20QUAD.%20diogen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1261662180/Downloads/MONITORAMENTO%20%202&#170;%20QUAD.%20dioge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65966953368.HABITACAO/Downloads/Formul&#225;rio%20de%20Monitoramento%20-%202%20QUAD%20%20em%20corre&#231;&#227;o%20Emers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sheetName val="Ação"/>
      <sheetName val="4274 - CADASTRO"/>
      <sheetName val="Ação - 4001 "/>
      <sheetName val="4270 - TÉCNICA FISCAL"/>
      <sheetName val="4332 - FUNDO"/>
      <sheetName val="juliana- objetivo"/>
      <sheetName val="4002 diogenes"/>
    </sheetNames>
    <sheetDataSet>
      <sheetData sheetId="0"/>
      <sheetData sheetId="1"/>
      <sheetData sheetId="2"/>
      <sheetData sheetId="3"/>
      <sheetData sheetId="4"/>
      <sheetData sheetId="5"/>
      <sheetData sheetId="6"/>
      <sheetData sheetId="7">
        <row r="23">
          <cell r="N23" t="str">
            <v>Maio</v>
          </cell>
          <cell r="O23" t="str">
            <v>Junho</v>
          </cell>
          <cell r="P23" t="str">
            <v>Julho</v>
          </cell>
          <cell r="Q23" t="str">
            <v>Agosto</v>
          </cell>
        </row>
        <row r="24">
          <cell r="M24" t="str">
            <v>RAP</v>
          </cell>
          <cell r="N24">
            <v>9</v>
          </cell>
          <cell r="O24">
            <v>29</v>
          </cell>
          <cell r="P24">
            <v>26</v>
          </cell>
          <cell r="Q24">
            <v>21</v>
          </cell>
        </row>
        <row r="25">
          <cell r="M25" t="str">
            <v>Ofício</v>
          </cell>
          <cell r="N25">
            <v>6</v>
          </cell>
          <cell r="O25">
            <v>11</v>
          </cell>
          <cell r="P25">
            <v>13</v>
          </cell>
          <cell r="Q25">
            <v>20</v>
          </cell>
        </row>
        <row r="26">
          <cell r="M26" t="str">
            <v>Despacho</v>
          </cell>
          <cell r="N26">
            <v>12</v>
          </cell>
          <cell r="O26">
            <v>13</v>
          </cell>
          <cell r="P26">
            <v>12</v>
          </cell>
          <cell r="Q26">
            <v>20</v>
          </cell>
        </row>
        <row r="27">
          <cell r="M27" t="str">
            <v>Empenho</v>
          </cell>
          <cell r="N27">
            <v>23</v>
          </cell>
          <cell r="O27">
            <v>11</v>
          </cell>
          <cell r="P27">
            <v>16</v>
          </cell>
          <cell r="Q27">
            <v>9</v>
          </cell>
        </row>
        <row r="28">
          <cell r="M28" t="str">
            <v>Liquidação</v>
          </cell>
          <cell r="N28">
            <v>1</v>
          </cell>
          <cell r="O28">
            <v>9</v>
          </cell>
          <cell r="P28">
            <v>8</v>
          </cell>
          <cell r="Q28">
            <v>2</v>
          </cell>
        </row>
        <row r="29">
          <cell r="M29" t="str">
            <v>Solicitação de compras/Termo de referência</v>
          </cell>
          <cell r="N29">
            <v>1</v>
          </cell>
          <cell r="O29">
            <v>6</v>
          </cell>
          <cell r="P29">
            <v>3</v>
          </cell>
          <cell r="Q29">
            <v>2</v>
          </cell>
        </row>
        <row r="30">
          <cell r="M30" t="str">
            <v>TOTAL</v>
          </cell>
          <cell r="N30">
            <v>52</v>
          </cell>
          <cell r="O30">
            <v>79</v>
          </cell>
          <cell r="P30">
            <v>78</v>
          </cell>
          <cell r="Q30">
            <v>74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sheetName val="Ação"/>
      <sheetName val="4274 - CADASTRO"/>
      <sheetName val="Ação - 4001 "/>
      <sheetName val="4270 - TÉCNICA FISCAL"/>
      <sheetName val="4332 - FUNDO"/>
      <sheetName val="juliana- objetivo"/>
      <sheetName val="4002 diogenes"/>
    </sheetNames>
    <sheetDataSet>
      <sheetData sheetId="0"/>
      <sheetData sheetId="1"/>
      <sheetData sheetId="2"/>
      <sheetData sheetId="3"/>
      <sheetData sheetId="4"/>
      <sheetData sheetId="5"/>
      <sheetData sheetId="6"/>
      <sheetData sheetId="7">
        <row r="23">
          <cell r="N23" t="str">
            <v>Maio</v>
          </cell>
          <cell r="O23" t="str">
            <v>Junho</v>
          </cell>
          <cell r="P23" t="str">
            <v>Julho</v>
          </cell>
          <cell r="Q23" t="str">
            <v>Agosto</v>
          </cell>
        </row>
        <row r="24">
          <cell r="M24" t="str">
            <v>RAP</v>
          </cell>
          <cell r="N24">
            <v>9</v>
          </cell>
          <cell r="O24">
            <v>29</v>
          </cell>
          <cell r="P24">
            <v>26</v>
          </cell>
          <cell r="Q24">
            <v>21</v>
          </cell>
        </row>
        <row r="25">
          <cell r="M25" t="str">
            <v>Ofício</v>
          </cell>
          <cell r="N25">
            <v>6</v>
          </cell>
          <cell r="O25">
            <v>11</v>
          </cell>
          <cell r="P25">
            <v>13</v>
          </cell>
          <cell r="Q25">
            <v>20</v>
          </cell>
        </row>
        <row r="26">
          <cell r="M26" t="str">
            <v>Despacho</v>
          </cell>
          <cell r="N26">
            <v>12</v>
          </cell>
          <cell r="O26">
            <v>13</v>
          </cell>
          <cell r="P26">
            <v>12</v>
          </cell>
          <cell r="Q26">
            <v>20</v>
          </cell>
        </row>
        <row r="27">
          <cell r="M27" t="str">
            <v>Empenho</v>
          </cell>
          <cell r="N27">
            <v>23</v>
          </cell>
          <cell r="O27">
            <v>11</v>
          </cell>
          <cell r="P27">
            <v>16</v>
          </cell>
          <cell r="Q27">
            <v>9</v>
          </cell>
        </row>
        <row r="28">
          <cell r="M28" t="str">
            <v>Liquidação</v>
          </cell>
          <cell r="N28">
            <v>1</v>
          </cell>
          <cell r="O28">
            <v>9</v>
          </cell>
          <cell r="P28">
            <v>8</v>
          </cell>
          <cell r="Q28">
            <v>2</v>
          </cell>
        </row>
        <row r="29">
          <cell r="M29" t="str">
            <v>Solicitação de compras/Termo de referência</v>
          </cell>
          <cell r="N29">
            <v>1</v>
          </cell>
          <cell r="O29">
            <v>6</v>
          </cell>
          <cell r="P29">
            <v>3</v>
          </cell>
          <cell r="Q29">
            <v>2</v>
          </cell>
        </row>
        <row r="30">
          <cell r="M30" t="str">
            <v>TOTAL</v>
          </cell>
          <cell r="N30">
            <v>52</v>
          </cell>
          <cell r="O30">
            <v>79</v>
          </cell>
          <cell r="P30">
            <v>78</v>
          </cell>
          <cell r="Q30">
            <v>74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sheetName val="Ação"/>
      <sheetName val="Objetivo-Temático RAFAEL"/>
      <sheetName val="5083"/>
      <sheetName val="6036"/>
      <sheetName val="6039"/>
      <sheetName val="4273"/>
      <sheetName val="4274"/>
      <sheetName val="7025"/>
      <sheetName val="Programa- JULIANA"/>
      <sheetName val="Ação - 4001 JANETE"/>
      <sheetName val="4002 Diogenes"/>
      <sheetName val="Ação - 4002 DIOGENES"/>
      <sheetName val="objetivo temático- EVERCINO"/>
      <sheetName val="4270"/>
      <sheetName val="4343"/>
      <sheetName val="4227"/>
      <sheetName val="4332"/>
      <sheetName val="5195"/>
      <sheetName val="6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3">
          <cell r="P43" t="str">
            <v>2º Quadrimestre 2014</v>
          </cell>
          <cell r="Q43" t="str">
            <v>1º Quadrimestre 2014</v>
          </cell>
          <cell r="R43" t="str">
            <v>2º Quadrimestre 2015</v>
          </cell>
          <cell r="S43" t="str">
            <v>1º Quadrimestre 2015</v>
          </cell>
          <cell r="T43" t="str">
            <v>2º Quadrimestre 2016</v>
          </cell>
        </row>
        <row r="44">
          <cell r="O44" t="str">
            <v>Indicador: 301 Território Controlado</v>
          </cell>
          <cell r="P44">
            <v>0</v>
          </cell>
          <cell r="Q44">
            <v>0</v>
          </cell>
          <cell r="R44">
            <v>0</v>
          </cell>
          <cell r="S44">
            <v>999.94</v>
          </cell>
          <cell r="T44">
            <v>2152.3739999999998</v>
          </cell>
        </row>
        <row r="45">
          <cell r="O45" t="str">
            <v>Indicador: 302 Nomenclatura regulamentada e implantada por quadra</v>
          </cell>
          <cell r="P45">
            <v>0</v>
          </cell>
          <cell r="Q45">
            <v>0</v>
          </cell>
          <cell r="R45">
            <v>0</v>
          </cell>
          <cell r="S45">
            <v>0</v>
          </cell>
          <cell r="T45">
            <v>0</v>
          </cell>
        </row>
        <row r="46">
          <cell r="O46" t="str">
            <v>Indicador: 303 Leis revisadas e/ou regulamentadas</v>
          </cell>
          <cell r="P46">
            <v>0</v>
          </cell>
          <cell r="Q46">
            <v>0</v>
          </cell>
          <cell r="R46">
            <v>0</v>
          </cell>
          <cell r="S46">
            <v>0</v>
          </cell>
          <cell r="T46">
            <v>0</v>
          </cell>
        </row>
      </sheetData>
      <sheetData sheetId="14"/>
      <sheetData sheetId="15"/>
      <sheetData sheetId="16"/>
      <sheetData sheetId="17"/>
      <sheetData sheetId="18"/>
      <sheetData sheetId="19">
        <row r="37">
          <cell r="B37" t="str">
            <v>MAI</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showGridLines="0" showWhiteSpace="0" view="pageBreakPreview" zoomScaleNormal="100" zoomScaleSheetLayoutView="100" workbookViewId="0">
      <selection activeCell="A18" sqref="A18:E18"/>
    </sheetView>
  </sheetViews>
  <sheetFormatPr defaultRowHeight="15"/>
  <cols>
    <col min="1" max="1" width="24" style="15" customWidth="1"/>
    <col min="2" max="2" width="23.85546875" style="15" customWidth="1"/>
    <col min="3" max="3" width="33.140625" style="15" customWidth="1"/>
    <col min="4" max="4" width="19.7109375" style="15" customWidth="1"/>
    <col min="5" max="5" width="15.140625" style="15" customWidth="1"/>
    <col min="6" max="11" width="1.85546875" style="15" customWidth="1"/>
    <col min="12" max="16384" width="9.140625" style="15"/>
  </cols>
  <sheetData>
    <row r="1" spans="1:5" ht="42" customHeight="1">
      <c r="A1" s="397" t="s">
        <v>26</v>
      </c>
      <c r="B1" s="397"/>
      <c r="C1" s="397"/>
      <c r="D1" s="397"/>
      <c r="E1" s="397"/>
    </row>
    <row r="2" spans="1:5" ht="15.75" customHeight="1">
      <c r="A2" s="397" t="s">
        <v>21</v>
      </c>
      <c r="B2" s="397"/>
      <c r="C2" s="397"/>
      <c r="D2" s="397"/>
      <c r="E2" s="397"/>
    </row>
    <row r="3" spans="1:5" ht="15.75" customHeight="1">
      <c r="A3" s="1"/>
      <c r="B3" s="1"/>
      <c r="C3" s="1"/>
      <c r="D3" s="1"/>
      <c r="E3" s="1"/>
    </row>
    <row r="4" spans="1:5" ht="15" customHeight="1">
      <c r="A4" s="2" t="s">
        <v>30</v>
      </c>
      <c r="B4" s="396"/>
      <c r="C4" s="396"/>
      <c r="D4" s="396"/>
      <c r="E4" s="396"/>
    </row>
    <row r="5" spans="1:5" ht="9" customHeight="1">
      <c r="A5" s="16"/>
      <c r="B5" s="17"/>
      <c r="C5" s="17"/>
      <c r="D5" s="17"/>
      <c r="E5" s="17"/>
    </row>
    <row r="6" spans="1:5" s="16" customFormat="1">
      <c r="A6" s="2" t="s">
        <v>29</v>
      </c>
      <c r="B6" s="395"/>
      <c r="C6" s="395"/>
      <c r="D6" s="395"/>
      <c r="E6" s="395"/>
    </row>
    <row r="7" spans="1:5" ht="10.5" customHeight="1">
      <c r="A7" s="18"/>
      <c r="B7" s="18"/>
      <c r="C7" s="19"/>
      <c r="D7" s="17"/>
      <c r="E7" s="17"/>
    </row>
    <row r="8" spans="1:5">
      <c r="A8" s="4" t="s">
        <v>0</v>
      </c>
      <c r="B8" s="400"/>
      <c r="C8" s="400"/>
      <c r="D8" s="400"/>
      <c r="E8" s="400"/>
    </row>
    <row r="9" spans="1:5" ht="9.75" customHeight="1">
      <c r="A9" s="20"/>
      <c r="B9" s="21"/>
      <c r="C9" s="22"/>
      <c r="D9" s="22"/>
      <c r="E9" s="23"/>
    </row>
    <row r="10" spans="1:5">
      <c r="A10" s="24" t="s">
        <v>25</v>
      </c>
      <c r="B10" s="25"/>
      <c r="C10" s="26"/>
      <c r="D10" s="27"/>
      <c r="E10" s="28"/>
    </row>
    <row r="11" spans="1:5" ht="7.5" customHeight="1">
      <c r="A11" s="20"/>
      <c r="B11" s="21"/>
      <c r="C11" s="22"/>
      <c r="D11" s="22"/>
      <c r="E11" s="23"/>
    </row>
    <row r="12" spans="1:5">
      <c r="A12" s="29" t="s">
        <v>1</v>
      </c>
      <c r="B12" s="29" t="s">
        <v>2</v>
      </c>
      <c r="C12" s="29" t="s">
        <v>3</v>
      </c>
      <c r="D12" s="29" t="s">
        <v>4</v>
      </c>
      <c r="E12" s="29" t="s">
        <v>5</v>
      </c>
    </row>
    <row r="13" spans="1:5">
      <c r="A13" s="5"/>
      <c r="B13" s="6"/>
      <c r="C13" s="3"/>
      <c r="D13" s="3"/>
      <c r="E13" s="7" t="e">
        <f>C13/B13*100</f>
        <v>#DIV/0!</v>
      </c>
    </row>
    <row r="14" spans="1:5">
      <c r="A14" s="389" t="s">
        <v>6</v>
      </c>
      <c r="B14" s="389"/>
      <c r="C14" s="389"/>
      <c r="D14" s="389"/>
      <c r="E14" s="389"/>
    </row>
    <row r="15" spans="1:5">
      <c r="A15" s="8" t="s">
        <v>7</v>
      </c>
      <c r="B15" s="9" t="s">
        <v>8</v>
      </c>
      <c r="C15" s="9" t="s">
        <v>9</v>
      </c>
      <c r="D15" s="401" t="s">
        <v>10</v>
      </c>
      <c r="E15" s="402"/>
    </row>
    <row r="16" spans="1:5">
      <c r="A16" s="10"/>
      <c r="B16" s="11"/>
      <c r="C16" s="11"/>
      <c r="D16" s="393"/>
      <c r="E16" s="394"/>
    </row>
    <row r="17" spans="1:5" ht="9.75" customHeight="1">
      <c r="A17" s="389"/>
      <c r="B17" s="389"/>
      <c r="C17" s="389"/>
      <c r="D17" s="389"/>
      <c r="E17" s="389"/>
    </row>
    <row r="18" spans="1:5" ht="142.5" customHeight="1">
      <c r="A18" s="390" t="s">
        <v>27</v>
      </c>
      <c r="B18" s="390"/>
      <c r="C18" s="390"/>
      <c r="D18" s="390"/>
      <c r="E18" s="390"/>
    </row>
    <row r="19" spans="1:5" ht="35.25" customHeight="1">
      <c r="A19" s="30"/>
      <c r="B19" s="30"/>
      <c r="C19" s="30"/>
      <c r="D19" s="30"/>
      <c r="E19" s="30"/>
    </row>
    <row r="20" spans="1:5">
      <c r="A20" s="4" t="s">
        <v>0</v>
      </c>
      <c r="B20" s="400"/>
      <c r="C20" s="400"/>
      <c r="D20" s="400"/>
      <c r="E20" s="400"/>
    </row>
    <row r="21" spans="1:5" ht="9.75" customHeight="1">
      <c r="A21" s="20"/>
      <c r="B21" s="21"/>
      <c r="C21" s="22"/>
      <c r="D21" s="22"/>
      <c r="E21" s="23"/>
    </row>
    <row r="22" spans="1:5">
      <c r="A22" s="24" t="s">
        <v>25</v>
      </c>
      <c r="B22" s="405"/>
      <c r="C22" s="406"/>
      <c r="D22" s="27"/>
      <c r="E22" s="28"/>
    </row>
    <row r="23" spans="1:5" ht="7.5" customHeight="1">
      <c r="A23" s="20"/>
      <c r="B23" s="21"/>
      <c r="C23" s="22"/>
      <c r="D23" s="22"/>
      <c r="E23" s="23"/>
    </row>
    <row r="24" spans="1:5">
      <c r="A24" s="29" t="s">
        <v>1</v>
      </c>
      <c r="B24" s="29" t="s">
        <v>2</v>
      </c>
      <c r="C24" s="29" t="s">
        <v>3</v>
      </c>
      <c r="D24" s="14" t="s">
        <v>4</v>
      </c>
      <c r="E24" s="14" t="s">
        <v>5</v>
      </c>
    </row>
    <row r="25" spans="1:5">
      <c r="A25" s="5"/>
      <c r="B25" s="6"/>
      <c r="C25" s="3"/>
      <c r="D25" s="3"/>
      <c r="E25" s="7" t="e">
        <f>C25/B25*100</f>
        <v>#DIV/0!</v>
      </c>
    </row>
    <row r="26" spans="1:5">
      <c r="A26" s="389" t="s">
        <v>6</v>
      </c>
      <c r="B26" s="389"/>
      <c r="C26" s="389"/>
      <c r="D26" s="389"/>
      <c r="E26" s="389"/>
    </row>
    <row r="27" spans="1:5">
      <c r="A27" s="12" t="s">
        <v>7</v>
      </c>
      <c r="B27" s="13" t="s">
        <v>8</v>
      </c>
      <c r="C27" s="13" t="s">
        <v>9</v>
      </c>
      <c r="D27" s="391" t="s">
        <v>10</v>
      </c>
      <c r="E27" s="392"/>
    </row>
    <row r="28" spans="1:5">
      <c r="A28" s="10"/>
      <c r="B28" s="11"/>
      <c r="C28" s="11"/>
      <c r="D28" s="393"/>
      <c r="E28" s="394"/>
    </row>
    <row r="29" spans="1:5" ht="9.75" customHeight="1">
      <c r="A29" s="389"/>
      <c r="B29" s="389"/>
      <c r="C29" s="389"/>
      <c r="D29" s="389"/>
      <c r="E29" s="389"/>
    </row>
    <row r="30" spans="1:5" ht="142.5" customHeight="1">
      <c r="A30" s="390" t="s">
        <v>27</v>
      </c>
      <c r="B30" s="390"/>
      <c r="C30" s="390"/>
      <c r="D30" s="390"/>
      <c r="E30" s="390"/>
    </row>
    <row r="31" spans="1:5">
      <c r="A31" s="403"/>
      <c r="B31" s="389"/>
      <c r="C31" s="389"/>
      <c r="D31" s="389"/>
      <c r="E31" s="404"/>
    </row>
    <row r="32" spans="1:5">
      <c r="A32" s="398" t="s">
        <v>24</v>
      </c>
      <c r="B32" s="399"/>
      <c r="C32" s="398" t="s">
        <v>23</v>
      </c>
      <c r="D32" s="398" t="s">
        <v>28</v>
      </c>
      <c r="E32" s="398"/>
    </row>
    <row r="33" spans="1:5" ht="39.75" customHeight="1">
      <c r="A33" s="399"/>
      <c r="B33" s="399"/>
      <c r="C33" s="398"/>
      <c r="D33" s="398"/>
      <c r="E33" s="398"/>
    </row>
    <row r="34" spans="1:5">
      <c r="A34" s="399"/>
      <c r="B34" s="399"/>
      <c r="C34" s="398"/>
      <c r="D34" s="398"/>
      <c r="E34" s="398"/>
    </row>
    <row r="35" spans="1:5">
      <c r="A35" s="399"/>
      <c r="B35" s="399"/>
      <c r="C35" s="398"/>
      <c r="D35" s="398"/>
      <c r="E35" s="398"/>
    </row>
    <row r="36" spans="1:5">
      <c r="A36" s="31"/>
      <c r="B36" s="31"/>
      <c r="C36" s="31"/>
      <c r="D36" s="31"/>
      <c r="E36" s="31"/>
    </row>
    <row r="39" spans="1:5" ht="15.75">
      <c r="A39" s="32"/>
      <c r="B39" s="32"/>
      <c r="C39" s="32"/>
      <c r="D39" s="32"/>
      <c r="E39" s="32"/>
    </row>
  </sheetData>
  <mergeCells count="21">
    <mergeCell ref="B6:E6"/>
    <mergeCell ref="B4:E4"/>
    <mergeCell ref="A1:E1"/>
    <mergeCell ref="A2:E2"/>
    <mergeCell ref="A32:B35"/>
    <mergeCell ref="C32:C35"/>
    <mergeCell ref="D32:E35"/>
    <mergeCell ref="B8:E8"/>
    <mergeCell ref="A17:E17"/>
    <mergeCell ref="A18:E18"/>
    <mergeCell ref="A14:E14"/>
    <mergeCell ref="D15:E15"/>
    <mergeCell ref="D16:E16"/>
    <mergeCell ref="A31:E31"/>
    <mergeCell ref="B20:E20"/>
    <mergeCell ref="B22:C22"/>
    <mergeCell ref="A26:E26"/>
    <mergeCell ref="A29:E29"/>
    <mergeCell ref="A30:E30"/>
    <mergeCell ref="D27:E27"/>
    <mergeCell ref="D28:E28"/>
  </mergeCells>
  <printOptions horizontalCentered="1"/>
  <pageMargins left="0" right="0" top="1.7716535433070868" bottom="0" header="0.39370078740157483" footer="0.31496062992125984"/>
  <pageSetup paperSize="9" scale="87" orientation="portrait" useFirstPageNumber="1" horizontalDpi="300" verticalDpi="300" r:id="rId1"/>
  <headerFooter>
    <oddHeader xml:space="preserve">&amp;C&amp;G
&amp;8PREEITURA MUNICIPAL DE PALMAS
SECRETARIA MUNICIPAL DE FINANÇAS
DIRETORIA GERAL DE PLANEJAMENTO E ORÇAMENTO&amp;11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373</v>
      </c>
      <c r="C4" s="431"/>
      <c r="D4" s="431"/>
      <c r="E4" s="431"/>
      <c r="F4" s="431"/>
      <c r="G4" s="432"/>
    </row>
    <row r="5" spans="1:8" ht="30.75" customHeight="1">
      <c r="A5" s="343" t="s">
        <v>305</v>
      </c>
      <c r="B5" s="414" t="s">
        <v>374</v>
      </c>
      <c r="C5" s="415"/>
      <c r="D5" s="415"/>
      <c r="E5" s="415"/>
      <c r="F5" s="415"/>
      <c r="G5" s="416"/>
    </row>
    <row r="6" spans="1:8" ht="15" customHeight="1">
      <c r="A6" s="336" t="s">
        <v>33</v>
      </c>
      <c r="B6" s="414" t="s">
        <v>372</v>
      </c>
      <c r="C6" s="415"/>
      <c r="D6" s="415"/>
      <c r="E6" s="415"/>
      <c r="F6" s="415"/>
      <c r="G6" s="416"/>
    </row>
    <row r="7" spans="1:8" ht="38.25" customHeight="1">
      <c r="A7" s="336" t="s">
        <v>306</v>
      </c>
      <c r="B7" s="411" t="s">
        <v>375</v>
      </c>
      <c r="C7" s="412"/>
      <c r="D7" s="412"/>
      <c r="E7" s="412"/>
      <c r="F7" s="412"/>
      <c r="G7" s="413"/>
    </row>
    <row r="8" spans="1:8" ht="29.25" customHeight="1">
      <c r="A8" s="336" t="s">
        <v>307</v>
      </c>
      <c r="B8" s="411" t="s">
        <v>376</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377</v>
      </c>
      <c r="B12" s="421"/>
      <c r="C12" s="422" t="s">
        <v>65</v>
      </c>
      <c r="D12" s="423"/>
      <c r="E12" s="338">
        <v>19</v>
      </c>
      <c r="F12" s="351">
        <f>IFERROR(E12*E16/100,0)</f>
        <v>15.544295367060368</v>
      </c>
      <c r="G12" s="350">
        <f>IFERROR(F12/E12*100,0)</f>
        <v>81.812080879265096</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871000</v>
      </c>
      <c r="B15" s="365">
        <v>872369.45</v>
      </c>
      <c r="C15" s="341">
        <v>792650.11</v>
      </c>
      <c r="D15" s="341">
        <v>792650.11</v>
      </c>
      <c r="E15" s="341">
        <v>713703.6</v>
      </c>
      <c r="F15" s="342">
        <v>0</v>
      </c>
      <c r="G15" s="350">
        <f>IFERROR(B15-C15-F15,0)</f>
        <v>79719.339999999967</v>
      </c>
    </row>
    <row r="16" spans="1:8" ht="16.5" thickBot="1">
      <c r="A16" s="407" t="s">
        <v>325</v>
      </c>
      <c r="B16" s="407"/>
      <c r="C16" s="350">
        <f>IFERROR(C15/$B$15*100,0)</f>
        <v>90.8617455597511</v>
      </c>
      <c r="D16" s="350">
        <f>IFERROR(D15/$C$15*100,0)</f>
        <v>100</v>
      </c>
      <c r="E16" s="350">
        <f>IFERROR(E15/$B$15*100,0)</f>
        <v>81.812080879265096</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626" priority="7" operator="between">
      <formula>66</formula>
      <formula>100</formula>
    </cfRule>
    <cfRule type="cellIs" dxfId="625" priority="8" operator="between">
      <formula>33</formula>
      <formula>66</formula>
    </cfRule>
    <cfRule type="cellIs" dxfId="624" priority="9" operator="between">
      <formula>0</formula>
      <formula>33</formula>
    </cfRule>
  </conditionalFormatting>
  <conditionalFormatting sqref="G15">
    <cfRule type="cellIs" dxfId="623" priority="16" operator="between">
      <formula>66</formula>
      <formula>100</formula>
    </cfRule>
    <cfRule type="cellIs" dxfId="622" priority="17" operator="between">
      <formula>33</formula>
      <formula>66</formula>
    </cfRule>
    <cfRule type="cellIs" dxfId="621" priority="18" operator="between">
      <formula>0</formula>
      <formula>33</formula>
    </cfRule>
  </conditionalFormatting>
  <conditionalFormatting sqref="G12">
    <cfRule type="cellIs" dxfId="620" priority="13" operator="between">
      <formula>66</formula>
      <formula>100</formula>
    </cfRule>
    <cfRule type="cellIs" dxfId="619" priority="14" operator="between">
      <formula>33</formula>
      <formula>66</formula>
    </cfRule>
    <cfRule type="cellIs" dxfId="618" priority="15" operator="between">
      <formula>0</formula>
      <formula>33</formula>
    </cfRule>
  </conditionalFormatting>
  <conditionalFormatting sqref="F12">
    <cfRule type="cellIs" dxfId="617" priority="10" operator="between">
      <formula>$E$12*0</formula>
      <formula>$E$12*0.329999</formula>
    </cfRule>
    <cfRule type="cellIs" dxfId="616" priority="11" operator="between">
      <formula>$E$12*0.33</formula>
      <formula>$E$12*0.6599999</formula>
    </cfRule>
    <cfRule type="cellIs" dxfId="615" priority="12" operator="between">
      <formula>$E$12*0.66</formula>
      <formula>$E$12*1</formula>
    </cfRule>
  </conditionalFormatting>
  <conditionalFormatting sqref="D16">
    <cfRule type="cellIs" dxfId="614" priority="4" operator="between">
      <formula>66</formula>
      <formula>100</formula>
    </cfRule>
    <cfRule type="cellIs" dxfId="613" priority="5" operator="between">
      <formula>33</formula>
      <formula>66</formula>
    </cfRule>
    <cfRule type="cellIs" dxfId="612" priority="6" operator="between">
      <formula>0</formula>
      <formula>33</formula>
    </cfRule>
  </conditionalFormatting>
  <conditionalFormatting sqref="E16">
    <cfRule type="cellIs" dxfId="611" priority="1" operator="between">
      <formula>66</formula>
      <formula>100</formula>
    </cfRule>
    <cfRule type="cellIs" dxfId="610" priority="2" operator="between">
      <formula>33</formula>
      <formula>66</formula>
    </cfRule>
    <cfRule type="cellIs" dxfId="609"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topLeftCell="A7"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373</v>
      </c>
      <c r="C4" s="431"/>
      <c r="D4" s="431"/>
      <c r="E4" s="431"/>
      <c r="F4" s="431"/>
      <c r="G4" s="432"/>
    </row>
    <row r="5" spans="1:8" ht="30.75" customHeight="1">
      <c r="A5" s="343" t="s">
        <v>305</v>
      </c>
      <c r="B5" s="414" t="s">
        <v>374</v>
      </c>
      <c r="C5" s="415"/>
      <c r="D5" s="415"/>
      <c r="E5" s="415"/>
      <c r="F5" s="415"/>
      <c r="G5" s="416"/>
    </row>
    <row r="6" spans="1:8" ht="15" customHeight="1">
      <c r="A6" s="336" t="s">
        <v>33</v>
      </c>
      <c r="B6" s="414" t="s">
        <v>378</v>
      </c>
      <c r="C6" s="415"/>
      <c r="D6" s="415"/>
      <c r="E6" s="415"/>
      <c r="F6" s="415"/>
      <c r="G6" s="416"/>
    </row>
    <row r="7" spans="1:8" ht="132" customHeight="1">
      <c r="A7" s="336" t="s">
        <v>306</v>
      </c>
      <c r="B7" s="411" t="s">
        <v>379</v>
      </c>
      <c r="C7" s="412"/>
      <c r="D7" s="412"/>
      <c r="E7" s="412"/>
      <c r="F7" s="412"/>
      <c r="G7" s="413"/>
    </row>
    <row r="8" spans="1:8" ht="29.25" customHeight="1">
      <c r="A8" s="336" t="s">
        <v>307</v>
      </c>
      <c r="B8" s="411" t="s">
        <v>380</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381</v>
      </c>
      <c r="B12" s="421"/>
      <c r="C12" s="422" t="s">
        <v>382</v>
      </c>
      <c r="D12" s="423"/>
      <c r="E12" s="338">
        <v>100</v>
      </c>
      <c r="F12" s="351">
        <f>IFERROR(E12*E16/100,0)</f>
        <v>99.999931519513495</v>
      </c>
      <c r="G12" s="350">
        <f>IFERROR(F12/E12*100,0)</f>
        <v>99.999931519513495</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255000</v>
      </c>
      <c r="B15" s="365">
        <v>292054</v>
      </c>
      <c r="C15" s="341">
        <v>292053.8</v>
      </c>
      <c r="D15" s="341">
        <v>292053.8</v>
      </c>
      <c r="E15" s="341">
        <v>292053.8</v>
      </c>
      <c r="F15" s="342">
        <v>0</v>
      </c>
      <c r="G15" s="350">
        <f>IFERROR(B15-C15-F15,0)</f>
        <v>0.20000000001164153</v>
      </c>
    </row>
    <row r="16" spans="1:8" ht="16.5" thickBot="1">
      <c r="A16" s="407" t="s">
        <v>325</v>
      </c>
      <c r="B16" s="407"/>
      <c r="C16" s="350">
        <f>IFERROR(C15/$B$15*100,0)</f>
        <v>99.99993151951351</v>
      </c>
      <c r="D16" s="350">
        <f>IFERROR(D15/$C$15*100,0)</f>
        <v>100</v>
      </c>
      <c r="E16" s="350">
        <f>IFERROR(E15/$B$15*100,0)</f>
        <v>99.99993151951351</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608" priority="7" operator="between">
      <formula>66</formula>
      <formula>100</formula>
    </cfRule>
    <cfRule type="cellIs" dxfId="607" priority="8" operator="between">
      <formula>33</formula>
      <formula>66</formula>
    </cfRule>
    <cfRule type="cellIs" dxfId="606" priority="9" operator="between">
      <formula>0</formula>
      <formula>33</formula>
    </cfRule>
  </conditionalFormatting>
  <conditionalFormatting sqref="G15">
    <cfRule type="cellIs" dxfId="605" priority="16" operator="between">
      <formula>66</formula>
      <formula>100</formula>
    </cfRule>
    <cfRule type="cellIs" dxfId="604" priority="17" operator="between">
      <formula>33</formula>
      <formula>66</formula>
    </cfRule>
    <cfRule type="cellIs" dxfId="603" priority="18" operator="between">
      <formula>0</formula>
      <formula>33</formula>
    </cfRule>
  </conditionalFormatting>
  <conditionalFormatting sqref="G12">
    <cfRule type="cellIs" dxfId="602" priority="13" operator="between">
      <formula>66</formula>
      <formula>100</formula>
    </cfRule>
    <cfRule type="cellIs" dxfId="601" priority="14" operator="between">
      <formula>33</formula>
      <formula>66</formula>
    </cfRule>
    <cfRule type="cellIs" dxfId="600" priority="15" operator="between">
      <formula>0</formula>
      <formula>33</formula>
    </cfRule>
  </conditionalFormatting>
  <conditionalFormatting sqref="F12">
    <cfRule type="cellIs" dxfId="599" priority="10" operator="between">
      <formula>$E$12*0</formula>
      <formula>$E$12*0.329999</formula>
    </cfRule>
    <cfRule type="cellIs" dxfId="598" priority="11" operator="between">
      <formula>$E$12*0.33</formula>
      <formula>$E$12*0.6599999</formula>
    </cfRule>
    <cfRule type="cellIs" dxfId="597" priority="12" operator="between">
      <formula>$E$12*0.66</formula>
      <formula>$E$12*1</formula>
    </cfRule>
  </conditionalFormatting>
  <conditionalFormatting sqref="D16">
    <cfRule type="cellIs" dxfId="596" priority="4" operator="between">
      <formula>66</formula>
      <formula>100</formula>
    </cfRule>
    <cfRule type="cellIs" dxfId="595" priority="5" operator="between">
      <formula>33</formula>
      <formula>66</formula>
    </cfRule>
    <cfRule type="cellIs" dxfId="594" priority="6" operator="between">
      <formula>0</formula>
      <formula>33</formula>
    </cfRule>
  </conditionalFormatting>
  <conditionalFormatting sqref="E16">
    <cfRule type="cellIs" dxfId="593" priority="1" operator="between">
      <formula>66</formula>
      <formula>100</formula>
    </cfRule>
    <cfRule type="cellIs" dxfId="592" priority="2" operator="between">
      <formula>33</formula>
      <formula>66</formula>
    </cfRule>
    <cfRule type="cellIs" dxfId="591"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23.8554687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373</v>
      </c>
      <c r="C4" s="431"/>
      <c r="D4" s="431"/>
      <c r="E4" s="431"/>
      <c r="F4" s="431"/>
      <c r="G4" s="432"/>
    </row>
    <row r="5" spans="1:8" ht="30.75" customHeight="1">
      <c r="A5" s="343" t="s">
        <v>305</v>
      </c>
      <c r="B5" s="414" t="s">
        <v>374</v>
      </c>
      <c r="C5" s="415"/>
      <c r="D5" s="415"/>
      <c r="E5" s="415"/>
      <c r="F5" s="415"/>
      <c r="G5" s="416"/>
    </row>
    <row r="6" spans="1:8" ht="15" customHeight="1">
      <c r="A6" s="336" t="s">
        <v>33</v>
      </c>
      <c r="B6" s="414" t="s">
        <v>404</v>
      </c>
      <c r="C6" s="415"/>
      <c r="D6" s="415"/>
      <c r="E6" s="415"/>
      <c r="F6" s="415"/>
      <c r="G6" s="416"/>
    </row>
    <row r="7" spans="1:8" ht="54" customHeight="1">
      <c r="A7" s="336" t="s">
        <v>306</v>
      </c>
      <c r="B7" s="411" t="s">
        <v>405</v>
      </c>
      <c r="C7" s="412"/>
      <c r="D7" s="412"/>
      <c r="E7" s="412"/>
      <c r="F7" s="412"/>
      <c r="G7" s="413"/>
    </row>
    <row r="8" spans="1:8" ht="44.25" customHeight="1">
      <c r="A8" s="336" t="s">
        <v>307</v>
      </c>
      <c r="B8" s="411" t="s">
        <v>406</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407</v>
      </c>
      <c r="B12" s="421"/>
      <c r="C12" s="422" t="s">
        <v>382</v>
      </c>
      <c r="D12" s="423"/>
      <c r="E12" s="338">
        <v>100</v>
      </c>
      <c r="F12" s="351">
        <f>IFERROR(E12*E16/100,0)</f>
        <v>86.625799647043181</v>
      </c>
      <c r="G12" s="350">
        <f>IFERROR(F12/E12*100,0)</f>
        <v>86.625799647043181</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200000</v>
      </c>
      <c r="B15" s="365">
        <v>2221931.87</v>
      </c>
      <c r="C15" s="341">
        <v>2214669.84</v>
      </c>
      <c r="D15" s="341">
        <v>2210092.7999999998</v>
      </c>
      <c r="E15" s="341">
        <v>1924766.25</v>
      </c>
      <c r="F15" s="342">
        <v>0</v>
      </c>
      <c r="G15" s="350">
        <f>IFERROR(B15-C15-F15,0)</f>
        <v>7262.0300000002608</v>
      </c>
    </row>
    <row r="16" spans="1:8" ht="16.5" thickBot="1">
      <c r="A16" s="407" t="s">
        <v>325</v>
      </c>
      <c r="B16" s="407"/>
      <c r="C16" s="350">
        <f>IFERROR(C15/$B$15*100,0)</f>
        <v>99.673165946352796</v>
      </c>
      <c r="D16" s="350">
        <f>IFERROR(D15/$C$15*100,0)</f>
        <v>99.79333081991129</v>
      </c>
      <c r="E16" s="350">
        <f>IFERROR(E15/$B$15*100,0)</f>
        <v>86.625799647043181</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590" priority="7" operator="between">
      <formula>66</formula>
      <formula>100</formula>
    </cfRule>
    <cfRule type="cellIs" dxfId="589" priority="8" operator="between">
      <formula>33</formula>
      <formula>66</formula>
    </cfRule>
    <cfRule type="cellIs" dxfId="588" priority="9" operator="between">
      <formula>0</formula>
      <formula>33</formula>
    </cfRule>
  </conditionalFormatting>
  <conditionalFormatting sqref="G15">
    <cfRule type="cellIs" dxfId="587" priority="16" operator="between">
      <formula>66</formula>
      <formula>100</formula>
    </cfRule>
    <cfRule type="cellIs" dxfId="586" priority="17" operator="between">
      <formula>33</formula>
      <formula>66</formula>
    </cfRule>
    <cfRule type="cellIs" dxfId="585" priority="18" operator="between">
      <formula>0</formula>
      <formula>33</formula>
    </cfRule>
  </conditionalFormatting>
  <conditionalFormatting sqref="G12">
    <cfRule type="cellIs" dxfId="584" priority="13" operator="between">
      <formula>66</formula>
      <formula>100</formula>
    </cfRule>
    <cfRule type="cellIs" dxfId="583" priority="14" operator="between">
      <formula>33</formula>
      <formula>66</formula>
    </cfRule>
    <cfRule type="cellIs" dxfId="582" priority="15" operator="between">
      <formula>0</formula>
      <formula>33</formula>
    </cfRule>
  </conditionalFormatting>
  <conditionalFormatting sqref="F12">
    <cfRule type="cellIs" dxfId="581" priority="10" operator="between">
      <formula>$E$12*0</formula>
      <formula>$E$12*0.329999</formula>
    </cfRule>
    <cfRule type="cellIs" dxfId="580" priority="11" operator="between">
      <formula>$E$12*0.33</formula>
      <formula>$E$12*0.6599999</formula>
    </cfRule>
    <cfRule type="cellIs" dxfId="579" priority="12" operator="between">
      <formula>$E$12*0.66</formula>
      <formula>$E$12*1</formula>
    </cfRule>
  </conditionalFormatting>
  <conditionalFormatting sqref="D16">
    <cfRule type="cellIs" dxfId="578" priority="4" operator="between">
      <formula>66</formula>
      <formula>100</formula>
    </cfRule>
    <cfRule type="cellIs" dxfId="577" priority="5" operator="between">
      <formula>33</formula>
      <formula>66</formula>
    </cfRule>
    <cfRule type="cellIs" dxfId="576" priority="6" operator="between">
      <formula>0</formula>
      <formula>33</formula>
    </cfRule>
  </conditionalFormatting>
  <conditionalFormatting sqref="E16">
    <cfRule type="cellIs" dxfId="575" priority="1" operator="between">
      <formula>66</formula>
      <formula>100</formula>
    </cfRule>
    <cfRule type="cellIs" dxfId="574" priority="2" operator="between">
      <formula>33</formula>
      <formula>66</formula>
    </cfRule>
    <cfRule type="cellIs" dxfId="573"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389</v>
      </c>
      <c r="C4" s="431"/>
      <c r="D4" s="431"/>
      <c r="E4" s="431"/>
      <c r="F4" s="431"/>
      <c r="G4" s="432"/>
    </row>
    <row r="5" spans="1:8" ht="30.75" customHeight="1">
      <c r="A5" s="343" t="s">
        <v>305</v>
      </c>
      <c r="B5" s="414" t="s">
        <v>390</v>
      </c>
      <c r="C5" s="415"/>
      <c r="D5" s="415"/>
      <c r="E5" s="415"/>
      <c r="F5" s="415"/>
      <c r="G5" s="416"/>
    </row>
    <row r="6" spans="1:8" ht="15" customHeight="1">
      <c r="A6" s="336" t="s">
        <v>33</v>
      </c>
      <c r="B6" s="414" t="s">
        <v>391</v>
      </c>
      <c r="C6" s="415"/>
      <c r="D6" s="415"/>
      <c r="E6" s="415"/>
      <c r="F6" s="415"/>
      <c r="G6" s="416"/>
    </row>
    <row r="7" spans="1:8" ht="39" customHeight="1">
      <c r="A7" s="336" t="s">
        <v>306</v>
      </c>
      <c r="B7" s="411" t="s">
        <v>375</v>
      </c>
      <c r="C7" s="412"/>
      <c r="D7" s="412"/>
      <c r="E7" s="412"/>
      <c r="F7" s="412"/>
      <c r="G7" s="413"/>
    </row>
    <row r="8" spans="1:8" ht="22.5" customHeight="1">
      <c r="A8" s="336" t="s">
        <v>307</v>
      </c>
      <c r="B8" s="411" t="s">
        <v>376</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381</v>
      </c>
      <c r="B12" s="421"/>
      <c r="C12" s="422" t="s">
        <v>65</v>
      </c>
      <c r="D12" s="423"/>
      <c r="E12" s="338">
        <v>36</v>
      </c>
      <c r="F12" s="351">
        <f>IFERROR(E12*E16/100,0)</f>
        <v>28.380933132362557</v>
      </c>
      <c r="G12" s="350">
        <f>IFERROR(F12/E12*100,0)</f>
        <v>78.835925367673767</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879000</v>
      </c>
      <c r="B15" s="365">
        <v>1246250.8500000001</v>
      </c>
      <c r="C15" s="341">
        <v>1079259.98</v>
      </c>
      <c r="D15" s="341">
        <v>1079259.98</v>
      </c>
      <c r="E15" s="341">
        <v>982493.39</v>
      </c>
      <c r="F15" s="342">
        <v>0</v>
      </c>
      <c r="G15" s="350">
        <f>IFERROR(B15-C15-F15,0)</f>
        <v>166990.87000000011</v>
      </c>
    </row>
    <row r="16" spans="1:8" ht="16.5" thickBot="1">
      <c r="A16" s="407" t="s">
        <v>325</v>
      </c>
      <c r="B16" s="407"/>
      <c r="C16" s="350">
        <f>IFERROR(C15/$B$15*100,0)</f>
        <v>86.600541135037133</v>
      </c>
      <c r="D16" s="350">
        <f>IFERROR(D15/$C$15*100,0)</f>
        <v>100</v>
      </c>
      <c r="E16" s="350">
        <f>IFERROR(E15/$B$15*100,0)</f>
        <v>78.835925367673767</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572" priority="7" operator="between">
      <formula>66</formula>
      <formula>100</formula>
    </cfRule>
    <cfRule type="cellIs" dxfId="571" priority="8" operator="between">
      <formula>33</formula>
      <formula>66</formula>
    </cfRule>
    <cfRule type="cellIs" dxfId="570" priority="9" operator="between">
      <formula>0</formula>
      <formula>33</formula>
    </cfRule>
  </conditionalFormatting>
  <conditionalFormatting sqref="G15">
    <cfRule type="cellIs" dxfId="569" priority="16" operator="between">
      <formula>66</formula>
      <formula>100</formula>
    </cfRule>
    <cfRule type="cellIs" dxfId="568" priority="17" operator="between">
      <formula>33</formula>
      <formula>66</formula>
    </cfRule>
    <cfRule type="cellIs" dxfId="567" priority="18" operator="between">
      <formula>0</formula>
      <formula>33</formula>
    </cfRule>
  </conditionalFormatting>
  <conditionalFormatting sqref="G12">
    <cfRule type="cellIs" dxfId="566" priority="13" operator="between">
      <formula>66</formula>
      <formula>100</formula>
    </cfRule>
    <cfRule type="cellIs" dxfId="565" priority="14" operator="between">
      <formula>33</formula>
      <formula>66</formula>
    </cfRule>
    <cfRule type="cellIs" dxfId="564" priority="15" operator="between">
      <formula>0</formula>
      <formula>33</formula>
    </cfRule>
  </conditionalFormatting>
  <conditionalFormatting sqref="F12">
    <cfRule type="cellIs" dxfId="563" priority="10" operator="between">
      <formula>$E$12*0</formula>
      <formula>$E$12*0.329999</formula>
    </cfRule>
    <cfRule type="cellIs" dxfId="562" priority="11" operator="between">
      <formula>$E$12*0.33</formula>
      <formula>$E$12*0.6599999</formula>
    </cfRule>
    <cfRule type="cellIs" dxfId="561" priority="12" operator="between">
      <formula>$E$12*0.66</formula>
      <formula>$E$12*1</formula>
    </cfRule>
  </conditionalFormatting>
  <conditionalFormatting sqref="D16">
    <cfRule type="cellIs" dxfId="560" priority="4" operator="between">
      <formula>66</formula>
      <formula>100</formula>
    </cfRule>
    <cfRule type="cellIs" dxfId="559" priority="5" operator="between">
      <formula>33</formula>
      <formula>66</formula>
    </cfRule>
    <cfRule type="cellIs" dxfId="558" priority="6" operator="between">
      <formula>0</formula>
      <formula>33</formula>
    </cfRule>
  </conditionalFormatting>
  <conditionalFormatting sqref="E16">
    <cfRule type="cellIs" dxfId="557" priority="1" operator="between">
      <formula>66</formula>
      <formula>100</formula>
    </cfRule>
    <cfRule type="cellIs" dxfId="556" priority="2" operator="between">
      <formula>33</formula>
      <formula>66</formula>
    </cfRule>
    <cfRule type="cellIs" dxfId="555"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topLeftCell="A4"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20.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389</v>
      </c>
      <c r="C4" s="431"/>
      <c r="D4" s="431"/>
      <c r="E4" s="431"/>
      <c r="F4" s="431"/>
      <c r="G4" s="432"/>
    </row>
    <row r="5" spans="1:8" ht="30.75" customHeight="1">
      <c r="A5" s="343" t="s">
        <v>305</v>
      </c>
      <c r="B5" s="414" t="s">
        <v>390</v>
      </c>
      <c r="C5" s="415"/>
      <c r="D5" s="415"/>
      <c r="E5" s="415"/>
      <c r="F5" s="415"/>
      <c r="G5" s="416"/>
    </row>
    <row r="6" spans="1:8" ht="15" customHeight="1">
      <c r="A6" s="336" t="s">
        <v>33</v>
      </c>
      <c r="B6" s="414" t="s">
        <v>392</v>
      </c>
      <c r="C6" s="415"/>
      <c r="D6" s="415"/>
      <c r="E6" s="415"/>
      <c r="F6" s="415"/>
      <c r="G6" s="416"/>
    </row>
    <row r="7" spans="1:8" ht="107.25" customHeight="1">
      <c r="A7" s="336" t="s">
        <v>306</v>
      </c>
      <c r="B7" s="411" t="s">
        <v>393</v>
      </c>
      <c r="C7" s="412"/>
      <c r="D7" s="412"/>
      <c r="E7" s="412"/>
      <c r="F7" s="412"/>
      <c r="G7" s="413"/>
    </row>
    <row r="8" spans="1:8" ht="46.5" customHeight="1">
      <c r="A8" s="336" t="s">
        <v>307</v>
      </c>
      <c r="B8" s="411" t="s">
        <v>394</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381</v>
      </c>
      <c r="B12" s="421"/>
      <c r="C12" s="422" t="s">
        <v>382</v>
      </c>
      <c r="D12" s="423"/>
      <c r="E12" s="338">
        <v>100</v>
      </c>
      <c r="F12" s="351">
        <f>IFERROR(E12*E16/100,0)</f>
        <v>65.348449970351325</v>
      </c>
      <c r="G12" s="350">
        <f>IFERROR(F12/E12*100,0)</f>
        <v>65.348449970351325</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777000</v>
      </c>
      <c r="B15" s="365">
        <v>1019927.91</v>
      </c>
      <c r="C15" s="341">
        <v>995443.3</v>
      </c>
      <c r="D15" s="341">
        <v>722103.45</v>
      </c>
      <c r="E15" s="341">
        <v>666507.07999999996</v>
      </c>
      <c r="F15" s="342">
        <v>23684.55</v>
      </c>
      <c r="G15" s="350">
        <f>IFERROR(B15-C15-F15,0)</f>
        <v>800.05999999998676</v>
      </c>
    </row>
    <row r="16" spans="1:8" ht="16.5" thickBot="1">
      <c r="A16" s="407" t="s">
        <v>325</v>
      </c>
      <c r="B16" s="407"/>
      <c r="C16" s="350">
        <f>IFERROR(C15/$B$15*100,0)</f>
        <v>97.599378371751783</v>
      </c>
      <c r="D16" s="350">
        <f>IFERROR(D15/$C$15*100,0)</f>
        <v>72.540892082954386</v>
      </c>
      <c r="E16" s="350">
        <f>IFERROR(E15/$B$15*100,0)</f>
        <v>65.348449970351325</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554" priority="7" operator="between">
      <formula>66</formula>
      <formula>100</formula>
    </cfRule>
    <cfRule type="cellIs" dxfId="553" priority="8" operator="between">
      <formula>33</formula>
      <formula>66</formula>
    </cfRule>
    <cfRule type="cellIs" dxfId="552" priority="9" operator="between">
      <formula>0</formula>
      <formula>33</formula>
    </cfRule>
  </conditionalFormatting>
  <conditionalFormatting sqref="G15">
    <cfRule type="cellIs" dxfId="551" priority="16" operator="between">
      <formula>66</formula>
      <formula>100</formula>
    </cfRule>
    <cfRule type="cellIs" dxfId="550" priority="17" operator="between">
      <formula>33</formula>
      <formula>66</formula>
    </cfRule>
    <cfRule type="cellIs" dxfId="549" priority="18" operator="between">
      <formula>0</formula>
      <formula>33</formula>
    </cfRule>
  </conditionalFormatting>
  <conditionalFormatting sqref="G12">
    <cfRule type="cellIs" dxfId="548" priority="13" operator="between">
      <formula>66</formula>
      <formula>100</formula>
    </cfRule>
    <cfRule type="cellIs" dxfId="547" priority="14" operator="between">
      <formula>33</formula>
      <formula>66</formula>
    </cfRule>
    <cfRule type="cellIs" dxfId="546" priority="15" operator="between">
      <formula>0</formula>
      <formula>33</formula>
    </cfRule>
  </conditionalFormatting>
  <conditionalFormatting sqref="F12">
    <cfRule type="cellIs" dxfId="545" priority="10" operator="between">
      <formula>$E$12*0</formula>
      <formula>$E$12*0.329999</formula>
    </cfRule>
    <cfRule type="cellIs" dxfId="544" priority="11" operator="between">
      <formula>$E$12*0.33</formula>
      <formula>$E$12*0.6599999</formula>
    </cfRule>
    <cfRule type="cellIs" dxfId="543" priority="12" operator="between">
      <formula>$E$12*0.66</formula>
      <formula>$E$12*1</formula>
    </cfRule>
  </conditionalFormatting>
  <conditionalFormatting sqref="D16">
    <cfRule type="cellIs" dxfId="542" priority="4" operator="between">
      <formula>66</formula>
      <formula>100</formula>
    </cfRule>
    <cfRule type="cellIs" dxfId="541" priority="5" operator="between">
      <formula>33</formula>
      <formula>66</formula>
    </cfRule>
    <cfRule type="cellIs" dxfId="540" priority="6" operator="between">
      <formula>0</formula>
      <formula>33</formula>
    </cfRule>
  </conditionalFormatting>
  <conditionalFormatting sqref="E16">
    <cfRule type="cellIs" dxfId="539" priority="1" operator="between">
      <formula>66</formula>
      <formula>100</formula>
    </cfRule>
    <cfRule type="cellIs" dxfId="538" priority="2" operator="between">
      <formula>33</formula>
      <formula>66</formula>
    </cfRule>
    <cfRule type="cellIs" dxfId="537"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E15" sqref="E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389</v>
      </c>
      <c r="C4" s="431"/>
      <c r="D4" s="431"/>
      <c r="E4" s="431"/>
      <c r="F4" s="431"/>
      <c r="G4" s="432"/>
    </row>
    <row r="5" spans="1:8" ht="30.75" customHeight="1">
      <c r="A5" s="343" t="s">
        <v>305</v>
      </c>
      <c r="B5" s="414" t="s">
        <v>390</v>
      </c>
      <c r="C5" s="415"/>
      <c r="D5" s="415"/>
      <c r="E5" s="415"/>
      <c r="F5" s="415"/>
      <c r="G5" s="416"/>
    </row>
    <row r="6" spans="1:8" ht="15" customHeight="1">
      <c r="A6" s="336" t="s">
        <v>33</v>
      </c>
      <c r="B6" s="414" t="s">
        <v>395</v>
      </c>
      <c r="C6" s="415"/>
      <c r="D6" s="415"/>
      <c r="E6" s="415"/>
      <c r="F6" s="415"/>
      <c r="G6" s="416"/>
    </row>
    <row r="7" spans="1:8" ht="59.25" customHeight="1">
      <c r="A7" s="336" t="s">
        <v>306</v>
      </c>
      <c r="B7" s="411" t="s">
        <v>396</v>
      </c>
      <c r="C7" s="412"/>
      <c r="D7" s="412"/>
      <c r="E7" s="412"/>
      <c r="F7" s="412"/>
      <c r="G7" s="413"/>
    </row>
    <row r="8" spans="1:8" ht="29.25" customHeight="1">
      <c r="A8" s="336" t="s">
        <v>307</v>
      </c>
      <c r="B8" s="411" t="s">
        <v>397</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377</v>
      </c>
      <c r="B12" s="421"/>
      <c r="C12" s="422" t="s">
        <v>65</v>
      </c>
      <c r="D12" s="423"/>
      <c r="E12" s="338">
        <v>14</v>
      </c>
      <c r="F12" s="351">
        <f>IFERROR(E12*E16/100,0)</f>
        <v>11.625277880261613</v>
      </c>
      <c r="G12" s="350">
        <f>IFERROR(F12/E12*100,0)</f>
        <v>83.037699144725806</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312000</v>
      </c>
      <c r="B15" s="365">
        <v>298150</v>
      </c>
      <c r="C15" s="341">
        <v>270964.14</v>
      </c>
      <c r="D15" s="341">
        <v>270964.14</v>
      </c>
      <c r="E15" s="341">
        <v>247576.9</v>
      </c>
      <c r="F15" s="342">
        <v>0</v>
      </c>
      <c r="G15" s="350">
        <f>IFERROR(B15-C15-F15,0)</f>
        <v>27185.859999999986</v>
      </c>
    </row>
    <row r="16" spans="1:8" ht="16.5" thickBot="1">
      <c r="A16" s="407" t="s">
        <v>325</v>
      </c>
      <c r="B16" s="407"/>
      <c r="C16" s="350">
        <f>IFERROR(C15/$B$15*100,0)</f>
        <v>90.881817876907604</v>
      </c>
      <c r="D16" s="350">
        <f>IFERROR(D15/$C$15*100,0)</f>
        <v>100</v>
      </c>
      <c r="E16" s="350">
        <f>IFERROR(E15/$B$15*100,0)</f>
        <v>83.037699144725806</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536" priority="7" operator="between">
      <formula>66</formula>
      <formula>100</formula>
    </cfRule>
    <cfRule type="cellIs" dxfId="535" priority="8" operator="between">
      <formula>33</formula>
      <formula>66</formula>
    </cfRule>
    <cfRule type="cellIs" dxfId="534" priority="9" operator="between">
      <formula>0</formula>
      <formula>33</formula>
    </cfRule>
  </conditionalFormatting>
  <conditionalFormatting sqref="G15">
    <cfRule type="cellIs" dxfId="533" priority="16" operator="between">
      <formula>66</formula>
      <formula>100</formula>
    </cfRule>
    <cfRule type="cellIs" dxfId="532" priority="17" operator="between">
      <formula>33</formula>
      <formula>66</formula>
    </cfRule>
    <cfRule type="cellIs" dxfId="531" priority="18" operator="between">
      <formula>0</formula>
      <formula>33</formula>
    </cfRule>
  </conditionalFormatting>
  <conditionalFormatting sqref="G12">
    <cfRule type="cellIs" dxfId="530" priority="13" operator="between">
      <formula>66</formula>
      <formula>100</formula>
    </cfRule>
    <cfRule type="cellIs" dxfId="529" priority="14" operator="between">
      <formula>33</formula>
      <formula>66</formula>
    </cfRule>
    <cfRule type="cellIs" dxfId="528" priority="15" operator="between">
      <formula>0</formula>
      <formula>33</formula>
    </cfRule>
  </conditionalFormatting>
  <conditionalFormatting sqref="F12">
    <cfRule type="cellIs" dxfId="527" priority="10" operator="between">
      <formula>$E$12*0</formula>
      <formula>$E$12*0.329999</formula>
    </cfRule>
    <cfRule type="cellIs" dxfId="526" priority="11" operator="between">
      <formula>$E$12*0.33</formula>
      <formula>$E$12*0.6599999</formula>
    </cfRule>
    <cfRule type="cellIs" dxfId="525" priority="12" operator="between">
      <formula>$E$12*0.66</formula>
      <formula>$E$12*1</formula>
    </cfRule>
  </conditionalFormatting>
  <conditionalFormatting sqref="D16">
    <cfRule type="cellIs" dxfId="524" priority="4" operator="between">
      <formula>66</formula>
      <formula>100</formula>
    </cfRule>
    <cfRule type="cellIs" dxfId="523" priority="5" operator="between">
      <formula>33</formula>
      <formula>66</formula>
    </cfRule>
    <cfRule type="cellIs" dxfId="522" priority="6" operator="between">
      <formula>0</formula>
      <formula>33</formula>
    </cfRule>
  </conditionalFormatting>
  <conditionalFormatting sqref="E16">
    <cfRule type="cellIs" dxfId="521" priority="1" operator="between">
      <formula>66</formula>
      <formula>100</formula>
    </cfRule>
    <cfRule type="cellIs" dxfId="520" priority="2" operator="between">
      <formula>33</formula>
      <formula>66</formula>
    </cfRule>
    <cfRule type="cellIs" dxfId="519"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topLeftCell="A4" zoomScaleNormal="100" workbookViewId="0">
      <selection activeCell="E15" sqref="E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389</v>
      </c>
      <c r="C4" s="431"/>
      <c r="D4" s="431"/>
      <c r="E4" s="431"/>
      <c r="F4" s="431"/>
      <c r="G4" s="432"/>
    </row>
    <row r="5" spans="1:8" ht="30.75" customHeight="1">
      <c r="A5" s="343" t="s">
        <v>305</v>
      </c>
      <c r="B5" s="414" t="s">
        <v>390</v>
      </c>
      <c r="C5" s="415"/>
      <c r="D5" s="415"/>
      <c r="E5" s="415"/>
      <c r="F5" s="415"/>
      <c r="G5" s="416"/>
    </row>
    <row r="6" spans="1:8" ht="15" customHeight="1">
      <c r="A6" s="336" t="s">
        <v>33</v>
      </c>
      <c r="B6" s="414" t="s">
        <v>398</v>
      </c>
      <c r="C6" s="415"/>
      <c r="D6" s="415"/>
      <c r="E6" s="415"/>
      <c r="F6" s="415"/>
      <c r="G6" s="416"/>
    </row>
    <row r="7" spans="1:8" ht="119.25" customHeight="1">
      <c r="A7" s="336" t="s">
        <v>306</v>
      </c>
      <c r="B7" s="411" t="s">
        <v>399</v>
      </c>
      <c r="C7" s="412"/>
      <c r="D7" s="412"/>
      <c r="E7" s="412"/>
      <c r="F7" s="412"/>
      <c r="G7" s="413"/>
    </row>
    <row r="8" spans="1:8" ht="29.25" customHeight="1">
      <c r="A8" s="336" t="s">
        <v>307</v>
      </c>
      <c r="B8" s="411" t="s">
        <v>400</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83</v>
      </c>
      <c r="B12" s="421"/>
      <c r="C12" s="422" t="s">
        <v>382</v>
      </c>
      <c r="D12" s="423"/>
      <c r="E12" s="338">
        <v>100</v>
      </c>
      <c r="F12" s="351">
        <f>IFERROR(E12*E16/100,0)</f>
        <v>36.189182739333461</v>
      </c>
      <c r="G12" s="350">
        <f>IFERROR(F12/E12*100,0)</f>
        <v>36.189182739333461</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59000</v>
      </c>
      <c r="B15" s="365">
        <v>19526.939999999999</v>
      </c>
      <c r="C15" s="341">
        <v>19526.64</v>
      </c>
      <c r="D15" s="341">
        <v>7066.64</v>
      </c>
      <c r="E15" s="341">
        <v>7066.64</v>
      </c>
      <c r="F15" s="342">
        <v>0</v>
      </c>
      <c r="G15" s="350">
        <f>IFERROR(B15-C15-F15,0)</f>
        <v>0.2999999999992724</v>
      </c>
    </row>
    <row r="16" spans="1:8" ht="16.5" thickBot="1">
      <c r="A16" s="407" t="s">
        <v>325</v>
      </c>
      <c r="B16" s="407"/>
      <c r="C16" s="350">
        <f>IFERROR(C15/$B$15*100,0)</f>
        <v>99.998463660973002</v>
      </c>
      <c r="D16" s="350">
        <f>IFERROR(D15/$C$15*100,0)</f>
        <v>36.189738736413432</v>
      </c>
      <c r="E16" s="350">
        <f>IFERROR(E15/$B$15*100,0)</f>
        <v>36.189182739333461</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518" priority="7" operator="between">
      <formula>66</formula>
      <formula>100</formula>
    </cfRule>
    <cfRule type="cellIs" dxfId="517" priority="8" operator="between">
      <formula>33</formula>
      <formula>66</formula>
    </cfRule>
    <cfRule type="cellIs" dxfId="516" priority="9" operator="between">
      <formula>0</formula>
      <formula>33</formula>
    </cfRule>
  </conditionalFormatting>
  <conditionalFormatting sqref="G15">
    <cfRule type="cellIs" dxfId="515" priority="16" operator="between">
      <formula>66</formula>
      <formula>100</formula>
    </cfRule>
    <cfRule type="cellIs" dxfId="514" priority="17" operator="between">
      <formula>33</formula>
      <formula>66</formula>
    </cfRule>
    <cfRule type="cellIs" dxfId="513" priority="18" operator="between">
      <formula>0</formula>
      <formula>33</formula>
    </cfRule>
  </conditionalFormatting>
  <conditionalFormatting sqref="G12">
    <cfRule type="cellIs" dxfId="512" priority="13" operator="between">
      <formula>66</formula>
      <formula>100</formula>
    </cfRule>
    <cfRule type="cellIs" dxfId="511" priority="14" operator="between">
      <formula>33</formula>
      <formula>66</formula>
    </cfRule>
    <cfRule type="cellIs" dxfId="510" priority="15" operator="between">
      <formula>0</formula>
      <formula>33</formula>
    </cfRule>
  </conditionalFormatting>
  <conditionalFormatting sqref="F12">
    <cfRule type="cellIs" dxfId="509" priority="10" operator="between">
      <formula>$E$12*0</formula>
      <formula>$E$12*0.329999</formula>
    </cfRule>
    <cfRule type="cellIs" dxfId="508" priority="11" operator="between">
      <formula>$E$12*0.33</formula>
      <formula>$E$12*0.6599999</formula>
    </cfRule>
    <cfRule type="cellIs" dxfId="507" priority="12" operator="between">
      <formula>$E$12*0.66</formula>
      <formula>$E$12*1</formula>
    </cfRule>
  </conditionalFormatting>
  <conditionalFormatting sqref="D16">
    <cfRule type="cellIs" dxfId="506" priority="4" operator="between">
      <formula>66</formula>
      <formula>100</formula>
    </cfRule>
    <cfRule type="cellIs" dxfId="505" priority="5" operator="between">
      <formula>33</formula>
      <formula>66</formula>
    </cfRule>
    <cfRule type="cellIs" dxfId="504" priority="6" operator="between">
      <formula>0</formula>
      <formula>33</formula>
    </cfRule>
  </conditionalFormatting>
  <conditionalFormatting sqref="E16">
    <cfRule type="cellIs" dxfId="503" priority="1" operator="between">
      <formula>66</formula>
      <formula>100</formula>
    </cfRule>
    <cfRule type="cellIs" dxfId="502" priority="2" operator="between">
      <formula>33</formula>
      <formula>66</formula>
    </cfRule>
    <cfRule type="cellIs" dxfId="501"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E15" sqref="E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 width="9.140625" style="331"/>
    <col min="17" max="17" width="11.5703125" style="331" bestFit="1" customWidth="1"/>
    <col min="18"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389</v>
      </c>
      <c r="C4" s="431"/>
      <c r="D4" s="431"/>
      <c r="E4" s="431"/>
      <c r="F4" s="431"/>
      <c r="G4" s="432"/>
    </row>
    <row r="5" spans="1:8" ht="30.75" customHeight="1">
      <c r="A5" s="343" t="s">
        <v>305</v>
      </c>
      <c r="B5" s="414" t="s">
        <v>390</v>
      </c>
      <c r="C5" s="415"/>
      <c r="D5" s="415"/>
      <c r="E5" s="415"/>
      <c r="F5" s="415"/>
      <c r="G5" s="416"/>
    </row>
    <row r="6" spans="1:8" ht="15" customHeight="1">
      <c r="A6" s="336" t="s">
        <v>33</v>
      </c>
      <c r="B6" s="414" t="s">
        <v>401</v>
      </c>
      <c r="C6" s="415"/>
      <c r="D6" s="415"/>
      <c r="E6" s="415"/>
      <c r="F6" s="415"/>
      <c r="G6" s="416"/>
    </row>
    <row r="7" spans="1:8" ht="72" customHeight="1">
      <c r="A7" s="336" t="s">
        <v>306</v>
      </c>
      <c r="B7" s="411" t="s">
        <v>375</v>
      </c>
      <c r="C7" s="412"/>
      <c r="D7" s="412"/>
      <c r="E7" s="412"/>
      <c r="F7" s="412"/>
      <c r="G7" s="413"/>
    </row>
    <row r="8" spans="1:8" ht="29.25" customHeight="1">
      <c r="A8" s="336" t="s">
        <v>307</v>
      </c>
      <c r="B8" s="411" t="s">
        <v>376</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402</v>
      </c>
      <c r="B12" s="421"/>
      <c r="C12" s="422" t="s">
        <v>65</v>
      </c>
      <c r="D12" s="423"/>
      <c r="E12" s="338">
        <v>5</v>
      </c>
      <c r="F12" s="351">
        <f>IFERROR(E12*E16/100,0)</f>
        <v>3.7629729729729724</v>
      </c>
      <c r="G12" s="350">
        <f>IFERROR(F12/E12*100,0)</f>
        <v>75.25945945945945</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275000</v>
      </c>
      <c r="B15" s="365">
        <v>185000</v>
      </c>
      <c r="C15" s="341">
        <v>152460</v>
      </c>
      <c r="D15" s="341">
        <v>152460</v>
      </c>
      <c r="E15" s="341">
        <v>139230</v>
      </c>
      <c r="F15" s="342">
        <v>0</v>
      </c>
      <c r="G15" s="350">
        <f>IFERROR(B15-C15-F15,0)</f>
        <v>32540</v>
      </c>
    </row>
    <row r="16" spans="1:8" ht="16.5" thickBot="1">
      <c r="A16" s="407" t="s">
        <v>325</v>
      </c>
      <c r="B16" s="407"/>
      <c r="C16" s="350">
        <f>IFERROR(C15/$B$15*100,0)</f>
        <v>82.410810810810801</v>
      </c>
      <c r="D16" s="350">
        <f>IFERROR(D15/$C$15*100,0)</f>
        <v>100</v>
      </c>
      <c r="E16" s="350">
        <f>IFERROR(E15/$B$15*100,0)</f>
        <v>75.25945945945945</v>
      </c>
    </row>
  </sheetData>
  <mergeCells count="15">
    <mergeCell ref="A16:B16"/>
    <mergeCell ref="A13:G13"/>
    <mergeCell ref="A1:G1"/>
    <mergeCell ref="A2:G2"/>
    <mergeCell ref="B4:G4"/>
    <mergeCell ref="B6:G6"/>
    <mergeCell ref="B5:G5"/>
    <mergeCell ref="B7:G7"/>
    <mergeCell ref="B8:G8"/>
    <mergeCell ref="B9:G9"/>
    <mergeCell ref="A10:G10"/>
    <mergeCell ref="A11:B11"/>
    <mergeCell ref="C11:D11"/>
    <mergeCell ref="A12:B12"/>
    <mergeCell ref="C12:D12"/>
  </mergeCells>
  <conditionalFormatting sqref="D16">
    <cfRule type="cellIs" dxfId="500" priority="4" operator="between">
      <formula>66</formula>
      <formula>100</formula>
    </cfRule>
    <cfRule type="cellIs" dxfId="499" priority="5" operator="between">
      <formula>33</formula>
      <formula>66</formula>
    </cfRule>
    <cfRule type="cellIs" dxfId="498" priority="6" operator="between">
      <formula>0</formula>
      <formula>33</formula>
    </cfRule>
  </conditionalFormatting>
  <conditionalFormatting sqref="G15">
    <cfRule type="cellIs" dxfId="497" priority="16" operator="between">
      <formula>66</formula>
      <formula>100</formula>
    </cfRule>
    <cfRule type="cellIs" dxfId="496" priority="17" operator="between">
      <formula>33</formula>
      <formula>66</formula>
    </cfRule>
    <cfRule type="cellIs" dxfId="495" priority="18" operator="between">
      <formula>0</formula>
      <formula>33</formula>
    </cfRule>
  </conditionalFormatting>
  <conditionalFormatting sqref="G12">
    <cfRule type="cellIs" dxfId="494" priority="13" operator="between">
      <formula>66</formula>
      <formula>100</formula>
    </cfRule>
    <cfRule type="cellIs" dxfId="493" priority="14" operator="between">
      <formula>33</formula>
      <formula>66</formula>
    </cfRule>
    <cfRule type="cellIs" dxfId="492" priority="15" operator="between">
      <formula>0</formula>
      <formula>33</formula>
    </cfRule>
  </conditionalFormatting>
  <conditionalFormatting sqref="F12">
    <cfRule type="cellIs" dxfId="491" priority="10" operator="between">
      <formula>$E$12*0</formula>
      <formula>$E$12*0.329999</formula>
    </cfRule>
    <cfRule type="cellIs" dxfId="490" priority="11" operator="between">
      <formula>$E$12*0.33</formula>
      <formula>$E$12*0.6599999</formula>
    </cfRule>
    <cfRule type="cellIs" dxfId="489" priority="12" operator="between">
      <formula>$E$12*0.66</formula>
      <formula>$E$12*1</formula>
    </cfRule>
  </conditionalFormatting>
  <conditionalFormatting sqref="C16">
    <cfRule type="cellIs" dxfId="488" priority="7" operator="between">
      <formula>66</formula>
      <formula>100</formula>
    </cfRule>
    <cfRule type="cellIs" dxfId="487" priority="8" operator="between">
      <formula>33</formula>
      <formula>66</formula>
    </cfRule>
    <cfRule type="cellIs" dxfId="486" priority="9" operator="between">
      <formula>0</formula>
      <formula>33</formula>
    </cfRule>
  </conditionalFormatting>
  <conditionalFormatting sqref="E16">
    <cfRule type="cellIs" dxfId="485" priority="1" operator="between">
      <formula>66</formula>
      <formula>100</formula>
    </cfRule>
    <cfRule type="cellIs" dxfId="484" priority="2" operator="between">
      <formula>33</formula>
      <formula>66</formula>
    </cfRule>
    <cfRule type="cellIs" dxfId="483"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topLeftCell="A7"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389</v>
      </c>
      <c r="C4" s="431"/>
      <c r="D4" s="431"/>
      <c r="E4" s="431"/>
      <c r="F4" s="431"/>
      <c r="G4" s="432"/>
    </row>
    <row r="5" spans="1:8" ht="30.75" customHeight="1">
      <c r="A5" s="343" t="s">
        <v>305</v>
      </c>
      <c r="B5" s="414" t="s">
        <v>390</v>
      </c>
      <c r="C5" s="415"/>
      <c r="D5" s="415"/>
      <c r="E5" s="415"/>
      <c r="F5" s="415"/>
      <c r="G5" s="416"/>
    </row>
    <row r="6" spans="1:8" ht="15" customHeight="1">
      <c r="A6" s="336" t="s">
        <v>33</v>
      </c>
      <c r="B6" s="414" t="s">
        <v>403</v>
      </c>
      <c r="C6" s="415"/>
      <c r="D6" s="415"/>
      <c r="E6" s="415"/>
      <c r="F6" s="415"/>
      <c r="G6" s="416"/>
    </row>
    <row r="7" spans="1:8" ht="115.5" customHeight="1">
      <c r="A7" s="336" t="s">
        <v>306</v>
      </c>
      <c r="B7" s="411" t="s">
        <v>393</v>
      </c>
      <c r="C7" s="412"/>
      <c r="D7" s="412"/>
      <c r="E7" s="412"/>
      <c r="F7" s="412"/>
      <c r="G7" s="413"/>
    </row>
    <row r="8" spans="1:8" ht="29.25" customHeight="1">
      <c r="A8" s="336" t="s">
        <v>307</v>
      </c>
      <c r="B8" s="411" t="s">
        <v>394</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381</v>
      </c>
      <c r="B12" s="421"/>
      <c r="C12" s="422" t="s">
        <v>382</v>
      </c>
      <c r="D12" s="423"/>
      <c r="E12" s="338">
        <v>100</v>
      </c>
      <c r="F12" s="351">
        <f>IFERROR(E12*E16/100,0)</f>
        <v>0</v>
      </c>
      <c r="G12" s="350">
        <f>IFERROR(F12/E12*100,0)</f>
        <v>0</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17000</v>
      </c>
      <c r="B15" s="365">
        <v>0</v>
      </c>
      <c r="C15" s="341">
        <v>0</v>
      </c>
      <c r="D15" s="341">
        <v>0</v>
      </c>
      <c r="E15" s="341">
        <v>0</v>
      </c>
      <c r="F15" s="342">
        <v>0</v>
      </c>
      <c r="G15" s="350">
        <f>IFERROR(B15-C15-F15,0)</f>
        <v>0</v>
      </c>
    </row>
    <row r="16" spans="1:8" ht="16.5" thickBot="1">
      <c r="A16" s="407" t="s">
        <v>325</v>
      </c>
      <c r="B16" s="407"/>
      <c r="C16" s="350">
        <f>IFERROR(C15/$B$15*100,0)</f>
        <v>0</v>
      </c>
      <c r="D16" s="350">
        <f>IFERROR(D15/$C$15*100,0)</f>
        <v>0</v>
      </c>
      <c r="E16" s="350">
        <f>IFERROR(E15/$B$15*100,0)</f>
        <v>0</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482" priority="7" operator="between">
      <formula>66</formula>
      <formula>100</formula>
    </cfRule>
    <cfRule type="cellIs" dxfId="481" priority="8" operator="between">
      <formula>33</formula>
      <formula>66</formula>
    </cfRule>
    <cfRule type="cellIs" dxfId="480" priority="9" operator="between">
      <formula>0</formula>
      <formula>33</formula>
    </cfRule>
  </conditionalFormatting>
  <conditionalFormatting sqref="G15">
    <cfRule type="cellIs" dxfId="479" priority="16" operator="between">
      <formula>66</formula>
      <formula>100</formula>
    </cfRule>
    <cfRule type="cellIs" dxfId="478" priority="17" operator="between">
      <formula>33</formula>
      <formula>66</formula>
    </cfRule>
    <cfRule type="cellIs" dxfId="477" priority="18" operator="between">
      <formula>0</formula>
      <formula>33</formula>
    </cfRule>
  </conditionalFormatting>
  <conditionalFormatting sqref="G12">
    <cfRule type="cellIs" dxfId="476" priority="13" operator="between">
      <formula>66</formula>
      <formula>100</formula>
    </cfRule>
    <cfRule type="cellIs" dxfId="475" priority="14" operator="between">
      <formula>33</formula>
      <formula>66</formula>
    </cfRule>
    <cfRule type="cellIs" dxfId="474" priority="15" operator="between">
      <formula>0</formula>
      <formula>33</formula>
    </cfRule>
  </conditionalFormatting>
  <conditionalFormatting sqref="F12">
    <cfRule type="cellIs" dxfId="473" priority="10" operator="between">
      <formula>$E$12*0</formula>
      <formula>$E$12*0.329999</formula>
    </cfRule>
    <cfRule type="cellIs" dxfId="472" priority="11" operator="between">
      <formula>$E$12*0.33</formula>
      <formula>$E$12*0.6599999</formula>
    </cfRule>
    <cfRule type="cellIs" dxfId="471" priority="12" operator="between">
      <formula>$E$12*0.66</formula>
      <formula>$E$12*1</formula>
    </cfRule>
  </conditionalFormatting>
  <conditionalFormatting sqref="D16">
    <cfRule type="cellIs" dxfId="470" priority="4" operator="between">
      <formula>66</formula>
      <formula>100</formula>
    </cfRule>
    <cfRule type="cellIs" dxfId="469" priority="5" operator="between">
      <formula>33</formula>
      <formula>66</formula>
    </cfRule>
    <cfRule type="cellIs" dxfId="468" priority="6" operator="between">
      <formula>0</formula>
      <formula>33</formula>
    </cfRule>
  </conditionalFormatting>
  <conditionalFormatting sqref="E16">
    <cfRule type="cellIs" dxfId="467" priority="1" operator="between">
      <formula>66</formula>
      <formula>100</formula>
    </cfRule>
    <cfRule type="cellIs" dxfId="466" priority="2" operator="between">
      <formula>33</formula>
      <formula>66</formula>
    </cfRule>
    <cfRule type="cellIs" dxfId="465"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383</v>
      </c>
      <c r="C4" s="431"/>
      <c r="D4" s="431"/>
      <c r="E4" s="431"/>
      <c r="F4" s="431"/>
      <c r="G4" s="432"/>
    </row>
    <row r="5" spans="1:8" ht="30.75" customHeight="1">
      <c r="A5" s="343" t="s">
        <v>305</v>
      </c>
      <c r="B5" s="414" t="s">
        <v>384</v>
      </c>
      <c r="C5" s="415"/>
      <c r="D5" s="415"/>
      <c r="E5" s="415"/>
      <c r="F5" s="415"/>
      <c r="G5" s="416"/>
    </row>
    <row r="6" spans="1:8" ht="15" customHeight="1">
      <c r="A6" s="336" t="s">
        <v>33</v>
      </c>
      <c r="B6" s="414" t="s">
        <v>385</v>
      </c>
      <c r="C6" s="415"/>
      <c r="D6" s="415"/>
      <c r="E6" s="415"/>
      <c r="F6" s="415"/>
      <c r="G6" s="416"/>
    </row>
    <row r="7" spans="1:8" ht="82.5" customHeight="1">
      <c r="A7" s="336" t="s">
        <v>306</v>
      </c>
      <c r="B7" s="411" t="s">
        <v>386</v>
      </c>
      <c r="C7" s="412"/>
      <c r="D7" s="412"/>
      <c r="E7" s="412"/>
      <c r="F7" s="412"/>
      <c r="G7" s="413"/>
    </row>
    <row r="8" spans="1:8" ht="46.5" customHeight="1">
      <c r="A8" s="336" t="s">
        <v>307</v>
      </c>
      <c r="B8" s="411" t="s">
        <v>387</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388</v>
      </c>
      <c r="B12" s="421"/>
      <c r="C12" s="422" t="s">
        <v>382</v>
      </c>
      <c r="D12" s="423"/>
      <c r="E12" s="338">
        <v>50</v>
      </c>
      <c r="F12" s="351">
        <f>IFERROR(E12*E16/100,0)</f>
        <v>0</v>
      </c>
      <c r="G12" s="350">
        <f>IFERROR(F12/E12*100,0)</f>
        <v>0</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23000</v>
      </c>
      <c r="B15" s="365">
        <v>0</v>
      </c>
      <c r="C15" s="341">
        <v>0</v>
      </c>
      <c r="D15" s="341">
        <v>0</v>
      </c>
      <c r="E15" s="341">
        <v>0</v>
      </c>
      <c r="F15" s="342">
        <v>0</v>
      </c>
      <c r="G15" s="350">
        <f>IFERROR(B15-C15-F15,0)</f>
        <v>0</v>
      </c>
    </row>
    <row r="16" spans="1:8" ht="16.5" thickBot="1">
      <c r="A16" s="407" t="s">
        <v>325</v>
      </c>
      <c r="B16" s="407"/>
      <c r="C16" s="350">
        <f>IFERROR(C15/$B$15*100,0)</f>
        <v>0</v>
      </c>
      <c r="D16" s="350">
        <f>IFERROR(D15/$C$15*100,0)</f>
        <v>0</v>
      </c>
      <c r="E16" s="350">
        <f>IFERROR(E15/$B$15*100,0)</f>
        <v>0</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464" priority="7" operator="between">
      <formula>66</formula>
      <formula>100</formula>
    </cfRule>
    <cfRule type="cellIs" dxfId="463" priority="8" operator="between">
      <formula>33</formula>
      <formula>66</formula>
    </cfRule>
    <cfRule type="cellIs" dxfId="462" priority="9" operator="between">
      <formula>0</formula>
      <formula>33</formula>
    </cfRule>
  </conditionalFormatting>
  <conditionalFormatting sqref="G15">
    <cfRule type="cellIs" dxfId="461" priority="16" operator="between">
      <formula>66</formula>
      <formula>100</formula>
    </cfRule>
    <cfRule type="cellIs" dxfId="460" priority="17" operator="between">
      <formula>33</formula>
      <formula>66</formula>
    </cfRule>
    <cfRule type="cellIs" dxfId="459" priority="18" operator="between">
      <formula>0</formula>
      <formula>33</formula>
    </cfRule>
  </conditionalFormatting>
  <conditionalFormatting sqref="G12">
    <cfRule type="cellIs" dxfId="458" priority="13" operator="between">
      <formula>66</formula>
      <formula>100</formula>
    </cfRule>
    <cfRule type="cellIs" dxfId="457" priority="14" operator="between">
      <formula>33</formula>
      <formula>66</formula>
    </cfRule>
    <cfRule type="cellIs" dxfId="456" priority="15" operator="between">
      <formula>0</formula>
      <formula>33</formula>
    </cfRule>
  </conditionalFormatting>
  <conditionalFormatting sqref="F12">
    <cfRule type="cellIs" dxfId="455" priority="10" operator="between">
      <formula>$E$12*0</formula>
      <formula>$E$12*0.329999</formula>
    </cfRule>
    <cfRule type="cellIs" dxfId="454" priority="11" operator="between">
      <formula>$E$12*0.33</formula>
      <formula>$E$12*0.6599999</formula>
    </cfRule>
    <cfRule type="cellIs" dxfId="453" priority="12" operator="between">
      <formula>$E$12*0.66</formula>
      <formula>$E$12*1</formula>
    </cfRule>
  </conditionalFormatting>
  <conditionalFormatting sqref="D16">
    <cfRule type="cellIs" dxfId="452" priority="4" operator="between">
      <formula>66</formula>
      <formula>100</formula>
    </cfRule>
    <cfRule type="cellIs" dxfId="451" priority="5" operator="between">
      <formula>33</formula>
      <formula>66</formula>
    </cfRule>
    <cfRule type="cellIs" dxfId="450" priority="6" operator="between">
      <formula>0</formula>
      <formula>33</formula>
    </cfRule>
  </conditionalFormatting>
  <conditionalFormatting sqref="E16">
    <cfRule type="cellIs" dxfId="449" priority="1" operator="between">
      <formula>66</formula>
      <formula>100</formula>
    </cfRule>
    <cfRule type="cellIs" dxfId="448" priority="2" operator="between">
      <formula>33</formula>
      <formula>66</formula>
    </cfRule>
    <cfRule type="cellIs" dxfId="447"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24.42578125" style="331" customWidth="1"/>
    <col min="4" max="5" width="18.140625" style="331" customWidth="1"/>
    <col min="6" max="6" width="21.7109375" style="331" customWidth="1"/>
    <col min="7" max="7" width="22.57031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389</v>
      </c>
      <c r="C4" s="431"/>
      <c r="D4" s="431"/>
      <c r="E4" s="431"/>
      <c r="F4" s="431"/>
      <c r="G4" s="432"/>
    </row>
    <row r="5" spans="1:8" ht="30.75" customHeight="1">
      <c r="A5" s="343" t="s">
        <v>305</v>
      </c>
      <c r="B5" s="414" t="s">
        <v>390</v>
      </c>
      <c r="C5" s="415"/>
      <c r="D5" s="415"/>
      <c r="E5" s="415"/>
      <c r="F5" s="415"/>
      <c r="G5" s="416"/>
    </row>
    <row r="6" spans="1:8" ht="15" customHeight="1">
      <c r="A6" s="336" t="s">
        <v>33</v>
      </c>
      <c r="B6" s="414" t="s">
        <v>408</v>
      </c>
      <c r="C6" s="415"/>
      <c r="D6" s="415"/>
      <c r="E6" s="415"/>
      <c r="F6" s="415"/>
      <c r="G6" s="416"/>
    </row>
    <row r="7" spans="1:8" ht="82.5" customHeight="1">
      <c r="A7" s="336" t="s">
        <v>306</v>
      </c>
      <c r="B7" s="411" t="s">
        <v>409</v>
      </c>
      <c r="C7" s="412"/>
      <c r="D7" s="412"/>
      <c r="E7" s="412"/>
      <c r="F7" s="412"/>
      <c r="G7" s="413"/>
    </row>
    <row r="8" spans="1:8" ht="29.25" customHeight="1">
      <c r="A8" s="336" t="s">
        <v>307</v>
      </c>
      <c r="B8" s="411" t="s">
        <v>410</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411</v>
      </c>
      <c r="B12" s="421"/>
      <c r="C12" s="422" t="s">
        <v>382</v>
      </c>
      <c r="D12" s="423"/>
      <c r="E12" s="338">
        <v>100</v>
      </c>
      <c r="F12" s="351">
        <f>IFERROR(E12*E16/100,0)</f>
        <v>0</v>
      </c>
      <c r="G12" s="350">
        <f>IFERROR(F12/E12*100,0)</f>
        <v>0</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2000</v>
      </c>
      <c r="B15" s="365">
        <v>0</v>
      </c>
      <c r="C15" s="341">
        <v>0</v>
      </c>
      <c r="D15" s="341">
        <v>0</v>
      </c>
      <c r="E15" s="341">
        <v>0</v>
      </c>
      <c r="F15" s="342">
        <v>0</v>
      </c>
      <c r="G15" s="350">
        <f>IFERROR(B15-C15-F15,0)</f>
        <v>0</v>
      </c>
    </row>
    <row r="16" spans="1:8" ht="16.5" thickBot="1">
      <c r="A16" s="407" t="s">
        <v>325</v>
      </c>
      <c r="B16" s="407"/>
      <c r="C16" s="350">
        <f>IFERROR(C15/$B$15*100,0)</f>
        <v>0</v>
      </c>
      <c r="D16" s="350">
        <f>IFERROR(D15/$C$15*100,0)</f>
        <v>0</v>
      </c>
      <c r="E16" s="350">
        <f>IFERROR(E15/$B$15*100,0)</f>
        <v>0</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G12">
    <cfRule type="cellIs" dxfId="446" priority="13" operator="between">
      <formula>66</formula>
      <formula>100</formula>
    </cfRule>
    <cfRule type="cellIs" dxfId="445" priority="14" operator="between">
      <formula>33</formula>
      <formula>66</formula>
    </cfRule>
    <cfRule type="cellIs" dxfId="444" priority="15" operator="between">
      <formula>0</formula>
      <formula>33</formula>
    </cfRule>
  </conditionalFormatting>
  <conditionalFormatting sqref="C16">
    <cfRule type="cellIs" dxfId="443" priority="7" operator="between">
      <formula>66</formula>
      <formula>100</formula>
    </cfRule>
    <cfRule type="cellIs" dxfId="442" priority="8" operator="between">
      <formula>33</formula>
      <formula>66</formula>
    </cfRule>
    <cfRule type="cellIs" dxfId="441" priority="9" operator="between">
      <formula>0</formula>
      <formula>33</formula>
    </cfRule>
  </conditionalFormatting>
  <conditionalFormatting sqref="G15">
    <cfRule type="cellIs" dxfId="440" priority="16" operator="between">
      <formula>66</formula>
      <formula>100</formula>
    </cfRule>
    <cfRule type="cellIs" dxfId="439" priority="17" operator="between">
      <formula>33</formula>
      <formula>66</formula>
    </cfRule>
    <cfRule type="cellIs" dxfId="438" priority="18" operator="between">
      <formula>0</formula>
      <formula>33</formula>
    </cfRule>
  </conditionalFormatting>
  <conditionalFormatting sqref="F12">
    <cfRule type="cellIs" dxfId="437" priority="10" operator="between">
      <formula>$E$12*0</formula>
      <formula>$E$12*0.329999</formula>
    </cfRule>
    <cfRule type="cellIs" dxfId="436" priority="11" operator="between">
      <formula>$E$12*0.33</formula>
      <formula>$E$12*0.6599999</formula>
    </cfRule>
    <cfRule type="cellIs" dxfId="435" priority="12" operator="between">
      <formula>$E$12*0.66</formula>
      <formula>$E$12*1</formula>
    </cfRule>
  </conditionalFormatting>
  <conditionalFormatting sqref="D16">
    <cfRule type="cellIs" dxfId="434" priority="4" operator="between">
      <formula>66</formula>
      <formula>100</formula>
    </cfRule>
    <cfRule type="cellIs" dxfId="433" priority="5" operator="between">
      <formula>33</formula>
      <formula>66</formula>
    </cfRule>
    <cfRule type="cellIs" dxfId="432" priority="6" operator="between">
      <formula>0</formula>
      <formula>33</formula>
    </cfRule>
  </conditionalFormatting>
  <conditionalFormatting sqref="E16">
    <cfRule type="cellIs" dxfId="431" priority="1" operator="between">
      <formula>66</formula>
      <formula>100</formula>
    </cfRule>
    <cfRule type="cellIs" dxfId="430" priority="2" operator="between">
      <formula>33</formula>
      <formula>66</formula>
    </cfRule>
    <cfRule type="cellIs" dxfId="429"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19.140625" style="331" customWidth="1"/>
    <col min="4" max="5" width="18.140625" style="331" customWidth="1"/>
    <col min="6" max="6" width="21.7109375" style="331" customWidth="1"/>
    <col min="7" max="7" width="20.8554687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389</v>
      </c>
      <c r="C4" s="431"/>
      <c r="D4" s="431"/>
      <c r="E4" s="431"/>
      <c r="F4" s="431"/>
      <c r="G4" s="432"/>
    </row>
    <row r="5" spans="1:8" ht="30.75" customHeight="1">
      <c r="A5" s="343" t="s">
        <v>305</v>
      </c>
      <c r="B5" s="414" t="s">
        <v>390</v>
      </c>
      <c r="C5" s="415"/>
      <c r="D5" s="415"/>
      <c r="E5" s="415"/>
      <c r="F5" s="415"/>
      <c r="G5" s="416"/>
    </row>
    <row r="6" spans="1:8" ht="15" customHeight="1">
      <c r="A6" s="336" t="s">
        <v>33</v>
      </c>
      <c r="B6" s="414" t="s">
        <v>438</v>
      </c>
      <c r="C6" s="415"/>
      <c r="D6" s="415"/>
      <c r="E6" s="415"/>
      <c r="F6" s="415"/>
      <c r="G6" s="416"/>
    </row>
    <row r="7" spans="1:8" ht="90.75" customHeight="1">
      <c r="A7" s="336" t="s">
        <v>306</v>
      </c>
      <c r="B7" s="411" t="s">
        <v>439</v>
      </c>
      <c r="C7" s="412"/>
      <c r="D7" s="412"/>
      <c r="E7" s="412"/>
      <c r="F7" s="412"/>
      <c r="G7" s="413"/>
    </row>
    <row r="8" spans="1:8" ht="29.25" customHeight="1">
      <c r="A8" s="336" t="s">
        <v>307</v>
      </c>
      <c r="B8" s="411" t="s">
        <v>440</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441</v>
      </c>
      <c r="B12" s="421"/>
      <c r="C12" s="422" t="s">
        <v>382</v>
      </c>
      <c r="D12" s="423"/>
      <c r="E12" s="338">
        <v>100</v>
      </c>
      <c r="F12" s="351">
        <f>IFERROR(E12*E16/100,0)</f>
        <v>0</v>
      </c>
      <c r="G12" s="350">
        <f>IFERROR(F12/E12*100,0)</f>
        <v>0</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4000</v>
      </c>
      <c r="B15" s="365">
        <v>0</v>
      </c>
      <c r="C15" s="341">
        <v>0</v>
      </c>
      <c r="D15" s="341">
        <v>0</v>
      </c>
      <c r="E15" s="341">
        <v>0</v>
      </c>
      <c r="F15" s="342">
        <v>0</v>
      </c>
      <c r="G15" s="350">
        <f>IFERROR(B15-C15-F15,0)</f>
        <v>0</v>
      </c>
    </row>
    <row r="16" spans="1:8" ht="16.5" thickBot="1">
      <c r="A16" s="407" t="s">
        <v>325</v>
      </c>
      <c r="B16" s="407"/>
      <c r="C16" s="350">
        <f>IFERROR(C15/$B$15*100,0)</f>
        <v>0</v>
      </c>
      <c r="D16" s="350">
        <f>IFERROR(D15/$C$15*100,0)</f>
        <v>0</v>
      </c>
      <c r="E16" s="350">
        <f>IFERROR(E15/$B$15*100,0)</f>
        <v>0</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428" priority="7" operator="between">
      <formula>66</formula>
      <formula>100</formula>
    </cfRule>
    <cfRule type="cellIs" dxfId="427" priority="8" operator="between">
      <formula>33</formula>
      <formula>66</formula>
    </cfRule>
    <cfRule type="cellIs" dxfId="426" priority="9" operator="between">
      <formula>0</formula>
      <formula>33</formula>
    </cfRule>
  </conditionalFormatting>
  <conditionalFormatting sqref="G15">
    <cfRule type="cellIs" dxfId="425" priority="16" operator="between">
      <formula>66</formula>
      <formula>100</formula>
    </cfRule>
    <cfRule type="cellIs" dxfId="424" priority="17" operator="between">
      <formula>33</formula>
      <formula>66</formula>
    </cfRule>
    <cfRule type="cellIs" dxfId="423" priority="18" operator="between">
      <formula>0</formula>
      <formula>33</formula>
    </cfRule>
  </conditionalFormatting>
  <conditionalFormatting sqref="G12">
    <cfRule type="cellIs" dxfId="422" priority="13" operator="between">
      <formula>66</formula>
      <formula>100</formula>
    </cfRule>
    <cfRule type="cellIs" dxfId="421" priority="14" operator="between">
      <formula>33</formula>
      <formula>66</formula>
    </cfRule>
    <cfRule type="cellIs" dxfId="420" priority="15" operator="between">
      <formula>0</formula>
      <formula>33</formula>
    </cfRule>
  </conditionalFormatting>
  <conditionalFormatting sqref="F12">
    <cfRule type="cellIs" dxfId="419" priority="10" operator="between">
      <formula>$E$12*0</formula>
      <formula>$E$12*0.329999</formula>
    </cfRule>
    <cfRule type="cellIs" dxfId="418" priority="11" operator="between">
      <formula>$E$12*0.33</formula>
      <formula>$E$12*0.6599999</formula>
    </cfRule>
    <cfRule type="cellIs" dxfId="417" priority="12" operator="between">
      <formula>$E$12*0.66</formula>
      <formula>$E$12*1</formula>
    </cfRule>
  </conditionalFormatting>
  <conditionalFormatting sqref="D16">
    <cfRule type="cellIs" dxfId="416" priority="4" operator="between">
      <formula>66</formula>
      <formula>100</formula>
    </cfRule>
    <cfRule type="cellIs" dxfId="415" priority="5" operator="between">
      <formula>33</formula>
      <formula>66</formula>
    </cfRule>
    <cfRule type="cellIs" dxfId="414" priority="6" operator="between">
      <formula>0</formula>
      <formula>33</formula>
    </cfRule>
  </conditionalFormatting>
  <conditionalFormatting sqref="E16">
    <cfRule type="cellIs" dxfId="413" priority="1" operator="between">
      <formula>66</formula>
      <formula>100</formula>
    </cfRule>
    <cfRule type="cellIs" dxfId="412" priority="2" operator="between">
      <formula>33</formula>
      <formula>66</formula>
    </cfRule>
    <cfRule type="cellIs" dxfId="411"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E15" sqref="E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389</v>
      </c>
      <c r="C4" s="431"/>
      <c r="D4" s="431"/>
      <c r="E4" s="431"/>
      <c r="F4" s="431"/>
      <c r="G4" s="432"/>
    </row>
    <row r="5" spans="1:8" ht="30.75" customHeight="1">
      <c r="A5" s="343" t="s">
        <v>305</v>
      </c>
      <c r="B5" s="414" t="s">
        <v>390</v>
      </c>
      <c r="C5" s="415"/>
      <c r="D5" s="415"/>
      <c r="E5" s="415"/>
      <c r="F5" s="415"/>
      <c r="G5" s="416"/>
    </row>
    <row r="6" spans="1:8" ht="15" customHeight="1">
      <c r="A6" s="336" t="s">
        <v>33</v>
      </c>
      <c r="B6" s="414" t="s">
        <v>422</v>
      </c>
      <c r="C6" s="415"/>
      <c r="D6" s="415"/>
      <c r="E6" s="415"/>
      <c r="F6" s="415"/>
      <c r="G6" s="416"/>
    </row>
    <row r="7" spans="1:8" ht="82.5" customHeight="1">
      <c r="A7" s="336" t="s">
        <v>306</v>
      </c>
      <c r="B7" s="411" t="s">
        <v>423</v>
      </c>
      <c r="C7" s="412"/>
      <c r="D7" s="412"/>
      <c r="E7" s="412"/>
      <c r="F7" s="412"/>
      <c r="G7" s="413"/>
    </row>
    <row r="8" spans="1:8" ht="29.25" customHeight="1">
      <c r="A8" s="336" t="s">
        <v>307</v>
      </c>
      <c r="B8" s="411" t="s">
        <v>424</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381</v>
      </c>
      <c r="B12" s="421"/>
      <c r="C12" s="422" t="s">
        <v>382</v>
      </c>
      <c r="D12" s="423"/>
      <c r="E12" s="338">
        <v>100</v>
      </c>
      <c r="F12" s="351">
        <f>IFERROR(E12*E16/100,0)</f>
        <v>89.836746947197511</v>
      </c>
      <c r="G12" s="350">
        <f>IFERROR(F12/E12*100,0)</f>
        <v>89.836746947197511</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43000</v>
      </c>
      <c r="B15" s="365">
        <v>23650.400000000001</v>
      </c>
      <c r="C15" s="341">
        <v>23646.75</v>
      </c>
      <c r="D15" s="341">
        <v>21246.75</v>
      </c>
      <c r="E15" s="341">
        <v>21246.75</v>
      </c>
      <c r="F15" s="342">
        <v>0</v>
      </c>
      <c r="G15" s="350">
        <f>IFERROR(B15-C15-F15,0)</f>
        <v>3.6500000000014552</v>
      </c>
    </row>
    <row r="16" spans="1:8" ht="16.5" thickBot="1">
      <c r="A16" s="407" t="s">
        <v>325</v>
      </c>
      <c r="B16" s="407"/>
      <c r="C16" s="350">
        <f>IFERROR(C15/$B$15*100,0)</f>
        <v>99.984566857220173</v>
      </c>
      <c r="D16" s="350">
        <f>IFERROR(D15/$C$15*100,0)</f>
        <v>89.850613720701574</v>
      </c>
      <c r="E16" s="350">
        <f>IFERROR(E15/$B$15*100,0)</f>
        <v>89.836746947197511</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410" priority="7" operator="between">
      <formula>66</formula>
      <formula>100</formula>
    </cfRule>
    <cfRule type="cellIs" dxfId="409" priority="8" operator="between">
      <formula>33</formula>
      <formula>66</formula>
    </cfRule>
    <cfRule type="cellIs" dxfId="408" priority="9" operator="between">
      <formula>0</formula>
      <formula>33</formula>
    </cfRule>
  </conditionalFormatting>
  <conditionalFormatting sqref="G15">
    <cfRule type="cellIs" dxfId="407" priority="16" operator="between">
      <formula>66</formula>
      <formula>100</formula>
    </cfRule>
    <cfRule type="cellIs" dxfId="406" priority="17" operator="between">
      <formula>33</formula>
      <formula>66</formula>
    </cfRule>
    <cfRule type="cellIs" dxfId="405" priority="18" operator="between">
      <formula>0</formula>
      <formula>33</formula>
    </cfRule>
  </conditionalFormatting>
  <conditionalFormatting sqref="G12">
    <cfRule type="cellIs" dxfId="404" priority="13" operator="between">
      <formula>66</formula>
      <formula>100</formula>
    </cfRule>
    <cfRule type="cellIs" dxfId="403" priority="14" operator="between">
      <formula>33</formula>
      <formula>66</formula>
    </cfRule>
    <cfRule type="cellIs" dxfId="402" priority="15" operator="between">
      <formula>0</formula>
      <formula>33</formula>
    </cfRule>
  </conditionalFormatting>
  <conditionalFormatting sqref="F12">
    <cfRule type="cellIs" dxfId="401" priority="10" operator="between">
      <formula>$E$12*0</formula>
      <formula>$E$12*0.329999</formula>
    </cfRule>
    <cfRule type="cellIs" dxfId="400" priority="11" operator="between">
      <formula>$E$12*0.33</formula>
      <formula>$E$12*0.6599999</formula>
    </cfRule>
    <cfRule type="cellIs" dxfId="399" priority="12" operator="between">
      <formula>$E$12*0.66</formula>
      <formula>$E$12*1</formula>
    </cfRule>
  </conditionalFormatting>
  <conditionalFormatting sqref="D16">
    <cfRule type="cellIs" dxfId="398" priority="4" operator="between">
      <formula>66</formula>
      <formula>100</formula>
    </cfRule>
    <cfRule type="cellIs" dxfId="397" priority="5" operator="between">
      <formula>33</formula>
      <formula>66</formula>
    </cfRule>
    <cfRule type="cellIs" dxfId="396" priority="6" operator="between">
      <formula>0</formula>
      <formula>33</formula>
    </cfRule>
  </conditionalFormatting>
  <conditionalFormatting sqref="E16">
    <cfRule type="cellIs" dxfId="395" priority="1" operator="between">
      <formula>66</formula>
      <formula>100</formula>
    </cfRule>
    <cfRule type="cellIs" dxfId="394" priority="2" operator="between">
      <formula>33</formula>
      <formula>66</formula>
    </cfRule>
    <cfRule type="cellIs" dxfId="393"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389</v>
      </c>
      <c r="C4" s="431"/>
      <c r="D4" s="431"/>
      <c r="E4" s="431"/>
      <c r="F4" s="431"/>
      <c r="G4" s="432"/>
    </row>
    <row r="5" spans="1:8" ht="30.75" customHeight="1">
      <c r="A5" s="343" t="s">
        <v>305</v>
      </c>
      <c r="B5" s="414" t="s">
        <v>390</v>
      </c>
      <c r="C5" s="415"/>
      <c r="D5" s="415"/>
      <c r="E5" s="415"/>
      <c r="F5" s="415"/>
      <c r="G5" s="416"/>
    </row>
    <row r="6" spans="1:8" ht="15" customHeight="1">
      <c r="A6" s="336" t="s">
        <v>33</v>
      </c>
      <c r="B6" s="414" t="s">
        <v>412</v>
      </c>
      <c r="C6" s="415"/>
      <c r="D6" s="415"/>
      <c r="E6" s="415"/>
      <c r="F6" s="415"/>
      <c r="G6" s="416"/>
    </row>
    <row r="7" spans="1:8" ht="69" customHeight="1">
      <c r="A7" s="336" t="s">
        <v>306</v>
      </c>
      <c r="B7" s="411" t="s">
        <v>413</v>
      </c>
      <c r="C7" s="412"/>
      <c r="D7" s="412"/>
      <c r="E7" s="412"/>
      <c r="F7" s="412"/>
      <c r="G7" s="413"/>
    </row>
    <row r="8" spans="1:8" ht="29.25" customHeight="1">
      <c r="A8" s="336" t="s">
        <v>307</v>
      </c>
      <c r="B8" s="411" t="s">
        <v>414</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415</v>
      </c>
      <c r="B12" s="421"/>
      <c r="C12" s="422" t="s">
        <v>382</v>
      </c>
      <c r="D12" s="423"/>
      <c r="E12" s="338">
        <v>100</v>
      </c>
      <c r="F12" s="351">
        <f>IFERROR(E12*E16/100,0)</f>
        <v>0</v>
      </c>
      <c r="G12" s="350">
        <f>IFERROR(F12/E12*100,0)</f>
        <v>0</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2000</v>
      </c>
      <c r="B15" s="365">
        <v>69300</v>
      </c>
      <c r="C15" s="341">
        <v>69300</v>
      </c>
      <c r="D15" s="341">
        <v>0</v>
      </c>
      <c r="E15" s="341">
        <v>0</v>
      </c>
      <c r="F15" s="342">
        <v>0</v>
      </c>
      <c r="G15" s="350">
        <f>IFERROR(B15-C15-F15,0)</f>
        <v>0</v>
      </c>
    </row>
    <row r="16" spans="1:8" ht="16.5" thickBot="1">
      <c r="A16" s="407" t="s">
        <v>325</v>
      </c>
      <c r="B16" s="407"/>
      <c r="C16" s="350">
        <f>IFERROR(C15/$B$15*100,0)</f>
        <v>100</v>
      </c>
      <c r="D16" s="350">
        <f>IFERROR(D15/$C$15*100,0)</f>
        <v>0</v>
      </c>
      <c r="E16" s="350">
        <f>IFERROR(E15/$B$15*100,0)</f>
        <v>0</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D16">
    <cfRule type="cellIs" dxfId="392" priority="4" operator="between">
      <formula>66</formula>
      <formula>100</formula>
    </cfRule>
    <cfRule type="cellIs" dxfId="391" priority="5" operator="between">
      <formula>33</formula>
      <formula>66</formula>
    </cfRule>
    <cfRule type="cellIs" dxfId="390" priority="6" operator="between">
      <formula>0</formula>
      <formula>33</formula>
    </cfRule>
  </conditionalFormatting>
  <conditionalFormatting sqref="G15">
    <cfRule type="cellIs" dxfId="389" priority="16" operator="between">
      <formula>66</formula>
      <formula>100</formula>
    </cfRule>
    <cfRule type="cellIs" dxfId="388" priority="17" operator="between">
      <formula>33</formula>
      <formula>66</formula>
    </cfRule>
    <cfRule type="cellIs" dxfId="387" priority="18" operator="between">
      <formula>0</formula>
      <formula>33</formula>
    </cfRule>
  </conditionalFormatting>
  <conditionalFormatting sqref="G12">
    <cfRule type="cellIs" dxfId="386" priority="13" operator="between">
      <formula>66</formula>
      <formula>100</formula>
    </cfRule>
    <cfRule type="cellIs" dxfId="385" priority="14" operator="between">
      <formula>33</formula>
      <formula>66</formula>
    </cfRule>
    <cfRule type="cellIs" dxfId="384" priority="15" operator="between">
      <formula>0</formula>
      <formula>33</formula>
    </cfRule>
  </conditionalFormatting>
  <conditionalFormatting sqref="F12">
    <cfRule type="cellIs" dxfId="383" priority="10" operator="between">
      <formula>$E$12*0</formula>
      <formula>$E$12*0.329999</formula>
    </cfRule>
    <cfRule type="cellIs" dxfId="382" priority="11" operator="between">
      <formula>$E$12*0.33</formula>
      <formula>$E$12*0.6599999</formula>
    </cfRule>
    <cfRule type="cellIs" dxfId="381" priority="12" operator="between">
      <formula>$E$12*0.66</formula>
      <formula>$E$12*1</formula>
    </cfRule>
  </conditionalFormatting>
  <conditionalFormatting sqref="C16">
    <cfRule type="cellIs" dxfId="380" priority="7" operator="between">
      <formula>66</formula>
      <formula>100</formula>
    </cfRule>
    <cfRule type="cellIs" dxfId="379" priority="8" operator="between">
      <formula>33</formula>
      <formula>66</formula>
    </cfRule>
    <cfRule type="cellIs" dxfId="378" priority="9" operator="between">
      <formula>0</formula>
      <formula>33</formula>
    </cfRule>
  </conditionalFormatting>
  <conditionalFormatting sqref="E16">
    <cfRule type="cellIs" dxfId="377" priority="1" operator="between">
      <formula>66</formula>
      <formula>100</formula>
    </cfRule>
    <cfRule type="cellIs" dxfId="376" priority="2" operator="between">
      <formula>33</formula>
      <formula>66</formula>
    </cfRule>
    <cfRule type="cellIs" dxfId="375"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389</v>
      </c>
      <c r="C4" s="431"/>
      <c r="D4" s="431"/>
      <c r="E4" s="431"/>
      <c r="F4" s="431"/>
      <c r="G4" s="432"/>
    </row>
    <row r="5" spans="1:8" ht="30.75" customHeight="1">
      <c r="A5" s="343" t="s">
        <v>305</v>
      </c>
      <c r="B5" s="414" t="s">
        <v>390</v>
      </c>
      <c r="C5" s="415"/>
      <c r="D5" s="415"/>
      <c r="E5" s="415"/>
      <c r="F5" s="415"/>
      <c r="G5" s="416"/>
    </row>
    <row r="6" spans="1:8" ht="15" customHeight="1">
      <c r="A6" s="336" t="s">
        <v>33</v>
      </c>
      <c r="B6" s="414" t="s">
        <v>416</v>
      </c>
      <c r="C6" s="415"/>
      <c r="D6" s="415"/>
      <c r="E6" s="415"/>
      <c r="F6" s="415"/>
      <c r="G6" s="416"/>
    </row>
    <row r="7" spans="1:8" ht="72" customHeight="1">
      <c r="A7" s="336" t="s">
        <v>306</v>
      </c>
      <c r="B7" s="411" t="s">
        <v>417</v>
      </c>
      <c r="C7" s="412"/>
      <c r="D7" s="412"/>
      <c r="E7" s="412"/>
      <c r="F7" s="412"/>
      <c r="G7" s="413"/>
    </row>
    <row r="8" spans="1:8" ht="29.25" customHeight="1">
      <c r="A8" s="336" t="s">
        <v>307</v>
      </c>
      <c r="B8" s="411" t="s">
        <v>418</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377</v>
      </c>
      <c r="B12" s="421"/>
      <c r="C12" s="422" t="s">
        <v>65</v>
      </c>
      <c r="D12" s="423"/>
      <c r="E12" s="338">
        <v>40</v>
      </c>
      <c r="F12" s="351">
        <f>IFERROR(E12*E16/100,0)</f>
        <v>35.062322502052382</v>
      </c>
      <c r="G12" s="350">
        <f>IFERROR(F12/E12*100,0)</f>
        <v>87.655806255130955</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1892000</v>
      </c>
      <c r="B15" s="365">
        <v>1888050</v>
      </c>
      <c r="C15" s="341">
        <v>1800953.59</v>
      </c>
      <c r="D15" s="341">
        <v>1800953.59</v>
      </c>
      <c r="E15" s="341">
        <v>1654985.45</v>
      </c>
      <c r="F15" s="342">
        <v>0</v>
      </c>
      <c r="G15" s="350">
        <f>IFERROR(B15-C15-F15,0)</f>
        <v>87096.409999999916</v>
      </c>
    </row>
    <row r="16" spans="1:8" ht="16.5" thickBot="1">
      <c r="A16" s="407" t="s">
        <v>325</v>
      </c>
      <c r="B16" s="407"/>
      <c r="C16" s="350">
        <f>IFERROR(C15/$B$15*100,0)</f>
        <v>95.386964857922194</v>
      </c>
      <c r="D16" s="350">
        <f>IFERROR(D15/$C$15*100,0)</f>
        <v>100</v>
      </c>
      <c r="E16" s="350">
        <f>IFERROR(E15/$B$15*100,0)</f>
        <v>87.655806255130955</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374" priority="7" operator="between">
      <formula>66</formula>
      <formula>100</formula>
    </cfRule>
    <cfRule type="cellIs" dxfId="373" priority="8" operator="between">
      <formula>33</formula>
      <formula>66</formula>
    </cfRule>
    <cfRule type="cellIs" dxfId="372" priority="9" operator="between">
      <formula>0</formula>
      <formula>33</formula>
    </cfRule>
  </conditionalFormatting>
  <conditionalFormatting sqref="G15">
    <cfRule type="cellIs" dxfId="371" priority="16" operator="between">
      <formula>66</formula>
      <formula>100</formula>
    </cfRule>
    <cfRule type="cellIs" dxfId="370" priority="17" operator="between">
      <formula>33</formula>
      <formula>66</formula>
    </cfRule>
    <cfRule type="cellIs" dxfId="369" priority="18" operator="between">
      <formula>0</formula>
      <formula>33</formula>
    </cfRule>
  </conditionalFormatting>
  <conditionalFormatting sqref="G12">
    <cfRule type="cellIs" dxfId="368" priority="13" operator="between">
      <formula>66</formula>
      <formula>100</formula>
    </cfRule>
    <cfRule type="cellIs" dxfId="367" priority="14" operator="between">
      <formula>33</formula>
      <formula>66</formula>
    </cfRule>
    <cfRule type="cellIs" dxfId="366" priority="15" operator="between">
      <formula>0</formula>
      <formula>33</formula>
    </cfRule>
  </conditionalFormatting>
  <conditionalFormatting sqref="F12">
    <cfRule type="cellIs" dxfId="365" priority="10" operator="between">
      <formula>$E$12*0</formula>
      <formula>$E$12*0.329999</formula>
    </cfRule>
    <cfRule type="cellIs" dxfId="364" priority="11" operator="between">
      <formula>$E$12*0.33</formula>
      <formula>$E$12*0.6599999</formula>
    </cfRule>
    <cfRule type="cellIs" dxfId="363" priority="12" operator="between">
      <formula>$E$12*0.66</formula>
      <formula>$E$12*1</formula>
    </cfRule>
  </conditionalFormatting>
  <conditionalFormatting sqref="D16">
    <cfRule type="cellIs" dxfId="362" priority="4" operator="between">
      <formula>66</formula>
      <formula>100</formula>
    </cfRule>
    <cfRule type="cellIs" dxfId="361" priority="5" operator="between">
      <formula>33</formula>
      <formula>66</formula>
    </cfRule>
    <cfRule type="cellIs" dxfId="360" priority="6" operator="between">
      <formula>0</formula>
      <formula>33</formula>
    </cfRule>
  </conditionalFormatting>
  <conditionalFormatting sqref="E16">
    <cfRule type="cellIs" dxfId="359" priority="1" operator="between">
      <formula>66</formula>
      <formula>100</formula>
    </cfRule>
    <cfRule type="cellIs" dxfId="358" priority="2" operator="between">
      <formula>33</formula>
      <formula>66</formula>
    </cfRule>
    <cfRule type="cellIs" dxfId="357"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G15" sqref="G15"/>
    </sheetView>
  </sheetViews>
  <sheetFormatPr defaultRowHeight="15"/>
  <cols>
    <col min="1" max="1" width="26.140625" style="331" customWidth="1"/>
    <col min="2" max="2" width="18.85546875" style="331" customWidth="1"/>
    <col min="3" max="3" width="20.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389</v>
      </c>
      <c r="C4" s="431"/>
      <c r="D4" s="431"/>
      <c r="E4" s="431"/>
      <c r="F4" s="431"/>
      <c r="G4" s="432"/>
    </row>
    <row r="5" spans="1:8" ht="30.75" customHeight="1">
      <c r="A5" s="343" t="s">
        <v>305</v>
      </c>
      <c r="B5" s="414" t="s">
        <v>390</v>
      </c>
      <c r="C5" s="415"/>
      <c r="D5" s="415"/>
      <c r="E5" s="415"/>
      <c r="F5" s="415"/>
      <c r="G5" s="416"/>
    </row>
    <row r="6" spans="1:8" ht="15" customHeight="1">
      <c r="A6" s="337" t="s">
        <v>33</v>
      </c>
      <c r="B6" s="414" t="s">
        <v>419</v>
      </c>
      <c r="C6" s="415"/>
      <c r="D6" s="415"/>
      <c r="E6" s="415"/>
      <c r="F6" s="415"/>
      <c r="G6" s="416"/>
    </row>
    <row r="7" spans="1:8" ht="78" customHeight="1">
      <c r="A7" s="337" t="s">
        <v>306</v>
      </c>
      <c r="B7" s="411" t="s">
        <v>420</v>
      </c>
      <c r="C7" s="412"/>
      <c r="D7" s="412"/>
      <c r="E7" s="412"/>
      <c r="F7" s="412"/>
      <c r="G7" s="413"/>
    </row>
    <row r="8" spans="1:8" ht="29.25" customHeight="1">
      <c r="A8" s="337" t="s">
        <v>307</v>
      </c>
      <c r="B8" s="411" t="s">
        <v>421</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381</v>
      </c>
      <c r="B12" s="421"/>
      <c r="C12" s="422" t="s">
        <v>382</v>
      </c>
      <c r="D12" s="423"/>
      <c r="E12" s="338">
        <v>100</v>
      </c>
      <c r="F12" s="351">
        <f>IFERROR(E12*E16/100,0)</f>
        <v>24.549658931635339</v>
      </c>
      <c r="G12" s="350">
        <f>IFERROR(F12/E12*100,0)</f>
        <v>24.549658931635339</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287000</v>
      </c>
      <c r="B15" s="365">
        <v>550574.37</v>
      </c>
      <c r="C15" s="341">
        <v>226510.37</v>
      </c>
      <c r="D15" s="341">
        <v>142509.15</v>
      </c>
      <c r="E15" s="341">
        <v>135164.13</v>
      </c>
      <c r="F15" s="342">
        <v>218768.64000000001</v>
      </c>
      <c r="G15" s="350">
        <f>IFERROR(B15-C15-F15,0)</f>
        <v>105295.35999999999</v>
      </c>
    </row>
    <row r="16" spans="1:8" ht="16.5" thickBot="1">
      <c r="A16" s="407" t="s">
        <v>325</v>
      </c>
      <c r="B16" s="407"/>
      <c r="C16" s="350">
        <f>IFERROR(C15/$B$15*100,0)</f>
        <v>41.140739987587871</v>
      </c>
      <c r="D16" s="350">
        <f>IFERROR(D15/$C$15*100,0)</f>
        <v>62.915066537571761</v>
      </c>
      <c r="E16" s="350">
        <f>IFERROR(E15/$B$15*100,0)</f>
        <v>24.549658931635339</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C16">
    <cfRule type="cellIs" dxfId="356" priority="7" operator="between">
      <formula>66</formula>
      <formula>100</formula>
    </cfRule>
    <cfRule type="cellIs" dxfId="355" priority="8" operator="between">
      <formula>33</formula>
      <formula>66</formula>
    </cfRule>
    <cfRule type="cellIs" dxfId="354" priority="9" operator="between">
      <formula>0</formula>
      <formula>33</formula>
    </cfRule>
  </conditionalFormatting>
  <conditionalFormatting sqref="G15">
    <cfRule type="cellIs" dxfId="353" priority="16" operator="between">
      <formula>66</formula>
      <formula>100</formula>
    </cfRule>
    <cfRule type="cellIs" dxfId="352" priority="17" operator="between">
      <formula>33</formula>
      <formula>66</formula>
    </cfRule>
    <cfRule type="cellIs" dxfId="351" priority="18" operator="between">
      <formula>0</formula>
      <formula>33</formula>
    </cfRule>
  </conditionalFormatting>
  <conditionalFormatting sqref="G12">
    <cfRule type="cellIs" dxfId="350" priority="13" operator="between">
      <formula>66</formula>
      <formula>100</formula>
    </cfRule>
    <cfRule type="cellIs" dxfId="349" priority="14" operator="between">
      <formula>33</formula>
      <formula>66</formula>
    </cfRule>
    <cfRule type="cellIs" dxfId="348" priority="15" operator="between">
      <formula>0</formula>
      <formula>33</formula>
    </cfRule>
  </conditionalFormatting>
  <conditionalFormatting sqref="F12">
    <cfRule type="cellIs" dxfId="347" priority="10" operator="between">
      <formula>$E$12*0</formula>
      <formula>$E$12*0.329999</formula>
    </cfRule>
    <cfRule type="cellIs" dxfId="346" priority="11" operator="between">
      <formula>$E$12*0.33</formula>
      <formula>$E$12*0.6599999</formula>
    </cfRule>
    <cfRule type="cellIs" dxfId="345" priority="12" operator="between">
      <formula>$E$12*0.66</formula>
      <formula>$E$12*1</formula>
    </cfRule>
  </conditionalFormatting>
  <conditionalFormatting sqref="D16">
    <cfRule type="cellIs" dxfId="344" priority="4" operator="between">
      <formula>66</formula>
      <formula>100</formula>
    </cfRule>
    <cfRule type="cellIs" dxfId="343" priority="5" operator="between">
      <formula>33</formula>
      <formula>66</formula>
    </cfRule>
    <cfRule type="cellIs" dxfId="342" priority="6" operator="between">
      <formula>0</formula>
      <formula>33</formula>
    </cfRule>
  </conditionalFormatting>
  <conditionalFormatting sqref="E16">
    <cfRule type="cellIs" dxfId="341" priority="1" operator="between">
      <formula>66</formula>
      <formula>100</formula>
    </cfRule>
    <cfRule type="cellIs" dxfId="340" priority="2" operator="between">
      <formula>33</formula>
      <formula>66</formula>
    </cfRule>
    <cfRule type="cellIs" dxfId="339"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383</v>
      </c>
      <c r="C4" s="431"/>
      <c r="D4" s="431"/>
      <c r="E4" s="431"/>
      <c r="F4" s="431"/>
      <c r="G4" s="432"/>
    </row>
    <row r="5" spans="1:8" ht="30.75" customHeight="1">
      <c r="A5" s="343" t="s">
        <v>305</v>
      </c>
      <c r="B5" s="414" t="s">
        <v>384</v>
      </c>
      <c r="C5" s="415"/>
      <c r="D5" s="415"/>
      <c r="E5" s="415"/>
      <c r="F5" s="415"/>
      <c r="G5" s="416"/>
    </row>
    <row r="6" spans="1:8" ht="15" customHeight="1">
      <c r="A6" s="337" t="s">
        <v>33</v>
      </c>
      <c r="B6" s="414" t="s">
        <v>435</v>
      </c>
      <c r="C6" s="415"/>
      <c r="D6" s="415"/>
      <c r="E6" s="415"/>
      <c r="F6" s="415"/>
      <c r="G6" s="416"/>
    </row>
    <row r="7" spans="1:8" ht="48" customHeight="1">
      <c r="A7" s="337" t="s">
        <v>306</v>
      </c>
      <c r="B7" s="411" t="s">
        <v>436</v>
      </c>
      <c r="C7" s="412"/>
      <c r="D7" s="412"/>
      <c r="E7" s="412"/>
      <c r="F7" s="412"/>
      <c r="G7" s="413"/>
    </row>
    <row r="8" spans="1:8" ht="29.25" customHeight="1">
      <c r="A8" s="337" t="s">
        <v>307</v>
      </c>
      <c r="B8" s="411" t="s">
        <v>437</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381</v>
      </c>
      <c r="B12" s="421"/>
      <c r="C12" s="422" t="s">
        <v>382</v>
      </c>
      <c r="D12" s="423"/>
      <c r="E12" s="338">
        <v>100</v>
      </c>
      <c r="F12" s="351">
        <f>IFERROR(E12*E16/100,0)</f>
        <v>0</v>
      </c>
      <c r="G12" s="350">
        <f>IFERROR(F12/E12*100,0)</f>
        <v>0</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1000</v>
      </c>
      <c r="B15" s="365">
        <v>0</v>
      </c>
      <c r="C15" s="341">
        <v>0</v>
      </c>
      <c r="D15" s="341">
        <v>0</v>
      </c>
      <c r="E15" s="341">
        <v>0</v>
      </c>
      <c r="F15" s="342">
        <v>0</v>
      </c>
      <c r="G15" s="350">
        <f>IFERROR(B15-C15-F15,0)</f>
        <v>0</v>
      </c>
    </row>
    <row r="16" spans="1:8" ht="16.5" thickBot="1">
      <c r="A16" s="407" t="s">
        <v>325</v>
      </c>
      <c r="B16" s="407"/>
      <c r="C16" s="350">
        <f>IFERROR(C15/$B$15*100,0)</f>
        <v>0</v>
      </c>
      <c r="D16" s="350">
        <f>IFERROR(D15/$C$15*100,0)</f>
        <v>0</v>
      </c>
      <c r="E16" s="350">
        <f>IFERROR(E15/$B$15*100,0)</f>
        <v>0</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C16">
    <cfRule type="cellIs" dxfId="338" priority="7" operator="between">
      <formula>66</formula>
      <formula>100</formula>
    </cfRule>
    <cfRule type="cellIs" dxfId="337" priority="8" operator="between">
      <formula>33</formula>
      <formula>66</formula>
    </cfRule>
    <cfRule type="cellIs" dxfId="336" priority="9" operator="between">
      <formula>0</formula>
      <formula>33</formula>
    </cfRule>
  </conditionalFormatting>
  <conditionalFormatting sqref="G15">
    <cfRule type="cellIs" dxfId="335" priority="16" operator="between">
      <formula>66</formula>
      <formula>100</formula>
    </cfRule>
    <cfRule type="cellIs" dxfId="334" priority="17" operator="between">
      <formula>33</formula>
      <formula>66</formula>
    </cfRule>
    <cfRule type="cellIs" dxfId="333" priority="18" operator="between">
      <formula>0</formula>
      <formula>33</formula>
    </cfRule>
  </conditionalFormatting>
  <conditionalFormatting sqref="G12">
    <cfRule type="cellIs" dxfId="332" priority="13" operator="between">
      <formula>66</formula>
      <formula>100</formula>
    </cfRule>
    <cfRule type="cellIs" dxfId="331" priority="14" operator="between">
      <formula>33</formula>
      <formula>66</formula>
    </cfRule>
    <cfRule type="cellIs" dxfId="330" priority="15" operator="between">
      <formula>0</formula>
      <formula>33</formula>
    </cfRule>
  </conditionalFormatting>
  <conditionalFormatting sqref="F12">
    <cfRule type="cellIs" dxfId="329" priority="10" operator="between">
      <formula>$E$12*0</formula>
      <formula>$E$12*0.329999</formula>
    </cfRule>
    <cfRule type="cellIs" dxfId="328" priority="11" operator="between">
      <formula>$E$12*0.33</formula>
      <formula>$E$12*0.6599999</formula>
    </cfRule>
    <cfRule type="cellIs" dxfId="327" priority="12" operator="between">
      <formula>$E$12*0.66</formula>
      <formula>$E$12*1</formula>
    </cfRule>
  </conditionalFormatting>
  <conditionalFormatting sqref="D16">
    <cfRule type="cellIs" dxfId="326" priority="4" operator="between">
      <formula>66</formula>
      <formula>100</formula>
    </cfRule>
    <cfRule type="cellIs" dxfId="325" priority="5" operator="between">
      <formula>33</formula>
      <formula>66</formula>
    </cfRule>
    <cfRule type="cellIs" dxfId="324" priority="6" operator="between">
      <formula>0</formula>
      <formula>33</formula>
    </cfRule>
  </conditionalFormatting>
  <conditionalFormatting sqref="E16">
    <cfRule type="cellIs" dxfId="323" priority="1" operator="between">
      <formula>66</formula>
      <formula>100</formula>
    </cfRule>
    <cfRule type="cellIs" dxfId="322" priority="2" operator="between">
      <formula>33</formula>
      <formula>66</formula>
    </cfRule>
    <cfRule type="cellIs" dxfId="321"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389</v>
      </c>
      <c r="C4" s="431"/>
      <c r="D4" s="431"/>
      <c r="E4" s="431"/>
      <c r="F4" s="431"/>
      <c r="G4" s="432"/>
    </row>
    <row r="5" spans="1:8" ht="30.75" customHeight="1">
      <c r="A5" s="343" t="s">
        <v>305</v>
      </c>
      <c r="B5" s="414" t="s">
        <v>390</v>
      </c>
      <c r="C5" s="415"/>
      <c r="D5" s="415"/>
      <c r="E5" s="415"/>
      <c r="F5" s="415"/>
      <c r="G5" s="416"/>
    </row>
    <row r="6" spans="1:8" ht="15" customHeight="1">
      <c r="A6" s="337" t="s">
        <v>33</v>
      </c>
      <c r="B6" s="414" t="s">
        <v>425</v>
      </c>
      <c r="C6" s="415"/>
      <c r="D6" s="415"/>
      <c r="E6" s="415"/>
      <c r="F6" s="415"/>
      <c r="G6" s="416"/>
    </row>
    <row r="7" spans="1:8" ht="59.25" customHeight="1">
      <c r="A7" s="337" t="s">
        <v>306</v>
      </c>
      <c r="B7" s="411" t="s">
        <v>426</v>
      </c>
      <c r="C7" s="412"/>
      <c r="D7" s="412"/>
      <c r="E7" s="412"/>
      <c r="F7" s="412"/>
      <c r="G7" s="413"/>
    </row>
    <row r="8" spans="1:8" ht="29.25" customHeight="1">
      <c r="A8" s="337" t="s">
        <v>307</v>
      </c>
      <c r="B8" s="411" t="s">
        <v>427</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381</v>
      </c>
      <c r="B12" s="421"/>
      <c r="C12" s="422" t="s">
        <v>382</v>
      </c>
      <c r="D12" s="423"/>
      <c r="E12" s="338">
        <v>100</v>
      </c>
      <c r="F12" s="351">
        <f>IFERROR(E12*E16/100,0)</f>
        <v>0</v>
      </c>
      <c r="G12" s="350">
        <f>IFERROR(F12/E12*100,0)</f>
        <v>0</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3000</v>
      </c>
      <c r="B15" s="365">
        <v>0</v>
      </c>
      <c r="C15" s="341">
        <v>0</v>
      </c>
      <c r="D15" s="341">
        <v>0</v>
      </c>
      <c r="E15" s="341">
        <v>0</v>
      </c>
      <c r="F15" s="342">
        <v>0</v>
      </c>
      <c r="G15" s="350">
        <f>IFERROR(B15-C15-F15,0)</f>
        <v>0</v>
      </c>
    </row>
    <row r="16" spans="1:8" ht="16.5" thickBot="1">
      <c r="A16" s="407" t="s">
        <v>325</v>
      </c>
      <c r="B16" s="407"/>
      <c r="C16" s="350">
        <f>IFERROR(C15/$B$15*100,0)</f>
        <v>0</v>
      </c>
      <c r="D16" s="350">
        <f>IFERROR(D15/$C$15*100,0)</f>
        <v>0</v>
      </c>
      <c r="E16" s="350">
        <f>IFERROR(E15/$B$15*100,0)</f>
        <v>0</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C16">
    <cfRule type="cellIs" dxfId="320" priority="7" operator="between">
      <formula>66</formula>
      <formula>100</formula>
    </cfRule>
    <cfRule type="cellIs" dxfId="319" priority="8" operator="between">
      <formula>33</formula>
      <formula>66</formula>
    </cfRule>
    <cfRule type="cellIs" dxfId="318" priority="9" operator="between">
      <formula>0</formula>
      <formula>33</formula>
    </cfRule>
  </conditionalFormatting>
  <conditionalFormatting sqref="G15">
    <cfRule type="cellIs" dxfId="317" priority="16" operator="between">
      <formula>66</formula>
      <formula>100</formula>
    </cfRule>
    <cfRule type="cellIs" dxfId="316" priority="17" operator="between">
      <formula>33</formula>
      <formula>66</formula>
    </cfRule>
    <cfRule type="cellIs" dxfId="315" priority="18" operator="between">
      <formula>0</formula>
      <formula>33</formula>
    </cfRule>
  </conditionalFormatting>
  <conditionalFormatting sqref="G12">
    <cfRule type="cellIs" dxfId="314" priority="13" operator="between">
      <formula>66</formula>
      <formula>100</formula>
    </cfRule>
    <cfRule type="cellIs" dxfId="313" priority="14" operator="between">
      <formula>33</formula>
      <formula>66</formula>
    </cfRule>
    <cfRule type="cellIs" dxfId="312" priority="15" operator="between">
      <formula>0</formula>
      <formula>33</formula>
    </cfRule>
  </conditionalFormatting>
  <conditionalFormatting sqref="F12">
    <cfRule type="cellIs" dxfId="311" priority="10" operator="between">
      <formula>$E$12*0</formula>
      <formula>$E$12*0.329999</formula>
    </cfRule>
    <cfRule type="cellIs" dxfId="310" priority="11" operator="between">
      <formula>$E$12*0.33</formula>
      <formula>$E$12*0.6599999</formula>
    </cfRule>
    <cfRule type="cellIs" dxfId="309" priority="12" operator="between">
      <formula>$E$12*0.66</formula>
      <formula>$E$12*1</formula>
    </cfRule>
  </conditionalFormatting>
  <conditionalFormatting sqref="D16">
    <cfRule type="cellIs" dxfId="308" priority="4" operator="between">
      <formula>66</formula>
      <formula>100</formula>
    </cfRule>
    <cfRule type="cellIs" dxfId="307" priority="5" operator="between">
      <formula>33</formula>
      <formula>66</formula>
    </cfRule>
    <cfRule type="cellIs" dxfId="306" priority="6" operator="between">
      <formula>0</formula>
      <formula>33</formula>
    </cfRule>
  </conditionalFormatting>
  <conditionalFormatting sqref="E16">
    <cfRule type="cellIs" dxfId="305" priority="1" operator="between">
      <formula>66</formula>
      <formula>100</formula>
    </cfRule>
    <cfRule type="cellIs" dxfId="304" priority="2" operator="between">
      <formula>33</formula>
      <formula>66</formula>
    </cfRule>
    <cfRule type="cellIs" dxfId="303"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D15" sqref="D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389</v>
      </c>
      <c r="C4" s="431"/>
      <c r="D4" s="431"/>
      <c r="E4" s="431"/>
      <c r="F4" s="431"/>
      <c r="G4" s="432"/>
    </row>
    <row r="5" spans="1:8" ht="30.75" customHeight="1">
      <c r="A5" s="343" t="s">
        <v>305</v>
      </c>
      <c r="B5" s="414" t="s">
        <v>390</v>
      </c>
      <c r="C5" s="415"/>
      <c r="D5" s="415"/>
      <c r="E5" s="415"/>
      <c r="F5" s="415"/>
      <c r="G5" s="416"/>
    </row>
    <row r="6" spans="1:8" ht="15" customHeight="1">
      <c r="A6" s="337" t="s">
        <v>33</v>
      </c>
      <c r="B6" s="414" t="s">
        <v>428</v>
      </c>
      <c r="C6" s="415"/>
      <c r="D6" s="415"/>
      <c r="E6" s="415"/>
      <c r="F6" s="415"/>
      <c r="G6" s="416"/>
    </row>
    <row r="7" spans="1:8" ht="82.5" customHeight="1">
      <c r="A7" s="337" t="s">
        <v>306</v>
      </c>
      <c r="B7" s="411" t="s">
        <v>429</v>
      </c>
      <c r="C7" s="412"/>
      <c r="D7" s="412"/>
      <c r="E7" s="412"/>
      <c r="F7" s="412"/>
      <c r="G7" s="413"/>
    </row>
    <row r="8" spans="1:8" ht="29.25" customHeight="1">
      <c r="A8" s="337" t="s">
        <v>307</v>
      </c>
      <c r="B8" s="411" t="s">
        <v>430</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381</v>
      </c>
      <c r="B12" s="421"/>
      <c r="C12" s="422" t="s">
        <v>382</v>
      </c>
      <c r="D12" s="423"/>
      <c r="E12" s="338">
        <v>100</v>
      </c>
      <c r="F12" s="351">
        <f>IFERROR(E12*E16/100,0)</f>
        <v>1.4634146341463419</v>
      </c>
      <c r="G12" s="350">
        <f>IFERROR(F12/E12*100,0)</f>
        <v>1.4634146341463419</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110000</v>
      </c>
      <c r="B15" s="365">
        <v>102500</v>
      </c>
      <c r="C15" s="341">
        <v>1500</v>
      </c>
      <c r="D15" s="341">
        <v>1500</v>
      </c>
      <c r="E15" s="341">
        <v>1500</v>
      </c>
      <c r="F15" s="342">
        <v>0</v>
      </c>
      <c r="G15" s="350">
        <f>IFERROR(B15-C15-F15,0)</f>
        <v>101000</v>
      </c>
    </row>
    <row r="16" spans="1:8" ht="16.5" thickBot="1">
      <c r="A16" s="407" t="s">
        <v>325</v>
      </c>
      <c r="B16" s="407"/>
      <c r="C16" s="350">
        <f>IFERROR(C15/$B$15*100,0)</f>
        <v>1.4634146341463417</v>
      </c>
      <c r="D16" s="350">
        <f>IFERROR(D15/$C$15*100,0)</f>
        <v>100</v>
      </c>
      <c r="E16" s="350">
        <f>IFERROR(E15/$B$15*100,0)</f>
        <v>1.4634146341463417</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C16">
    <cfRule type="cellIs" dxfId="302" priority="7" operator="between">
      <formula>66</formula>
      <formula>100</formula>
    </cfRule>
    <cfRule type="cellIs" dxfId="301" priority="8" operator="between">
      <formula>33</formula>
      <formula>66</formula>
    </cfRule>
    <cfRule type="cellIs" dxfId="300" priority="9" operator="between">
      <formula>0</formula>
      <formula>33</formula>
    </cfRule>
  </conditionalFormatting>
  <conditionalFormatting sqref="G15">
    <cfRule type="cellIs" dxfId="299" priority="16" operator="between">
      <formula>66</formula>
      <formula>100</formula>
    </cfRule>
    <cfRule type="cellIs" dxfId="298" priority="17" operator="between">
      <formula>33</formula>
      <formula>66</formula>
    </cfRule>
    <cfRule type="cellIs" dxfId="297" priority="18" operator="between">
      <formula>0</formula>
      <formula>33</formula>
    </cfRule>
  </conditionalFormatting>
  <conditionalFormatting sqref="G12">
    <cfRule type="cellIs" dxfId="296" priority="13" operator="between">
      <formula>66</formula>
      <formula>100</formula>
    </cfRule>
    <cfRule type="cellIs" dxfId="295" priority="14" operator="between">
      <formula>33</formula>
      <formula>66</formula>
    </cfRule>
    <cfRule type="cellIs" dxfId="294" priority="15" operator="between">
      <formula>0</formula>
      <formula>33</formula>
    </cfRule>
  </conditionalFormatting>
  <conditionalFormatting sqref="F12">
    <cfRule type="cellIs" dxfId="293" priority="10" operator="between">
      <formula>$E$12*0</formula>
      <formula>$E$12*0.329999</formula>
    </cfRule>
    <cfRule type="cellIs" dxfId="292" priority="11" operator="between">
      <formula>$E$12*0.33</formula>
      <formula>$E$12*0.6599999</formula>
    </cfRule>
    <cfRule type="cellIs" dxfId="291" priority="12" operator="between">
      <formula>$E$12*0.66</formula>
      <formula>$E$12*1</formula>
    </cfRule>
  </conditionalFormatting>
  <conditionalFormatting sqref="D16">
    <cfRule type="cellIs" dxfId="290" priority="4" operator="between">
      <formula>66</formula>
      <formula>100</formula>
    </cfRule>
    <cfRule type="cellIs" dxfId="289" priority="5" operator="between">
      <formula>33</formula>
      <formula>66</formula>
    </cfRule>
    <cfRule type="cellIs" dxfId="288" priority="6" operator="between">
      <formula>0</formula>
      <formula>33</formula>
    </cfRule>
  </conditionalFormatting>
  <conditionalFormatting sqref="E16">
    <cfRule type="cellIs" dxfId="287" priority="1" operator="between">
      <formula>66</formula>
      <formula>100</formula>
    </cfRule>
    <cfRule type="cellIs" dxfId="286" priority="2" operator="between">
      <formula>33</formula>
      <formula>66</formula>
    </cfRule>
    <cfRule type="cellIs" dxfId="285"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389</v>
      </c>
      <c r="C4" s="431"/>
      <c r="D4" s="431"/>
      <c r="E4" s="431"/>
      <c r="F4" s="431"/>
      <c r="G4" s="432"/>
    </row>
    <row r="5" spans="1:8" ht="30.75" customHeight="1">
      <c r="A5" s="343" t="s">
        <v>305</v>
      </c>
      <c r="B5" s="414" t="s">
        <v>390</v>
      </c>
      <c r="C5" s="415"/>
      <c r="D5" s="415"/>
      <c r="E5" s="415"/>
      <c r="F5" s="415"/>
      <c r="G5" s="416"/>
    </row>
    <row r="6" spans="1:8" ht="15" customHeight="1">
      <c r="A6" s="337" t="s">
        <v>33</v>
      </c>
      <c r="B6" s="414" t="s">
        <v>431</v>
      </c>
      <c r="C6" s="415"/>
      <c r="D6" s="415"/>
      <c r="E6" s="415"/>
      <c r="F6" s="415"/>
      <c r="G6" s="416"/>
    </row>
    <row r="7" spans="1:8" ht="51.75" customHeight="1">
      <c r="A7" s="337" t="s">
        <v>306</v>
      </c>
      <c r="B7" s="411" t="s">
        <v>432</v>
      </c>
      <c r="C7" s="412"/>
      <c r="D7" s="412"/>
      <c r="E7" s="412"/>
      <c r="F7" s="412"/>
      <c r="G7" s="413"/>
    </row>
    <row r="8" spans="1:8" ht="60" customHeight="1">
      <c r="A8" s="337" t="s">
        <v>307</v>
      </c>
      <c r="B8" s="411" t="s">
        <v>433</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434</v>
      </c>
      <c r="B12" s="421"/>
      <c r="C12" s="422" t="s">
        <v>382</v>
      </c>
      <c r="D12" s="423"/>
      <c r="E12" s="338">
        <v>100</v>
      </c>
      <c r="F12" s="351">
        <f>IFERROR(E12*E16/100,0)</f>
        <v>0</v>
      </c>
      <c r="G12" s="350">
        <f>IFERROR(F12/E12*100,0)</f>
        <v>0</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3000</v>
      </c>
      <c r="B15" s="365">
        <v>0</v>
      </c>
      <c r="C15" s="341">
        <v>0</v>
      </c>
      <c r="D15" s="341">
        <v>0</v>
      </c>
      <c r="E15" s="341">
        <v>0</v>
      </c>
      <c r="F15" s="342">
        <v>0</v>
      </c>
      <c r="G15" s="350">
        <f>IFERROR(B15-C15-F15,0)</f>
        <v>0</v>
      </c>
    </row>
    <row r="16" spans="1:8" ht="16.5" thickBot="1">
      <c r="A16" s="407" t="s">
        <v>325</v>
      </c>
      <c r="B16" s="407"/>
      <c r="C16" s="350">
        <f>IFERROR(C15/$B$15*100,0)</f>
        <v>0</v>
      </c>
      <c r="D16" s="350">
        <f>IFERROR(D15/$C$15*100,0)</f>
        <v>0</v>
      </c>
      <c r="E16" s="350">
        <f>IFERROR(E15/$B$15*100,0)</f>
        <v>0</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C16">
    <cfRule type="cellIs" dxfId="284" priority="7" operator="between">
      <formula>66</formula>
      <formula>100</formula>
    </cfRule>
    <cfRule type="cellIs" dxfId="283" priority="8" operator="between">
      <formula>33</formula>
      <formula>66</formula>
    </cfRule>
    <cfRule type="cellIs" dxfId="282" priority="9" operator="between">
      <formula>0</formula>
      <formula>33</formula>
    </cfRule>
  </conditionalFormatting>
  <conditionalFormatting sqref="G15">
    <cfRule type="cellIs" dxfId="281" priority="16" operator="between">
      <formula>66</formula>
      <formula>100</formula>
    </cfRule>
    <cfRule type="cellIs" dxfId="280" priority="17" operator="between">
      <formula>33</formula>
      <formula>66</formula>
    </cfRule>
    <cfRule type="cellIs" dxfId="279" priority="18" operator="between">
      <formula>0</formula>
      <formula>33</formula>
    </cfRule>
  </conditionalFormatting>
  <conditionalFormatting sqref="G12">
    <cfRule type="cellIs" dxfId="278" priority="13" operator="between">
      <formula>66</formula>
      <formula>100</formula>
    </cfRule>
    <cfRule type="cellIs" dxfId="277" priority="14" operator="between">
      <formula>33</formula>
      <formula>66</formula>
    </cfRule>
    <cfRule type="cellIs" dxfId="276" priority="15" operator="between">
      <formula>0</formula>
      <formula>33</formula>
    </cfRule>
  </conditionalFormatting>
  <conditionalFormatting sqref="F12">
    <cfRule type="cellIs" dxfId="275" priority="10" operator="between">
      <formula>$E$12*0</formula>
      <formula>$E$12*0.329999</formula>
    </cfRule>
    <cfRule type="cellIs" dxfId="274" priority="11" operator="between">
      <formula>$E$12*0.33</formula>
      <formula>$E$12*0.6599999</formula>
    </cfRule>
    <cfRule type="cellIs" dxfId="273" priority="12" operator="between">
      <formula>$E$12*0.66</formula>
      <formula>$E$12*1</formula>
    </cfRule>
  </conditionalFormatting>
  <conditionalFormatting sqref="D16">
    <cfRule type="cellIs" dxfId="272" priority="4" operator="between">
      <formula>66</formula>
      <formula>100</formula>
    </cfRule>
    <cfRule type="cellIs" dxfId="271" priority="5" operator="between">
      <formula>33</formula>
      <formula>66</formula>
    </cfRule>
    <cfRule type="cellIs" dxfId="270" priority="6" operator="between">
      <formula>0</formula>
      <formula>33</formula>
    </cfRule>
  </conditionalFormatting>
  <conditionalFormatting sqref="E16">
    <cfRule type="cellIs" dxfId="269" priority="1" operator="between">
      <formula>66</formula>
      <formula>100</formula>
    </cfRule>
    <cfRule type="cellIs" dxfId="268" priority="2" operator="between">
      <formula>33</formula>
      <formula>66</formula>
    </cfRule>
    <cfRule type="cellIs" dxfId="267"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389</v>
      </c>
      <c r="C4" s="431"/>
      <c r="D4" s="431"/>
      <c r="E4" s="431"/>
      <c r="F4" s="431"/>
      <c r="G4" s="432"/>
    </row>
    <row r="5" spans="1:8" ht="30.75" customHeight="1">
      <c r="A5" s="343" t="s">
        <v>305</v>
      </c>
      <c r="B5" s="414" t="s">
        <v>390</v>
      </c>
      <c r="C5" s="415"/>
      <c r="D5" s="415"/>
      <c r="E5" s="415"/>
      <c r="F5" s="415"/>
      <c r="G5" s="416"/>
    </row>
    <row r="6" spans="1:8" ht="15" customHeight="1">
      <c r="A6" s="337" t="s">
        <v>33</v>
      </c>
      <c r="B6" s="414" t="s">
        <v>442</v>
      </c>
      <c r="C6" s="415"/>
      <c r="D6" s="415"/>
      <c r="E6" s="415"/>
      <c r="F6" s="415"/>
      <c r="G6" s="416"/>
    </row>
    <row r="7" spans="1:8" ht="95.25" customHeight="1">
      <c r="A7" s="337" t="s">
        <v>306</v>
      </c>
      <c r="B7" s="411" t="s">
        <v>443</v>
      </c>
      <c r="C7" s="412"/>
      <c r="D7" s="412"/>
      <c r="E7" s="412"/>
      <c r="F7" s="412"/>
      <c r="G7" s="413"/>
    </row>
    <row r="8" spans="1:8" ht="29.25" customHeight="1">
      <c r="A8" s="337" t="s">
        <v>307</v>
      </c>
      <c r="B8" s="411" t="s">
        <v>444</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445</v>
      </c>
      <c r="B12" s="421"/>
      <c r="C12" s="422" t="s">
        <v>382</v>
      </c>
      <c r="D12" s="423"/>
      <c r="E12" s="338">
        <v>100</v>
      </c>
      <c r="F12" s="351">
        <f>IFERROR(E12*E16/100,0)</f>
        <v>0</v>
      </c>
      <c r="G12" s="350">
        <f>IFERROR(F12/E12*100,0)</f>
        <v>0</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3000</v>
      </c>
      <c r="B15" s="365">
        <v>0</v>
      </c>
      <c r="C15" s="341">
        <v>0</v>
      </c>
      <c r="D15" s="341">
        <v>0</v>
      </c>
      <c r="E15" s="341">
        <v>0</v>
      </c>
      <c r="F15" s="342">
        <v>0</v>
      </c>
      <c r="G15" s="350">
        <f>IFERROR(B15-C15-F15,0)</f>
        <v>0</v>
      </c>
    </row>
    <row r="16" spans="1:8" ht="16.5" thickBot="1">
      <c r="A16" s="407" t="s">
        <v>325</v>
      </c>
      <c r="B16" s="407"/>
      <c r="C16" s="350">
        <f>IFERROR(C15/$B$15*100,0)</f>
        <v>0</v>
      </c>
      <c r="D16" s="350">
        <f>IFERROR(D15/$C$15*100,0)</f>
        <v>0</v>
      </c>
      <c r="E16" s="350">
        <f>IFERROR(E15/$B$15*100,0)</f>
        <v>0</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C16">
    <cfRule type="cellIs" dxfId="266" priority="7" operator="between">
      <formula>66</formula>
      <formula>100</formula>
    </cfRule>
    <cfRule type="cellIs" dxfId="265" priority="8" operator="between">
      <formula>33</formula>
      <formula>66</formula>
    </cfRule>
    <cfRule type="cellIs" dxfId="264" priority="9" operator="between">
      <formula>0</formula>
      <formula>33</formula>
    </cfRule>
  </conditionalFormatting>
  <conditionalFormatting sqref="G15">
    <cfRule type="cellIs" dxfId="263" priority="16" operator="between">
      <formula>66</formula>
      <formula>100</formula>
    </cfRule>
    <cfRule type="cellIs" dxfId="262" priority="17" operator="between">
      <formula>33</formula>
      <formula>66</formula>
    </cfRule>
    <cfRule type="cellIs" dxfId="261" priority="18" operator="between">
      <formula>0</formula>
      <formula>33</formula>
    </cfRule>
  </conditionalFormatting>
  <conditionalFormatting sqref="G12">
    <cfRule type="cellIs" dxfId="260" priority="13" operator="between">
      <formula>66</formula>
      <formula>100</formula>
    </cfRule>
    <cfRule type="cellIs" dxfId="259" priority="14" operator="between">
      <formula>33</formula>
      <formula>66</formula>
    </cfRule>
    <cfRule type="cellIs" dxfId="258" priority="15" operator="between">
      <formula>0</formula>
      <formula>33</formula>
    </cfRule>
  </conditionalFormatting>
  <conditionalFormatting sqref="F12">
    <cfRule type="cellIs" dxfId="257" priority="10" operator="between">
      <formula>$E$12*0</formula>
      <formula>$E$12*0.329999</formula>
    </cfRule>
    <cfRule type="cellIs" dxfId="256" priority="11" operator="between">
      <formula>$E$12*0.33</formula>
      <formula>$E$12*0.6599999</formula>
    </cfRule>
    <cfRule type="cellIs" dxfId="255" priority="12" operator="between">
      <formula>$E$12*0.66</formula>
      <formula>$E$12*1</formula>
    </cfRule>
  </conditionalFormatting>
  <conditionalFormatting sqref="D16">
    <cfRule type="cellIs" dxfId="254" priority="4" operator="between">
      <formula>66</formula>
      <formula>100</formula>
    </cfRule>
    <cfRule type="cellIs" dxfId="253" priority="5" operator="between">
      <formula>33</formula>
      <formula>66</formula>
    </cfRule>
    <cfRule type="cellIs" dxfId="252" priority="6" operator="between">
      <formula>0</formula>
      <formula>33</formula>
    </cfRule>
  </conditionalFormatting>
  <conditionalFormatting sqref="E16">
    <cfRule type="cellIs" dxfId="251" priority="1" operator="between">
      <formula>66</formula>
      <formula>100</formula>
    </cfRule>
    <cfRule type="cellIs" dxfId="250" priority="2" operator="between">
      <formula>33</formula>
      <formula>66</formula>
    </cfRule>
    <cfRule type="cellIs" dxfId="249"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topLeftCell="A2" zoomScaleNormal="100" workbookViewId="0">
      <selection activeCell="E15" sqref="E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389</v>
      </c>
      <c r="C4" s="431"/>
      <c r="D4" s="431"/>
      <c r="E4" s="431"/>
      <c r="F4" s="431"/>
      <c r="G4" s="432"/>
    </row>
    <row r="5" spans="1:8" ht="30.75" customHeight="1">
      <c r="A5" s="343" t="s">
        <v>305</v>
      </c>
      <c r="B5" s="414" t="s">
        <v>390</v>
      </c>
      <c r="C5" s="415"/>
      <c r="D5" s="415"/>
      <c r="E5" s="415"/>
      <c r="F5" s="415"/>
      <c r="G5" s="416"/>
    </row>
    <row r="6" spans="1:8" ht="15" customHeight="1">
      <c r="A6" s="337" t="s">
        <v>33</v>
      </c>
      <c r="B6" s="414" t="s">
        <v>446</v>
      </c>
      <c r="C6" s="415"/>
      <c r="D6" s="415"/>
      <c r="E6" s="415"/>
      <c r="F6" s="415"/>
      <c r="G6" s="416"/>
    </row>
    <row r="7" spans="1:8" ht="63.75" customHeight="1">
      <c r="A7" s="337" t="s">
        <v>306</v>
      </c>
      <c r="B7" s="411" t="s">
        <v>447</v>
      </c>
      <c r="C7" s="412"/>
      <c r="D7" s="412"/>
      <c r="E7" s="412"/>
      <c r="F7" s="412"/>
      <c r="G7" s="413"/>
    </row>
    <row r="8" spans="1:8" ht="29.25" customHeight="1">
      <c r="A8" s="337" t="s">
        <v>307</v>
      </c>
      <c r="B8" s="411" t="s">
        <v>448</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449</v>
      </c>
      <c r="B12" s="421"/>
      <c r="C12" s="422" t="s">
        <v>382</v>
      </c>
      <c r="D12" s="423"/>
      <c r="E12" s="338">
        <v>5</v>
      </c>
      <c r="F12" s="351">
        <f>IFERROR(E12*E16/100,0)</f>
        <v>4.6875</v>
      </c>
      <c r="G12" s="350">
        <f>IFERROR(F12/E12*100,0)</f>
        <v>93.75</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62000</v>
      </c>
      <c r="B15" s="365">
        <v>43818.239999999998</v>
      </c>
      <c r="C15" s="341">
        <v>43818.239999999998</v>
      </c>
      <c r="D15" s="341">
        <v>43818.239999999998</v>
      </c>
      <c r="E15" s="341">
        <v>41079.599999999999</v>
      </c>
      <c r="F15" s="342">
        <v>0</v>
      </c>
      <c r="G15" s="350">
        <f>IFERROR(B15-C15-F15,0)</f>
        <v>0</v>
      </c>
    </row>
    <row r="16" spans="1:8" ht="16.5" thickBot="1">
      <c r="A16" s="407" t="s">
        <v>325</v>
      </c>
      <c r="B16" s="407"/>
      <c r="C16" s="350">
        <f>IFERROR(C15/$B$15*100,0)</f>
        <v>100</v>
      </c>
      <c r="D16" s="350">
        <f>IFERROR(D15/$C$15*100,0)</f>
        <v>100</v>
      </c>
      <c r="E16" s="350">
        <f>IFERROR(E15/$B$15*100,0)</f>
        <v>93.75</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C16">
    <cfRule type="cellIs" dxfId="248" priority="7" operator="between">
      <formula>66</formula>
      <formula>100</formula>
    </cfRule>
    <cfRule type="cellIs" dxfId="247" priority="8" operator="between">
      <formula>33</formula>
      <formula>66</formula>
    </cfRule>
    <cfRule type="cellIs" dxfId="246" priority="9" operator="between">
      <formula>0</formula>
      <formula>33</formula>
    </cfRule>
  </conditionalFormatting>
  <conditionalFormatting sqref="G15">
    <cfRule type="cellIs" dxfId="245" priority="16" operator="between">
      <formula>66</formula>
      <formula>100</formula>
    </cfRule>
    <cfRule type="cellIs" dxfId="244" priority="17" operator="between">
      <formula>33</formula>
      <formula>66</formula>
    </cfRule>
    <cfRule type="cellIs" dxfId="243" priority="18" operator="between">
      <formula>0</formula>
      <formula>33</formula>
    </cfRule>
  </conditionalFormatting>
  <conditionalFormatting sqref="G12">
    <cfRule type="cellIs" dxfId="242" priority="13" operator="between">
      <formula>66</formula>
      <formula>100</formula>
    </cfRule>
    <cfRule type="cellIs" dxfId="241" priority="14" operator="between">
      <formula>33</formula>
      <formula>66</formula>
    </cfRule>
    <cfRule type="cellIs" dxfId="240" priority="15" operator="between">
      <formula>0</formula>
      <formula>33</formula>
    </cfRule>
  </conditionalFormatting>
  <conditionalFormatting sqref="F12">
    <cfRule type="cellIs" dxfId="239" priority="10" operator="between">
      <formula>$E$12*0</formula>
      <formula>$E$12*0.329999</formula>
    </cfRule>
    <cfRule type="cellIs" dxfId="238" priority="11" operator="between">
      <formula>$E$12*0.33</formula>
      <formula>$E$12*0.6599999</formula>
    </cfRule>
    <cfRule type="cellIs" dxfId="237" priority="12" operator="between">
      <formula>$E$12*0.66</formula>
      <formula>$E$12*1</formula>
    </cfRule>
  </conditionalFormatting>
  <conditionalFormatting sqref="D16">
    <cfRule type="cellIs" dxfId="236" priority="4" operator="between">
      <formula>66</formula>
      <formula>100</formula>
    </cfRule>
    <cfRule type="cellIs" dxfId="235" priority="5" operator="between">
      <formula>33</formula>
      <formula>66</formula>
    </cfRule>
    <cfRule type="cellIs" dxfId="234" priority="6" operator="between">
      <formula>0</formula>
      <formula>33</formula>
    </cfRule>
  </conditionalFormatting>
  <conditionalFormatting sqref="E16">
    <cfRule type="cellIs" dxfId="233" priority="1" operator="between">
      <formula>66</formula>
      <formula>100</formula>
    </cfRule>
    <cfRule type="cellIs" dxfId="232" priority="2" operator="between">
      <formula>33</formula>
      <formula>66</formula>
    </cfRule>
    <cfRule type="cellIs" dxfId="231"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389</v>
      </c>
      <c r="C4" s="431"/>
      <c r="D4" s="431"/>
      <c r="E4" s="431"/>
      <c r="F4" s="431"/>
      <c r="G4" s="432"/>
    </row>
    <row r="5" spans="1:8" ht="30.75" customHeight="1">
      <c r="A5" s="343" t="s">
        <v>305</v>
      </c>
      <c r="B5" s="414" t="s">
        <v>390</v>
      </c>
      <c r="C5" s="415"/>
      <c r="D5" s="415"/>
      <c r="E5" s="415"/>
      <c r="F5" s="415"/>
      <c r="G5" s="416"/>
    </row>
    <row r="6" spans="1:8" ht="15" customHeight="1">
      <c r="A6" s="337" t="s">
        <v>33</v>
      </c>
      <c r="B6" s="414" t="s">
        <v>454</v>
      </c>
      <c r="C6" s="415"/>
      <c r="D6" s="415"/>
      <c r="E6" s="415"/>
      <c r="F6" s="415"/>
      <c r="G6" s="416"/>
    </row>
    <row r="7" spans="1:8" ht="67.5" customHeight="1">
      <c r="A7" s="337" t="s">
        <v>306</v>
      </c>
      <c r="B7" s="411" t="s">
        <v>455</v>
      </c>
      <c r="C7" s="412"/>
      <c r="D7" s="412"/>
      <c r="E7" s="412"/>
      <c r="F7" s="412"/>
      <c r="G7" s="413"/>
    </row>
    <row r="8" spans="1:8" ht="45" customHeight="1">
      <c r="A8" s="337" t="s">
        <v>307</v>
      </c>
      <c r="B8" s="411" t="s">
        <v>456</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457</v>
      </c>
      <c r="B12" s="421"/>
      <c r="C12" s="422" t="s">
        <v>65</v>
      </c>
      <c r="D12" s="423"/>
      <c r="E12" s="338">
        <v>30</v>
      </c>
      <c r="F12" s="351">
        <f>IFERROR(E12*E16/100,0)</f>
        <v>0</v>
      </c>
      <c r="G12" s="350">
        <f>IFERROR(F12/E12*100,0)</f>
        <v>0</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2000</v>
      </c>
      <c r="B15" s="365">
        <v>0</v>
      </c>
      <c r="C15" s="341">
        <v>0</v>
      </c>
      <c r="D15" s="341">
        <v>0</v>
      </c>
      <c r="E15" s="341">
        <v>0</v>
      </c>
      <c r="F15" s="342">
        <v>0</v>
      </c>
      <c r="G15" s="350">
        <f>IFERROR(B15-C15-F15,0)</f>
        <v>0</v>
      </c>
    </row>
    <row r="16" spans="1:8" ht="16.5" thickBot="1">
      <c r="A16" s="407" t="s">
        <v>325</v>
      </c>
      <c r="B16" s="407"/>
      <c r="C16" s="350">
        <f>IFERROR(C15/$B$15*100,0)</f>
        <v>0</v>
      </c>
      <c r="D16" s="350">
        <f>IFERROR(D15/$C$15*100,0)</f>
        <v>0</v>
      </c>
      <c r="E16" s="350">
        <f>IFERROR(E15/$B$15*100,0)</f>
        <v>0</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G12">
    <cfRule type="cellIs" dxfId="230" priority="13" operator="between">
      <formula>66</formula>
      <formula>100</formula>
    </cfRule>
    <cfRule type="cellIs" dxfId="229" priority="14" operator="between">
      <formula>33</formula>
      <formula>66</formula>
    </cfRule>
    <cfRule type="cellIs" dxfId="228" priority="15" operator="between">
      <formula>0</formula>
      <formula>33</formula>
    </cfRule>
  </conditionalFormatting>
  <conditionalFormatting sqref="G15">
    <cfRule type="cellIs" dxfId="227" priority="16" operator="between">
      <formula>66</formula>
      <formula>100</formula>
    </cfRule>
    <cfRule type="cellIs" dxfId="226" priority="17" operator="between">
      <formula>33</formula>
      <formula>66</formula>
    </cfRule>
    <cfRule type="cellIs" dxfId="225" priority="18" operator="between">
      <formula>0</formula>
      <formula>33</formula>
    </cfRule>
  </conditionalFormatting>
  <conditionalFormatting sqref="F12">
    <cfRule type="cellIs" dxfId="224" priority="10" operator="between">
      <formula>$E$12*0</formula>
      <formula>$E$12*0.329999</formula>
    </cfRule>
    <cfRule type="cellIs" dxfId="223" priority="11" operator="between">
      <formula>$E$12*0.33</formula>
      <formula>$E$12*0.6599999</formula>
    </cfRule>
    <cfRule type="cellIs" dxfId="222" priority="12" operator="between">
      <formula>$E$12*0.66</formula>
      <formula>$E$12*1</formula>
    </cfRule>
  </conditionalFormatting>
  <conditionalFormatting sqref="C16">
    <cfRule type="cellIs" dxfId="221" priority="7" operator="between">
      <formula>66</formula>
      <formula>100</formula>
    </cfRule>
    <cfRule type="cellIs" dxfId="220" priority="8" operator="between">
      <formula>33</formula>
      <formula>66</formula>
    </cfRule>
    <cfRule type="cellIs" dxfId="219" priority="9" operator="between">
      <formula>0</formula>
      <formula>33</formula>
    </cfRule>
  </conditionalFormatting>
  <conditionalFormatting sqref="D16">
    <cfRule type="cellIs" dxfId="218" priority="4" operator="between">
      <formula>66</formula>
      <formula>100</formula>
    </cfRule>
    <cfRule type="cellIs" dxfId="217" priority="5" operator="between">
      <formula>33</formula>
      <formula>66</formula>
    </cfRule>
    <cfRule type="cellIs" dxfId="216" priority="6" operator="between">
      <formula>0</formula>
      <formula>33</formula>
    </cfRule>
  </conditionalFormatting>
  <conditionalFormatting sqref="E16">
    <cfRule type="cellIs" dxfId="215" priority="1" operator="between">
      <formula>66</formula>
      <formula>100</formula>
    </cfRule>
    <cfRule type="cellIs" dxfId="214" priority="2" operator="between">
      <formula>33</formula>
      <formula>66</formula>
    </cfRule>
    <cfRule type="cellIs" dxfId="213"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G15" sqref="G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389</v>
      </c>
      <c r="C4" s="431"/>
      <c r="D4" s="431"/>
      <c r="E4" s="431"/>
      <c r="F4" s="431"/>
      <c r="G4" s="432"/>
    </row>
    <row r="5" spans="1:8" ht="30.75" customHeight="1">
      <c r="A5" s="343" t="s">
        <v>305</v>
      </c>
      <c r="B5" s="414" t="s">
        <v>390</v>
      </c>
      <c r="C5" s="415"/>
      <c r="D5" s="415"/>
      <c r="E5" s="415"/>
      <c r="F5" s="415"/>
      <c r="G5" s="416"/>
    </row>
    <row r="6" spans="1:8" ht="15" customHeight="1">
      <c r="A6" s="337" t="s">
        <v>33</v>
      </c>
      <c r="B6" s="414" t="s">
        <v>450</v>
      </c>
      <c r="C6" s="415"/>
      <c r="D6" s="415"/>
      <c r="E6" s="415"/>
      <c r="F6" s="415"/>
      <c r="G6" s="416"/>
    </row>
    <row r="7" spans="1:8" ht="82.5" customHeight="1">
      <c r="A7" s="337" t="s">
        <v>306</v>
      </c>
      <c r="B7" s="411" t="s">
        <v>451</v>
      </c>
      <c r="C7" s="412"/>
      <c r="D7" s="412"/>
      <c r="E7" s="412"/>
      <c r="F7" s="412"/>
      <c r="G7" s="413"/>
    </row>
    <row r="8" spans="1:8" ht="40.5" customHeight="1">
      <c r="A8" s="337" t="s">
        <v>307</v>
      </c>
      <c r="B8" s="411" t="s">
        <v>452</v>
      </c>
      <c r="C8" s="412"/>
      <c r="D8" s="412"/>
      <c r="E8" s="412"/>
      <c r="F8" s="412"/>
      <c r="G8" s="413"/>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453</v>
      </c>
      <c r="B12" s="421"/>
      <c r="C12" s="422" t="s">
        <v>65</v>
      </c>
      <c r="D12" s="423"/>
      <c r="E12" s="338">
        <v>1</v>
      </c>
      <c r="F12" s="351">
        <f>IFERROR(E12*E16/100,0)</f>
        <v>0</v>
      </c>
      <c r="G12" s="350">
        <f>IFERROR(F12/E12*100,0)</f>
        <v>0</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2000</v>
      </c>
      <c r="B15" s="365">
        <v>0</v>
      </c>
      <c r="C15" s="341">
        <v>0</v>
      </c>
      <c r="D15" s="341">
        <v>0</v>
      </c>
      <c r="E15" s="341">
        <v>0</v>
      </c>
      <c r="F15" s="342">
        <v>0</v>
      </c>
      <c r="G15" s="350">
        <f>IFERROR(B15-C15-F15,0)</f>
        <v>0</v>
      </c>
    </row>
    <row r="16" spans="1:8" ht="16.5" thickBot="1">
      <c r="A16" s="407" t="s">
        <v>325</v>
      </c>
      <c r="B16" s="407"/>
      <c r="C16" s="350">
        <f>IFERROR(C15/$B$15*100,0)</f>
        <v>0</v>
      </c>
      <c r="D16" s="350">
        <f>IFERROR(D15/$C$15*100,0)</f>
        <v>0</v>
      </c>
      <c r="E16" s="350">
        <f>IFERROR(E15/$B$15*100,0)</f>
        <v>0</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G12">
    <cfRule type="cellIs" dxfId="212" priority="13" operator="between">
      <formula>66</formula>
      <formula>100</formula>
    </cfRule>
    <cfRule type="cellIs" dxfId="211" priority="14" operator="between">
      <formula>33</formula>
      <formula>66</formula>
    </cfRule>
    <cfRule type="cellIs" dxfId="210" priority="15" operator="between">
      <formula>0</formula>
      <formula>33</formula>
    </cfRule>
  </conditionalFormatting>
  <conditionalFormatting sqref="G15">
    <cfRule type="cellIs" dxfId="209" priority="16" operator="between">
      <formula>66</formula>
      <formula>100</formula>
    </cfRule>
    <cfRule type="cellIs" dxfId="208" priority="17" operator="between">
      <formula>33</formula>
      <formula>66</formula>
    </cfRule>
    <cfRule type="cellIs" dxfId="207" priority="18" operator="between">
      <formula>0</formula>
      <formula>33</formula>
    </cfRule>
  </conditionalFormatting>
  <conditionalFormatting sqref="F12">
    <cfRule type="cellIs" dxfId="206" priority="10" operator="between">
      <formula>$E$12*0</formula>
      <formula>$E$12*0.329999</formula>
    </cfRule>
    <cfRule type="cellIs" dxfId="205" priority="11" operator="between">
      <formula>$E$12*0.33</formula>
      <formula>$E$12*0.6599999</formula>
    </cfRule>
    <cfRule type="cellIs" dxfId="204" priority="12" operator="between">
      <formula>$E$12*0.66</formula>
      <formula>$E$12*1</formula>
    </cfRule>
  </conditionalFormatting>
  <conditionalFormatting sqref="C16">
    <cfRule type="cellIs" dxfId="203" priority="7" operator="between">
      <formula>66</formula>
      <formula>100</formula>
    </cfRule>
    <cfRule type="cellIs" dxfId="202" priority="8" operator="between">
      <formula>33</formula>
      <formula>66</formula>
    </cfRule>
    <cfRule type="cellIs" dxfId="201" priority="9" operator="between">
      <formula>0</formula>
      <formula>33</formula>
    </cfRule>
  </conditionalFormatting>
  <conditionalFormatting sqref="D16">
    <cfRule type="cellIs" dxfId="200" priority="4" operator="between">
      <formula>66</formula>
      <formula>100</formula>
    </cfRule>
    <cfRule type="cellIs" dxfId="199" priority="5" operator="between">
      <formula>33</formula>
      <formula>66</formula>
    </cfRule>
    <cfRule type="cellIs" dxfId="198" priority="6" operator="between">
      <formula>0</formula>
      <formula>33</formula>
    </cfRule>
  </conditionalFormatting>
  <conditionalFormatting sqref="E16">
    <cfRule type="cellIs" dxfId="197" priority="1" operator="between">
      <formula>66</formula>
      <formula>100</formula>
    </cfRule>
    <cfRule type="cellIs" dxfId="196" priority="2" operator="between">
      <formula>33</formula>
      <formula>66</formula>
    </cfRule>
    <cfRule type="cellIs" dxfId="195"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24" t="s">
        <v>293</v>
      </c>
      <c r="B1" s="425"/>
      <c r="C1" s="425"/>
      <c r="D1" s="425"/>
      <c r="E1" s="425"/>
      <c r="F1" s="425"/>
      <c r="G1" s="426"/>
    </row>
    <row r="2" spans="1:8" ht="23.25">
      <c r="A2" s="427" t="s">
        <v>463</v>
      </c>
      <c r="B2" s="428"/>
      <c r="C2" s="428"/>
      <c r="D2" s="428"/>
      <c r="E2" s="428"/>
      <c r="F2" s="428"/>
      <c r="G2" s="429"/>
    </row>
    <row r="3" spans="1:8" ht="16.5" thickBot="1">
      <c r="A3" s="332"/>
      <c r="B3" s="333"/>
      <c r="C3" s="333"/>
      <c r="D3" s="333"/>
      <c r="E3" s="333"/>
      <c r="F3" s="333"/>
      <c r="G3" s="334"/>
    </row>
    <row r="4" spans="1:8" ht="18">
      <c r="A4" s="335" t="s">
        <v>304</v>
      </c>
      <c r="B4" s="430" t="s">
        <v>389</v>
      </c>
      <c r="C4" s="431"/>
      <c r="D4" s="431"/>
      <c r="E4" s="431"/>
      <c r="F4" s="431"/>
      <c r="G4" s="432"/>
    </row>
    <row r="5" spans="1:8" ht="30.75" customHeight="1">
      <c r="A5" s="343" t="s">
        <v>305</v>
      </c>
      <c r="B5" s="414" t="s">
        <v>390</v>
      </c>
      <c r="C5" s="415"/>
      <c r="D5" s="415"/>
      <c r="E5" s="415"/>
      <c r="F5" s="415"/>
      <c r="G5" s="416"/>
    </row>
    <row r="6" spans="1:8" ht="15" customHeight="1">
      <c r="A6" s="337" t="s">
        <v>33</v>
      </c>
      <c r="B6" s="414" t="s">
        <v>458</v>
      </c>
      <c r="C6" s="415"/>
      <c r="D6" s="415"/>
      <c r="E6" s="415"/>
      <c r="F6" s="415"/>
      <c r="G6" s="416"/>
    </row>
    <row r="7" spans="1:8" ht="33" customHeight="1">
      <c r="A7" s="337" t="s">
        <v>306</v>
      </c>
      <c r="B7" s="433" t="s">
        <v>459</v>
      </c>
      <c r="C7" s="434"/>
      <c r="D7" s="434"/>
      <c r="E7" s="434"/>
      <c r="F7" s="434"/>
      <c r="G7" s="435"/>
    </row>
    <row r="8" spans="1:8" ht="29.25" customHeight="1">
      <c r="A8" s="388" t="s">
        <v>307</v>
      </c>
      <c r="B8" s="433" t="s">
        <v>460</v>
      </c>
      <c r="C8" s="434"/>
      <c r="D8" s="434"/>
      <c r="E8" s="434"/>
      <c r="F8" s="434"/>
      <c r="G8" s="435"/>
    </row>
    <row r="9" spans="1:8" ht="30.75" customHeight="1">
      <c r="A9" s="343" t="s">
        <v>308</v>
      </c>
      <c r="B9" s="414" t="s">
        <v>311</v>
      </c>
      <c r="C9" s="415"/>
      <c r="D9" s="415"/>
      <c r="E9" s="415"/>
      <c r="F9" s="415"/>
      <c r="G9" s="416"/>
    </row>
    <row r="10" spans="1:8" ht="15.75">
      <c r="A10" s="408" t="s">
        <v>309</v>
      </c>
      <c r="B10" s="409"/>
      <c r="C10" s="409"/>
      <c r="D10" s="409"/>
      <c r="E10" s="409"/>
      <c r="F10" s="409"/>
      <c r="G10" s="410"/>
    </row>
    <row r="11" spans="1:8" ht="31.5">
      <c r="A11" s="417" t="s">
        <v>1</v>
      </c>
      <c r="B11" s="418"/>
      <c r="C11" s="419" t="s">
        <v>48</v>
      </c>
      <c r="D11" s="418"/>
      <c r="E11" s="344" t="s">
        <v>46</v>
      </c>
      <c r="F11" s="345" t="s">
        <v>47</v>
      </c>
      <c r="G11" s="346" t="s">
        <v>5</v>
      </c>
    </row>
    <row r="12" spans="1:8" ht="16.5" thickBot="1">
      <c r="A12" s="420" t="s">
        <v>461</v>
      </c>
      <c r="B12" s="421"/>
      <c r="C12" s="422" t="s">
        <v>382</v>
      </c>
      <c r="D12" s="423"/>
      <c r="E12" s="338">
        <v>100</v>
      </c>
      <c r="F12" s="351">
        <f>IFERROR(E12*E16/100,0)</f>
        <v>54.691223802723044</v>
      </c>
      <c r="G12" s="350">
        <f>IFERROR(F12/E12*100,0)</f>
        <v>54.691223802723044</v>
      </c>
      <c r="H12" s="339"/>
    </row>
    <row r="13" spans="1:8" ht="15.75">
      <c r="A13" s="408" t="s">
        <v>310</v>
      </c>
      <c r="B13" s="409"/>
      <c r="C13" s="409"/>
      <c r="D13" s="409"/>
      <c r="E13" s="409"/>
      <c r="F13" s="409"/>
      <c r="G13" s="410"/>
    </row>
    <row r="14" spans="1:8" ht="31.5">
      <c r="A14" s="347" t="s">
        <v>312</v>
      </c>
      <c r="B14" s="348" t="s">
        <v>8</v>
      </c>
      <c r="C14" s="348" t="s">
        <v>321</v>
      </c>
      <c r="D14" s="348" t="s">
        <v>322</v>
      </c>
      <c r="E14" s="348" t="s">
        <v>323</v>
      </c>
      <c r="F14" s="348" t="s">
        <v>324</v>
      </c>
      <c r="G14" s="349" t="s">
        <v>326</v>
      </c>
    </row>
    <row r="15" spans="1:8" ht="16.5" thickBot="1">
      <c r="A15" s="340">
        <v>1520000</v>
      </c>
      <c r="B15" s="365">
        <v>1513183.51</v>
      </c>
      <c r="C15" s="341">
        <v>1507583.76</v>
      </c>
      <c r="D15" s="341">
        <v>827578.58</v>
      </c>
      <c r="E15" s="341">
        <v>827578.58</v>
      </c>
      <c r="F15" s="342">
        <v>0</v>
      </c>
      <c r="G15" s="350">
        <f>IFERROR(B15-C15-F15,0)</f>
        <v>5599.75</v>
      </c>
    </row>
    <row r="16" spans="1:8" ht="16.5" thickBot="1">
      <c r="A16" s="407" t="s">
        <v>325</v>
      </c>
      <c r="B16" s="407"/>
      <c r="C16" s="350">
        <f>IFERROR(C15/$B$15*100,0)</f>
        <v>99.629935829792387</v>
      </c>
      <c r="D16" s="350">
        <f>IFERROR(D15/$C$15*100,0)</f>
        <v>54.894368190859254</v>
      </c>
      <c r="E16" s="350">
        <f>IFERROR(E15/$B$15*100,0)</f>
        <v>54.691223802723044</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G12">
    <cfRule type="cellIs" dxfId="194" priority="13" operator="between">
      <formula>66</formula>
      <formula>100</formula>
    </cfRule>
    <cfRule type="cellIs" dxfId="193" priority="14" operator="between">
      <formula>33</formula>
      <formula>66</formula>
    </cfRule>
    <cfRule type="cellIs" dxfId="192" priority="15" operator="between">
      <formula>0</formula>
      <formula>33</formula>
    </cfRule>
  </conditionalFormatting>
  <conditionalFormatting sqref="G15">
    <cfRule type="cellIs" dxfId="191" priority="16" operator="between">
      <formula>66</formula>
      <formula>100</formula>
    </cfRule>
    <cfRule type="cellIs" dxfId="190" priority="17" operator="between">
      <formula>33</formula>
      <formula>66</formula>
    </cfRule>
    <cfRule type="cellIs" dxfId="189" priority="18" operator="between">
      <formula>0</formula>
      <formula>33</formula>
    </cfRule>
  </conditionalFormatting>
  <conditionalFormatting sqref="F12">
    <cfRule type="cellIs" dxfId="188" priority="10" operator="between">
      <formula>$E$12*0</formula>
      <formula>$E$12*0.329999</formula>
    </cfRule>
    <cfRule type="cellIs" dxfId="187" priority="11" operator="between">
      <formula>$E$12*0.33</formula>
      <formula>$E$12*0.6599999</formula>
    </cfRule>
    <cfRule type="cellIs" dxfId="186" priority="12" operator="between">
      <formula>$E$12*0.66</formula>
      <formula>$E$12*1</formula>
    </cfRule>
  </conditionalFormatting>
  <conditionalFormatting sqref="C16">
    <cfRule type="cellIs" dxfId="185" priority="7" operator="between">
      <formula>66</formula>
      <formula>100</formula>
    </cfRule>
    <cfRule type="cellIs" dxfId="184" priority="8" operator="between">
      <formula>33</formula>
      <formula>66</formula>
    </cfRule>
    <cfRule type="cellIs" dxfId="183" priority="9" operator="between">
      <formula>0</formula>
      <formula>33</formula>
    </cfRule>
  </conditionalFormatting>
  <conditionalFormatting sqref="D16">
    <cfRule type="cellIs" dxfId="182" priority="4" operator="between">
      <formula>66</formula>
      <formula>100</formula>
    </cfRule>
    <cfRule type="cellIs" dxfId="181" priority="5" operator="between">
      <formula>33</formula>
      <formula>66</formula>
    </cfRule>
    <cfRule type="cellIs" dxfId="180" priority="6" operator="between">
      <formula>0</formula>
      <formula>33</formula>
    </cfRule>
  </conditionalFormatting>
  <conditionalFormatting sqref="E16">
    <cfRule type="cellIs" dxfId="179" priority="1" operator="between">
      <formula>66</formula>
      <formula>100</formula>
    </cfRule>
    <cfRule type="cellIs" dxfId="178" priority="2" operator="between">
      <formula>33</formula>
      <formula>66</formula>
    </cfRule>
    <cfRule type="cellIs" dxfId="177"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N193"/>
  <sheetViews>
    <sheetView showGridLines="0" tabSelected="1" topLeftCell="A181" zoomScale="80" zoomScaleNormal="80" zoomScaleSheetLayoutView="70" zoomScalePageLayoutView="60" workbookViewId="0">
      <selection activeCell="A192" sqref="A192:N192"/>
    </sheetView>
  </sheetViews>
  <sheetFormatPr defaultRowHeight="15"/>
  <cols>
    <col min="1" max="1" width="7.28515625" style="353" customWidth="1"/>
    <col min="2" max="2" width="27" style="352" customWidth="1"/>
    <col min="3" max="3" width="37.140625" style="352" customWidth="1"/>
    <col min="4" max="4" width="29.140625" style="352" customWidth="1"/>
    <col min="5" max="5" width="20.42578125" style="352" customWidth="1"/>
    <col min="6" max="6" width="20.28515625" style="352" customWidth="1"/>
    <col min="7" max="7" width="25.28515625" style="352" customWidth="1"/>
    <col min="8" max="8" width="23.42578125" style="352" customWidth="1"/>
    <col min="9" max="9" width="17.5703125" style="352" customWidth="1"/>
    <col min="10" max="10" width="23.140625" style="352" customWidth="1"/>
    <col min="11" max="11" width="14.28515625" style="353" customWidth="1"/>
    <col min="12" max="12" width="12.28515625" style="352" customWidth="1"/>
    <col min="13" max="13" width="14.5703125" style="352" customWidth="1"/>
    <col min="14" max="14" width="9.42578125" style="352" customWidth="1"/>
    <col min="15" max="15" width="22.28515625" style="352" customWidth="1"/>
    <col min="16" max="16" width="25" style="352" customWidth="1"/>
    <col min="17" max="17" width="18" style="352" customWidth="1"/>
    <col min="18" max="18" width="9.140625" style="352"/>
    <col min="19" max="19" width="13" style="352" customWidth="1"/>
    <col min="20" max="16384" width="9.140625" style="352"/>
  </cols>
  <sheetData>
    <row r="3" spans="1:14">
      <c r="A3" s="363"/>
      <c r="B3" s="361"/>
      <c r="C3" s="361"/>
      <c r="D3" s="361"/>
      <c r="E3" s="361"/>
      <c r="F3" s="361"/>
      <c r="G3" s="361"/>
      <c r="H3" s="361"/>
      <c r="I3" s="361"/>
      <c r="J3" s="361"/>
      <c r="K3" s="363"/>
      <c r="L3" s="361"/>
      <c r="M3" s="361"/>
      <c r="N3" s="361"/>
    </row>
    <row r="4" spans="1:14">
      <c r="A4" s="363"/>
      <c r="B4" s="361"/>
      <c r="C4" s="361"/>
      <c r="D4" s="361"/>
      <c r="E4" s="361"/>
      <c r="F4" s="361"/>
      <c r="G4" s="361"/>
      <c r="H4" s="361"/>
      <c r="I4" s="361"/>
      <c r="J4" s="361"/>
      <c r="K4" s="363"/>
      <c r="L4" s="361"/>
      <c r="M4" s="361"/>
      <c r="N4" s="361"/>
    </row>
    <row r="5" spans="1:14">
      <c r="A5" s="363"/>
      <c r="B5" s="361"/>
      <c r="C5" s="361"/>
      <c r="D5" s="361"/>
      <c r="E5" s="361"/>
      <c r="F5" s="361"/>
      <c r="G5" s="361"/>
      <c r="H5" s="361"/>
      <c r="I5" s="361"/>
      <c r="J5" s="361"/>
      <c r="K5" s="363"/>
      <c r="L5" s="361"/>
      <c r="M5" s="361"/>
      <c r="N5" s="361"/>
    </row>
    <row r="6" spans="1:14">
      <c r="A6" s="363"/>
      <c r="B6" s="361"/>
      <c r="C6" s="361"/>
      <c r="D6" s="361"/>
      <c r="E6" s="361"/>
      <c r="F6" s="361"/>
      <c r="G6" s="361"/>
      <c r="H6" s="361"/>
      <c r="I6" s="361"/>
      <c r="J6" s="361"/>
      <c r="K6" s="363"/>
      <c r="L6" s="361"/>
      <c r="M6" s="361"/>
      <c r="N6" s="361"/>
    </row>
    <row r="7" spans="1:14" ht="18.75" customHeight="1">
      <c r="A7" s="490" t="s">
        <v>316</v>
      </c>
      <c r="B7" s="490"/>
      <c r="C7" s="490"/>
      <c r="D7" s="490"/>
      <c r="E7" s="490"/>
      <c r="F7" s="490"/>
      <c r="G7" s="490"/>
      <c r="H7" s="490"/>
      <c r="I7" s="490"/>
      <c r="J7" s="490"/>
      <c r="K7" s="490"/>
      <c r="L7" s="490"/>
      <c r="M7" s="490"/>
      <c r="N7" s="490"/>
    </row>
    <row r="8" spans="1:14" ht="23.25">
      <c r="A8" s="491" t="s">
        <v>463</v>
      </c>
      <c r="B8" s="491"/>
      <c r="C8" s="491"/>
      <c r="D8" s="491"/>
      <c r="E8" s="491"/>
      <c r="F8" s="491"/>
      <c r="G8" s="491"/>
      <c r="H8" s="491"/>
      <c r="I8" s="491"/>
      <c r="J8" s="491"/>
      <c r="K8" s="491"/>
      <c r="L8" s="491"/>
      <c r="M8" s="491"/>
      <c r="N8" s="491"/>
    </row>
    <row r="9" spans="1:14" ht="21" thickBot="1">
      <c r="A9" s="362"/>
      <c r="B9" s="362"/>
      <c r="C9" s="362"/>
      <c r="D9" s="362"/>
      <c r="E9" s="362"/>
      <c r="F9" s="362"/>
      <c r="G9" s="362"/>
      <c r="H9" s="362"/>
      <c r="I9" s="362"/>
      <c r="J9" s="362"/>
      <c r="K9" s="362"/>
      <c r="L9" s="362"/>
      <c r="M9" s="362"/>
      <c r="N9" s="362"/>
    </row>
    <row r="10" spans="1:14" s="355" customFormat="1" ht="21" customHeight="1" thickBot="1">
      <c r="A10" s="445" t="s">
        <v>34</v>
      </c>
      <c r="B10" s="446"/>
      <c r="C10" s="447" t="s">
        <v>329</v>
      </c>
      <c r="D10" s="448"/>
      <c r="E10" s="448"/>
      <c r="F10" s="448"/>
      <c r="G10" s="448"/>
      <c r="H10" s="448"/>
      <c r="I10" s="448"/>
      <c r="J10" s="448"/>
      <c r="K10" s="448"/>
      <c r="L10" s="448"/>
      <c r="M10" s="448"/>
      <c r="N10" s="449"/>
    </row>
    <row r="11" spans="1:14" s="355" customFormat="1" ht="21" customHeight="1" thickBot="1">
      <c r="A11" s="450" t="s">
        <v>314</v>
      </c>
      <c r="B11" s="451"/>
      <c r="C11" s="452" t="s">
        <v>315</v>
      </c>
      <c r="D11" s="453"/>
      <c r="E11" s="453"/>
      <c r="F11" s="453"/>
      <c r="G11" s="453"/>
      <c r="H11" s="453"/>
      <c r="I11" s="453"/>
      <c r="J11" s="453"/>
      <c r="K11" s="453"/>
      <c r="L11" s="453"/>
      <c r="M11" s="453"/>
      <c r="N11" s="454"/>
    </row>
    <row r="12" spans="1:14" s="355" customFormat="1" ht="21" customHeight="1" thickBot="1">
      <c r="A12" s="450" t="s">
        <v>313</v>
      </c>
      <c r="B12" s="451"/>
      <c r="C12" s="450" t="s">
        <v>330</v>
      </c>
      <c r="D12" s="455"/>
      <c r="E12" s="455"/>
      <c r="F12" s="455"/>
      <c r="G12" s="455"/>
      <c r="H12" s="455"/>
      <c r="I12" s="455"/>
      <c r="J12" s="455"/>
      <c r="K12" s="455"/>
      <c r="L12" s="455"/>
      <c r="M12" s="455"/>
      <c r="N12" s="451"/>
    </row>
    <row r="13" spans="1:14" s="355" customFormat="1" ht="16.5" customHeight="1" thickBot="1">
      <c r="A13" s="458" t="s">
        <v>37</v>
      </c>
      <c r="B13" s="459"/>
      <c r="C13" s="460"/>
      <c r="D13" s="461" t="s">
        <v>53</v>
      </c>
      <c r="E13" s="462"/>
      <c r="F13" s="462"/>
      <c r="G13" s="462"/>
      <c r="H13" s="462"/>
      <c r="I13" s="462"/>
      <c r="J13" s="462"/>
      <c r="K13" s="463"/>
      <c r="L13" s="464" t="s">
        <v>38</v>
      </c>
      <c r="M13" s="459"/>
      <c r="N13" s="465"/>
    </row>
    <row r="14" spans="1:14" s="355" customFormat="1" ht="39" customHeight="1" thickBot="1">
      <c r="A14" s="359" t="s">
        <v>14</v>
      </c>
      <c r="B14" s="466" t="s">
        <v>15</v>
      </c>
      <c r="C14" s="467"/>
      <c r="D14" s="360" t="s">
        <v>58</v>
      </c>
      <c r="E14" s="360" t="s">
        <v>8</v>
      </c>
      <c r="F14" s="360" t="s">
        <v>321</v>
      </c>
      <c r="G14" s="360" t="s">
        <v>322</v>
      </c>
      <c r="H14" s="360" t="s">
        <v>323</v>
      </c>
      <c r="I14" s="360" t="s">
        <v>324</v>
      </c>
      <c r="J14" s="360" t="s">
        <v>327</v>
      </c>
      <c r="K14" s="360" t="s">
        <v>16</v>
      </c>
      <c r="L14" s="364" t="s">
        <v>17</v>
      </c>
      <c r="M14" s="359" t="s">
        <v>18</v>
      </c>
      <c r="N14" s="359" t="s">
        <v>16</v>
      </c>
    </row>
    <row r="15" spans="1:14" s="355" customFormat="1" ht="17.100000000000001" customHeight="1">
      <c r="A15" s="387">
        <v>2081</v>
      </c>
      <c r="B15" s="484" t="s">
        <v>331</v>
      </c>
      <c r="C15" s="485"/>
      <c r="D15" s="380">
        <f>'2081'!$A$15</f>
        <v>871000</v>
      </c>
      <c r="E15" s="367">
        <f>'2081'!$B$15</f>
        <v>872369.45</v>
      </c>
      <c r="F15" s="367">
        <f>'2081'!$C$15</f>
        <v>792650.11</v>
      </c>
      <c r="G15" s="367">
        <f>'2081'!$D$15</f>
        <v>792650.11</v>
      </c>
      <c r="H15" s="367">
        <f>'2081'!$E$15</f>
        <v>713703.6</v>
      </c>
      <c r="I15" s="367">
        <f>'2081'!$F$15</f>
        <v>0</v>
      </c>
      <c r="J15" s="377">
        <f>IFERROR(E15-F15-I15,0)</f>
        <v>79719.339999999967</v>
      </c>
      <c r="K15" s="381">
        <f>IFERROR(H15/E15*100,0)</f>
        <v>81.812080879265096</v>
      </c>
      <c r="L15" s="378">
        <f>'2081'!$E$12</f>
        <v>19</v>
      </c>
      <c r="M15" s="368">
        <f>IFERROR(L15*K15/100,0)</f>
        <v>15.544295367060368</v>
      </c>
      <c r="N15" s="369">
        <f>IFERROR(M15/L15*100,0)</f>
        <v>81.812080879265096</v>
      </c>
    </row>
    <row r="16" spans="1:14" s="355" customFormat="1" ht="17.100000000000001" customHeight="1" thickBot="1">
      <c r="A16" s="387">
        <v>2082</v>
      </c>
      <c r="B16" s="484" t="s">
        <v>332</v>
      </c>
      <c r="C16" s="485"/>
      <c r="D16" s="380">
        <f>'2082'!$A$15</f>
        <v>255000</v>
      </c>
      <c r="E16" s="367">
        <f>'2082'!$B$15</f>
        <v>292054</v>
      </c>
      <c r="F16" s="367">
        <f>'2082'!$C$15</f>
        <v>292053.8</v>
      </c>
      <c r="G16" s="367">
        <f>'2082'!$D$15</f>
        <v>292053.8</v>
      </c>
      <c r="H16" s="367">
        <f>'2082'!$E$15</f>
        <v>292053.8</v>
      </c>
      <c r="I16" s="367">
        <f>'2082'!$F$15</f>
        <v>0</v>
      </c>
      <c r="J16" s="377">
        <f t="shared" ref="J16" si="0">IFERROR(E16-F16-I16,0)</f>
        <v>0.20000000001164153</v>
      </c>
      <c r="K16" s="381">
        <f t="shared" ref="K16" si="1">IFERROR(H16/E16*100,0)</f>
        <v>99.99993151951351</v>
      </c>
      <c r="L16" s="378">
        <f>'2082'!$E$12</f>
        <v>100</v>
      </c>
      <c r="M16" s="368">
        <f t="shared" ref="M16" si="2">IFERROR(L16*K16/100,0)</f>
        <v>99.999931519513495</v>
      </c>
      <c r="N16" s="369">
        <f>IFERROR(M16/L16*100,0)</f>
        <v>99.999931519513495</v>
      </c>
    </row>
    <row r="17" spans="1:14" s="355" customFormat="1" ht="15" customHeight="1">
      <c r="A17" s="468" t="s">
        <v>328</v>
      </c>
      <c r="B17" s="469"/>
      <c r="C17" s="470"/>
      <c r="D17" s="474">
        <f t="shared" ref="D17:I17" si="3">SUM(D15:D16)</f>
        <v>1126000</v>
      </c>
      <c r="E17" s="476">
        <f t="shared" si="3"/>
        <v>1164423.45</v>
      </c>
      <c r="F17" s="474">
        <f t="shared" si="3"/>
        <v>1084703.9099999999</v>
      </c>
      <c r="G17" s="474">
        <f t="shared" si="3"/>
        <v>1084703.9099999999</v>
      </c>
      <c r="H17" s="476">
        <f t="shared" si="3"/>
        <v>1005757.3999999999</v>
      </c>
      <c r="I17" s="474">
        <f t="shared" si="3"/>
        <v>0</v>
      </c>
      <c r="J17" s="474">
        <f>E17-F17-I17</f>
        <v>79719.540000000037</v>
      </c>
      <c r="K17" s="379"/>
      <c r="L17" s="372"/>
      <c r="M17" s="373"/>
      <c r="N17" s="374"/>
    </row>
    <row r="18" spans="1:14" s="355" customFormat="1" ht="15" customHeight="1" thickBot="1">
      <c r="A18" s="471"/>
      <c r="B18" s="472"/>
      <c r="C18" s="473"/>
      <c r="D18" s="475"/>
      <c r="E18" s="477"/>
      <c r="F18" s="475"/>
      <c r="G18" s="475"/>
      <c r="H18" s="477"/>
      <c r="I18" s="475"/>
      <c r="J18" s="475"/>
      <c r="K18" s="379"/>
      <c r="L18" s="372"/>
      <c r="M18" s="373"/>
      <c r="N18" s="374"/>
    </row>
    <row r="19" spans="1:14" s="355" customFormat="1" ht="17.25" customHeight="1" thickBot="1">
      <c r="A19" s="444"/>
      <c r="B19" s="444"/>
      <c r="C19" s="444"/>
      <c r="D19" s="444"/>
      <c r="E19" s="444"/>
      <c r="F19" s="376">
        <f>IFERROR(F17/E17*100,0)</f>
        <v>93.153732862387812</v>
      </c>
      <c r="G19" s="350">
        <f>IFERROR(G17/E17*100,0)</f>
        <v>93.153732862387812</v>
      </c>
      <c r="H19" s="350">
        <f>IFERROR(H17/E17*100,0)</f>
        <v>86.373853085834014</v>
      </c>
      <c r="I19" s="356"/>
      <c r="J19" s="356"/>
      <c r="K19" s="375"/>
      <c r="L19" s="354"/>
      <c r="M19" s="357"/>
      <c r="N19" s="358"/>
    </row>
    <row r="20" spans="1:14" ht="17.25" customHeight="1" thickBot="1"/>
    <row r="21" spans="1:14" ht="21" customHeight="1" thickBot="1">
      <c r="A21" s="445" t="s">
        <v>34</v>
      </c>
      <c r="B21" s="446"/>
      <c r="C21" s="447" t="s">
        <v>329</v>
      </c>
      <c r="D21" s="448"/>
      <c r="E21" s="448"/>
      <c r="F21" s="448"/>
      <c r="G21" s="448"/>
      <c r="H21" s="448"/>
      <c r="I21" s="448"/>
      <c r="J21" s="448"/>
      <c r="K21" s="448"/>
      <c r="L21" s="448"/>
      <c r="M21" s="448"/>
      <c r="N21" s="449"/>
    </row>
    <row r="22" spans="1:14" ht="21" customHeight="1" thickBot="1">
      <c r="A22" s="450" t="s">
        <v>314</v>
      </c>
      <c r="B22" s="451"/>
      <c r="C22" s="452" t="s">
        <v>333</v>
      </c>
      <c r="D22" s="453"/>
      <c r="E22" s="453"/>
      <c r="F22" s="453"/>
      <c r="G22" s="453"/>
      <c r="H22" s="453"/>
      <c r="I22" s="453"/>
      <c r="J22" s="453"/>
      <c r="K22" s="453"/>
      <c r="L22" s="453"/>
      <c r="M22" s="453"/>
      <c r="N22" s="454"/>
    </row>
    <row r="23" spans="1:14" ht="21" customHeight="1" thickBot="1">
      <c r="A23" s="450" t="s">
        <v>313</v>
      </c>
      <c r="B23" s="451"/>
      <c r="C23" s="450" t="s">
        <v>330</v>
      </c>
      <c r="D23" s="455"/>
      <c r="E23" s="455"/>
      <c r="F23" s="455"/>
      <c r="G23" s="455"/>
      <c r="H23" s="455"/>
      <c r="I23" s="455"/>
      <c r="J23" s="455"/>
      <c r="K23" s="455"/>
      <c r="L23" s="455"/>
      <c r="M23" s="455"/>
      <c r="N23" s="451"/>
    </row>
    <row r="24" spans="1:14" ht="17.25" customHeight="1" thickBot="1">
      <c r="A24" s="458" t="s">
        <v>37</v>
      </c>
      <c r="B24" s="459"/>
      <c r="C24" s="460"/>
      <c r="D24" s="461" t="s">
        <v>53</v>
      </c>
      <c r="E24" s="462"/>
      <c r="F24" s="462"/>
      <c r="G24" s="462"/>
      <c r="H24" s="462"/>
      <c r="I24" s="462"/>
      <c r="J24" s="462"/>
      <c r="K24" s="463"/>
      <c r="L24" s="464" t="s">
        <v>38</v>
      </c>
      <c r="M24" s="459"/>
      <c r="N24" s="465"/>
    </row>
    <row r="25" spans="1:14" ht="37.5" customHeight="1" thickBot="1">
      <c r="A25" s="359" t="s">
        <v>14</v>
      </c>
      <c r="B25" s="466" t="s">
        <v>15</v>
      </c>
      <c r="C25" s="467"/>
      <c r="D25" s="360" t="s">
        <v>58</v>
      </c>
      <c r="E25" s="360" t="s">
        <v>8</v>
      </c>
      <c r="F25" s="360" t="s">
        <v>321</v>
      </c>
      <c r="G25" s="360" t="s">
        <v>322</v>
      </c>
      <c r="H25" s="360" t="s">
        <v>323</v>
      </c>
      <c r="I25" s="360" t="s">
        <v>324</v>
      </c>
      <c r="J25" s="360" t="s">
        <v>327</v>
      </c>
      <c r="K25" s="360" t="s">
        <v>16</v>
      </c>
      <c r="L25" s="364" t="s">
        <v>17</v>
      </c>
      <c r="M25" s="359" t="s">
        <v>18</v>
      </c>
      <c r="N25" s="359" t="s">
        <v>16</v>
      </c>
    </row>
    <row r="26" spans="1:14" ht="17.25" customHeight="1" thickBot="1">
      <c r="A26" s="366">
        <v>2142</v>
      </c>
      <c r="B26" s="478" t="s">
        <v>334</v>
      </c>
      <c r="C26" s="479"/>
      <c r="D26" s="380">
        <f>'2142'!$A$15</f>
        <v>200000</v>
      </c>
      <c r="E26" s="367">
        <f>'2142'!$B$15</f>
        <v>2221931.87</v>
      </c>
      <c r="F26" s="367">
        <f>'2142'!$C$15</f>
        <v>2214669.84</v>
      </c>
      <c r="G26" s="367">
        <f>'2142'!$D$15</f>
        <v>2210092.7999999998</v>
      </c>
      <c r="H26" s="367">
        <f>'2142'!$E$15</f>
        <v>1924766.25</v>
      </c>
      <c r="I26" s="367">
        <f>'2142'!$F$15</f>
        <v>0</v>
      </c>
      <c r="J26" s="377">
        <f>IFERROR(E26-F26-I26,0)</f>
        <v>7262.0300000002608</v>
      </c>
      <c r="K26" s="381">
        <f>IFERROR(H26/E26*100,0)</f>
        <v>86.625799647043181</v>
      </c>
      <c r="L26" s="378">
        <f>'2142'!$E$12</f>
        <v>100</v>
      </c>
      <c r="M26" s="368">
        <f>IFERROR(L26*K26/100,0)</f>
        <v>86.625799647043181</v>
      </c>
      <c r="N26" s="369">
        <f t="shared" ref="N26" si="4">IFERROR(M26/L26*100,0)</f>
        <v>86.625799647043181</v>
      </c>
    </row>
    <row r="27" spans="1:14" ht="17.25" customHeight="1">
      <c r="A27" s="468" t="s">
        <v>328</v>
      </c>
      <c r="B27" s="469"/>
      <c r="C27" s="470"/>
      <c r="D27" s="474">
        <f t="shared" ref="D27:I27" si="5">D26</f>
        <v>200000</v>
      </c>
      <c r="E27" s="476">
        <f t="shared" si="5"/>
        <v>2221931.87</v>
      </c>
      <c r="F27" s="474">
        <f t="shared" si="5"/>
        <v>2214669.84</v>
      </c>
      <c r="G27" s="474">
        <f t="shared" si="5"/>
        <v>2210092.7999999998</v>
      </c>
      <c r="H27" s="476">
        <f t="shared" si="5"/>
        <v>1924766.25</v>
      </c>
      <c r="I27" s="474">
        <f t="shared" si="5"/>
        <v>0</v>
      </c>
      <c r="J27" s="474">
        <f>E27-F27-I27</f>
        <v>7262.0300000002608</v>
      </c>
      <c r="K27" s="379"/>
      <c r="L27" s="372"/>
      <c r="M27" s="373"/>
      <c r="N27" s="374"/>
    </row>
    <row r="28" spans="1:14" ht="17.25" customHeight="1" thickBot="1">
      <c r="A28" s="471"/>
      <c r="B28" s="472"/>
      <c r="C28" s="473"/>
      <c r="D28" s="475"/>
      <c r="E28" s="477"/>
      <c r="F28" s="475"/>
      <c r="G28" s="475"/>
      <c r="H28" s="477"/>
      <c r="I28" s="475"/>
      <c r="J28" s="475"/>
      <c r="K28" s="379"/>
      <c r="L28" s="372"/>
      <c r="M28" s="373"/>
      <c r="N28" s="374"/>
    </row>
    <row r="29" spans="1:14" ht="17.25" customHeight="1" thickBot="1">
      <c r="A29" s="444"/>
      <c r="B29" s="444"/>
      <c r="C29" s="444"/>
      <c r="D29" s="444"/>
      <c r="E29" s="444"/>
      <c r="F29" s="376">
        <f>IFERROR(F27/E27*100,0)</f>
        <v>99.673165946352796</v>
      </c>
      <c r="G29" s="350">
        <f>IFERROR(G27/E27*100,0)</f>
        <v>99.467172231523008</v>
      </c>
      <c r="H29" s="350">
        <f>IFERROR(H27/E27*100,0)</f>
        <v>86.625799647043181</v>
      </c>
      <c r="I29" s="356"/>
      <c r="J29" s="356"/>
      <c r="K29" s="375"/>
      <c r="L29" s="354"/>
      <c r="M29" s="357"/>
      <c r="N29" s="358"/>
    </row>
    <row r="30" spans="1:14" ht="17.25" customHeight="1"/>
    <row r="31" spans="1:14" ht="17.25" customHeight="1" thickBot="1"/>
    <row r="32" spans="1:14" ht="21" customHeight="1" thickBot="1">
      <c r="A32" s="445" t="s">
        <v>34</v>
      </c>
      <c r="B32" s="446"/>
      <c r="C32" s="447" t="s">
        <v>329</v>
      </c>
      <c r="D32" s="448"/>
      <c r="E32" s="448"/>
      <c r="F32" s="448"/>
      <c r="G32" s="448"/>
      <c r="H32" s="448"/>
      <c r="I32" s="448"/>
      <c r="J32" s="448"/>
      <c r="K32" s="448"/>
      <c r="L32" s="448"/>
      <c r="M32" s="448"/>
      <c r="N32" s="449"/>
    </row>
    <row r="33" spans="1:14" ht="21" customHeight="1" thickBot="1">
      <c r="A33" s="450" t="s">
        <v>314</v>
      </c>
      <c r="B33" s="451"/>
      <c r="C33" s="452" t="s">
        <v>335</v>
      </c>
      <c r="D33" s="453"/>
      <c r="E33" s="453"/>
      <c r="F33" s="453"/>
      <c r="G33" s="453"/>
      <c r="H33" s="453"/>
      <c r="I33" s="453"/>
      <c r="J33" s="453"/>
      <c r="K33" s="453"/>
      <c r="L33" s="453"/>
      <c r="M33" s="453"/>
      <c r="N33" s="454"/>
    </row>
    <row r="34" spans="1:14" ht="21" customHeight="1" thickBot="1">
      <c r="A34" s="450" t="s">
        <v>313</v>
      </c>
      <c r="B34" s="451"/>
      <c r="C34" s="450" t="s">
        <v>330</v>
      </c>
      <c r="D34" s="455"/>
      <c r="E34" s="455"/>
      <c r="F34" s="455"/>
      <c r="G34" s="455"/>
      <c r="H34" s="455"/>
      <c r="I34" s="455"/>
      <c r="J34" s="455"/>
      <c r="K34" s="455"/>
      <c r="L34" s="455"/>
      <c r="M34" s="455"/>
      <c r="N34" s="451"/>
    </row>
    <row r="35" spans="1:14" ht="17.25" customHeight="1" thickBot="1">
      <c r="A35" s="458" t="s">
        <v>37</v>
      </c>
      <c r="B35" s="459"/>
      <c r="C35" s="460"/>
      <c r="D35" s="461" t="s">
        <v>53</v>
      </c>
      <c r="E35" s="462"/>
      <c r="F35" s="462"/>
      <c r="G35" s="462"/>
      <c r="H35" s="462"/>
      <c r="I35" s="462"/>
      <c r="J35" s="462"/>
      <c r="K35" s="463"/>
      <c r="L35" s="464" t="s">
        <v>38</v>
      </c>
      <c r="M35" s="459"/>
      <c r="N35" s="465"/>
    </row>
    <row r="36" spans="1:14" ht="36.950000000000003" customHeight="1" thickBot="1">
      <c r="A36" s="359" t="s">
        <v>14</v>
      </c>
      <c r="B36" s="466" t="s">
        <v>15</v>
      </c>
      <c r="C36" s="467"/>
      <c r="D36" s="360" t="s">
        <v>58</v>
      </c>
      <c r="E36" s="360" t="s">
        <v>8</v>
      </c>
      <c r="F36" s="360" t="s">
        <v>321</v>
      </c>
      <c r="G36" s="360" t="s">
        <v>322</v>
      </c>
      <c r="H36" s="360" t="s">
        <v>323</v>
      </c>
      <c r="I36" s="360" t="s">
        <v>324</v>
      </c>
      <c r="J36" s="360" t="s">
        <v>327</v>
      </c>
      <c r="K36" s="360" t="s">
        <v>16</v>
      </c>
      <c r="L36" s="364" t="s">
        <v>17</v>
      </c>
      <c r="M36" s="359" t="s">
        <v>18</v>
      </c>
      <c r="N36" s="359" t="s">
        <v>16</v>
      </c>
    </row>
    <row r="37" spans="1:14" ht="17.25" customHeight="1">
      <c r="A37" s="366">
        <v>2080</v>
      </c>
      <c r="B37" s="478" t="s">
        <v>337</v>
      </c>
      <c r="C37" s="479"/>
      <c r="D37" s="380">
        <f>'2080'!$A$15</f>
        <v>777000</v>
      </c>
      <c r="E37" s="367">
        <f>'2080'!$B$15</f>
        <v>1019927.91</v>
      </c>
      <c r="F37" s="367">
        <f>'2080'!$C$15</f>
        <v>995443.3</v>
      </c>
      <c r="G37" s="367">
        <f>'2080'!$D$15</f>
        <v>722103.45</v>
      </c>
      <c r="H37" s="367">
        <f>'2080'!$E$15</f>
        <v>666507.07999999996</v>
      </c>
      <c r="I37" s="367">
        <f>'2080'!$F$15</f>
        <v>23684.55</v>
      </c>
      <c r="J37" s="377">
        <f>IFERROR(E37-F37-I37,0)</f>
        <v>800.05999999998676</v>
      </c>
      <c r="K37" s="381">
        <f>IFERROR(H37/E37*100,0)</f>
        <v>65.348449970351325</v>
      </c>
      <c r="L37" s="378">
        <f>'2080'!$E$12</f>
        <v>100</v>
      </c>
      <c r="M37" s="368">
        <f>IFERROR(L37*K37/100,0)</f>
        <v>65.348449970351325</v>
      </c>
      <c r="N37" s="369">
        <f>IFERROR(M37/L37*100,0)</f>
        <v>65.348449970351325</v>
      </c>
    </row>
    <row r="38" spans="1:14" ht="17.25" customHeight="1">
      <c r="A38" s="366">
        <v>2083</v>
      </c>
      <c r="B38" s="478" t="s">
        <v>338</v>
      </c>
      <c r="C38" s="479"/>
      <c r="D38" s="380">
        <f>'2083'!$A$15</f>
        <v>312000</v>
      </c>
      <c r="E38" s="367">
        <f>'2083'!$B$15</f>
        <v>298150</v>
      </c>
      <c r="F38" s="367">
        <f>'2083'!$C$15</f>
        <v>270964.14</v>
      </c>
      <c r="G38" s="367">
        <f>'2083'!$D$15</f>
        <v>270964.14</v>
      </c>
      <c r="H38" s="367">
        <f>'2083'!$E$15</f>
        <v>247576.9</v>
      </c>
      <c r="I38" s="367">
        <f>'2083'!$F$15</f>
        <v>0</v>
      </c>
      <c r="J38" s="377">
        <f>IFERROR(E38-F38-I38,0)</f>
        <v>27185.859999999986</v>
      </c>
      <c r="K38" s="381">
        <f>IFERROR(H38/E38*100,0)</f>
        <v>83.037699144725806</v>
      </c>
      <c r="L38" s="378">
        <f>'2083'!$E$12</f>
        <v>14</v>
      </c>
      <c r="M38" s="368">
        <f>IFERROR(L38*K38/100,0)</f>
        <v>11.625277880261613</v>
      </c>
      <c r="N38" s="369">
        <f>IFERROR(M38/L38*100,0)</f>
        <v>83.037699144725806</v>
      </c>
    </row>
    <row r="39" spans="1:14" ht="17.25" customHeight="1">
      <c r="A39" s="366">
        <v>2079</v>
      </c>
      <c r="B39" s="482" t="s">
        <v>336</v>
      </c>
      <c r="C39" s="483"/>
      <c r="D39" s="380">
        <f>'2079'!$A$15</f>
        <v>879000</v>
      </c>
      <c r="E39" s="367">
        <f>'2079'!$B$15</f>
        <v>1246250.8500000001</v>
      </c>
      <c r="F39" s="367">
        <f>'2079'!$C$15</f>
        <v>1079259.98</v>
      </c>
      <c r="G39" s="367">
        <f>'2079'!$D$15</f>
        <v>1079259.98</v>
      </c>
      <c r="H39" s="367">
        <f>'2079'!$E$15</f>
        <v>982493.39</v>
      </c>
      <c r="I39" s="367">
        <f>'2079'!$F$15</f>
        <v>0</v>
      </c>
      <c r="J39" s="377">
        <f>IFERROR(E39-F39-I39,0)</f>
        <v>166990.87000000011</v>
      </c>
      <c r="K39" s="381">
        <f>IFERROR(H39/E39*100,0)</f>
        <v>78.835925367673767</v>
      </c>
      <c r="L39" s="378">
        <f>'2079'!$E$12</f>
        <v>36</v>
      </c>
      <c r="M39" s="368">
        <f>IFERROR(L39*K39/100,0)</f>
        <v>28.380933132362557</v>
      </c>
      <c r="N39" s="369">
        <f>IFERROR(M39/L39*100,0)</f>
        <v>78.835925367673767</v>
      </c>
    </row>
    <row r="40" spans="1:14" ht="17.25" customHeight="1">
      <c r="A40" s="366">
        <v>2084</v>
      </c>
      <c r="B40" s="478" t="s">
        <v>339</v>
      </c>
      <c r="C40" s="479"/>
      <c r="D40" s="380">
        <f>'2084'!$A$15</f>
        <v>59000</v>
      </c>
      <c r="E40" s="367">
        <f>'2084'!$B$15</f>
        <v>19526.939999999999</v>
      </c>
      <c r="F40" s="367">
        <f>'2084'!$C$15</f>
        <v>19526.64</v>
      </c>
      <c r="G40" s="367">
        <f>'2084'!$D$15</f>
        <v>7066.64</v>
      </c>
      <c r="H40" s="367">
        <f>'2084'!$E$15</f>
        <v>7066.64</v>
      </c>
      <c r="I40" s="367">
        <f>'2084'!$F$15</f>
        <v>0</v>
      </c>
      <c r="J40" s="377">
        <f t="shared" ref="J40" si="6">IFERROR(E40-F40-I40,0)</f>
        <v>0.2999999999992724</v>
      </c>
      <c r="K40" s="381">
        <f t="shared" ref="K40" si="7">IFERROR(H40/E40*100,0)</f>
        <v>36.189182739333461</v>
      </c>
      <c r="L40" s="378">
        <f>'2084'!$E$12</f>
        <v>100</v>
      </c>
      <c r="M40" s="368">
        <f t="shared" ref="M40:M42" si="8">IFERROR(L40*K40/100,0)</f>
        <v>36.189182739333461</v>
      </c>
      <c r="N40" s="369">
        <f t="shared" ref="N40" si="9">IFERROR(M40/L40*100,0)</f>
        <v>36.189182739333461</v>
      </c>
    </row>
    <row r="41" spans="1:14" ht="17.25" customHeight="1">
      <c r="A41" s="371">
        <v>2085</v>
      </c>
      <c r="B41" s="478" t="s">
        <v>340</v>
      </c>
      <c r="C41" s="479"/>
      <c r="D41" s="380">
        <f>'2085'!$A$15</f>
        <v>275000</v>
      </c>
      <c r="E41" s="367">
        <f>'2085'!$B$15</f>
        <v>185000</v>
      </c>
      <c r="F41" s="367">
        <f>'2085'!$C$15</f>
        <v>152460</v>
      </c>
      <c r="G41" s="367">
        <f>'2085'!$D$15</f>
        <v>152460</v>
      </c>
      <c r="H41" s="367">
        <f>'2085'!$E$15</f>
        <v>139230</v>
      </c>
      <c r="I41" s="367">
        <f>'2085'!$F$15</f>
        <v>0</v>
      </c>
      <c r="J41" s="377">
        <f t="shared" ref="J41:J42" si="10">IFERROR(E41-F41-I41,0)</f>
        <v>32540</v>
      </c>
      <c r="K41" s="381">
        <f t="shared" ref="K41:K42" si="11">IFERROR(H41/E41*100,0)</f>
        <v>75.25945945945945</v>
      </c>
      <c r="L41" s="378">
        <f>'2085'!$E$12</f>
        <v>5</v>
      </c>
      <c r="M41" s="368">
        <f t="shared" si="8"/>
        <v>3.7629729729729724</v>
      </c>
      <c r="N41" s="369">
        <f t="shared" ref="N41:N42" si="12">IFERROR(M41/L41*100,0)</f>
        <v>75.25945945945945</v>
      </c>
    </row>
    <row r="42" spans="1:14" ht="17.25" customHeight="1" thickBot="1">
      <c r="A42" s="371">
        <v>2086</v>
      </c>
      <c r="B42" s="478" t="s">
        <v>341</v>
      </c>
      <c r="C42" s="479"/>
      <c r="D42" s="380">
        <f>'2086'!$A$15</f>
        <v>17000</v>
      </c>
      <c r="E42" s="367">
        <f>'2086'!$B$15</f>
        <v>0</v>
      </c>
      <c r="F42" s="367">
        <f>'2086'!$C$15</f>
        <v>0</v>
      </c>
      <c r="G42" s="367">
        <f>'2086'!$D$15</f>
        <v>0</v>
      </c>
      <c r="H42" s="367">
        <f>'2086'!$E$15</f>
        <v>0</v>
      </c>
      <c r="I42" s="367">
        <f>'2086'!$F$15</f>
        <v>0</v>
      </c>
      <c r="J42" s="377">
        <f t="shared" si="10"/>
        <v>0</v>
      </c>
      <c r="K42" s="381">
        <f t="shared" si="11"/>
        <v>0</v>
      </c>
      <c r="L42" s="378">
        <f>'2086'!$E$12</f>
        <v>100</v>
      </c>
      <c r="M42" s="368">
        <f t="shared" si="8"/>
        <v>0</v>
      </c>
      <c r="N42" s="369">
        <f t="shared" si="12"/>
        <v>0</v>
      </c>
    </row>
    <row r="43" spans="1:14" ht="17.25" customHeight="1">
      <c r="A43" s="468" t="s">
        <v>328</v>
      </c>
      <c r="B43" s="469"/>
      <c r="C43" s="470"/>
      <c r="D43" s="474">
        <f t="shared" ref="D43:I43" si="13">SUM(D37:D42)</f>
        <v>2319000</v>
      </c>
      <c r="E43" s="476">
        <f t="shared" si="13"/>
        <v>2768855.7</v>
      </c>
      <c r="F43" s="474">
        <f t="shared" si="13"/>
        <v>2517654.06</v>
      </c>
      <c r="G43" s="474">
        <f t="shared" si="13"/>
        <v>2231854.21</v>
      </c>
      <c r="H43" s="476">
        <f t="shared" si="13"/>
        <v>2042874.01</v>
      </c>
      <c r="I43" s="474">
        <f t="shared" si="13"/>
        <v>23684.55</v>
      </c>
      <c r="J43" s="474">
        <f>E43-F43-I43</f>
        <v>227517.09000000014</v>
      </c>
      <c r="K43" s="379"/>
      <c r="L43" s="372"/>
      <c r="M43" s="373"/>
      <c r="N43" s="374"/>
    </row>
    <row r="44" spans="1:14" ht="17.25" customHeight="1" thickBot="1">
      <c r="A44" s="471"/>
      <c r="B44" s="472"/>
      <c r="C44" s="473"/>
      <c r="D44" s="475"/>
      <c r="E44" s="477"/>
      <c r="F44" s="475"/>
      <c r="G44" s="475"/>
      <c r="H44" s="477"/>
      <c r="I44" s="475"/>
      <c r="J44" s="475"/>
      <c r="K44" s="379"/>
      <c r="L44" s="372"/>
      <c r="M44" s="373"/>
      <c r="N44" s="374"/>
    </row>
    <row r="45" spans="1:14" ht="17.25" customHeight="1" thickBot="1">
      <c r="A45" s="444"/>
      <c r="B45" s="444"/>
      <c r="C45" s="444"/>
      <c r="D45" s="444"/>
      <c r="E45" s="444"/>
      <c r="F45" s="376">
        <f>IFERROR(F43/E43*100,0)</f>
        <v>90.927600885809966</v>
      </c>
      <c r="G45" s="350">
        <f>IFERROR(G43/E43*100,0)</f>
        <v>80.605652725058945</v>
      </c>
      <c r="H45" s="350">
        <f>IFERROR(H43/E43*100,0)</f>
        <v>73.780443307320056</v>
      </c>
      <c r="I45" s="356"/>
      <c r="J45" s="356"/>
      <c r="K45" s="375"/>
      <c r="L45" s="354"/>
      <c r="M45" s="357"/>
      <c r="N45" s="358"/>
    </row>
    <row r="46" spans="1:14" ht="17.25" customHeight="1" thickBot="1"/>
    <row r="47" spans="1:14" ht="21" customHeight="1" thickBot="1">
      <c r="A47" s="445" t="s">
        <v>34</v>
      </c>
      <c r="B47" s="446"/>
      <c r="C47" s="447" t="s">
        <v>329</v>
      </c>
      <c r="D47" s="448"/>
      <c r="E47" s="448"/>
      <c r="F47" s="448"/>
      <c r="G47" s="448"/>
      <c r="H47" s="448"/>
      <c r="I47" s="448"/>
      <c r="J47" s="448"/>
      <c r="K47" s="448"/>
      <c r="L47" s="448"/>
      <c r="M47" s="448"/>
      <c r="N47" s="449"/>
    </row>
    <row r="48" spans="1:14" ht="21" customHeight="1" thickBot="1">
      <c r="A48" s="450" t="s">
        <v>314</v>
      </c>
      <c r="B48" s="451"/>
      <c r="C48" s="452" t="s">
        <v>342</v>
      </c>
      <c r="D48" s="453"/>
      <c r="E48" s="453"/>
      <c r="F48" s="453"/>
      <c r="G48" s="453"/>
      <c r="H48" s="453"/>
      <c r="I48" s="453"/>
      <c r="J48" s="453"/>
      <c r="K48" s="453"/>
      <c r="L48" s="453"/>
      <c r="M48" s="453"/>
      <c r="N48" s="454"/>
    </row>
    <row r="49" spans="1:14" ht="21" customHeight="1" thickBot="1">
      <c r="A49" s="450" t="s">
        <v>313</v>
      </c>
      <c r="B49" s="451"/>
      <c r="C49" s="450" t="s">
        <v>343</v>
      </c>
      <c r="D49" s="455"/>
      <c r="E49" s="455"/>
      <c r="F49" s="455"/>
      <c r="G49" s="455"/>
      <c r="H49" s="455"/>
      <c r="I49" s="455"/>
      <c r="J49" s="455"/>
      <c r="K49" s="455"/>
      <c r="L49" s="455"/>
      <c r="M49" s="455"/>
      <c r="N49" s="451"/>
    </row>
    <row r="50" spans="1:14" ht="17.25" customHeight="1" thickBot="1">
      <c r="A50" s="458" t="s">
        <v>37</v>
      </c>
      <c r="B50" s="459"/>
      <c r="C50" s="460"/>
      <c r="D50" s="461" t="s">
        <v>53</v>
      </c>
      <c r="E50" s="462"/>
      <c r="F50" s="462"/>
      <c r="G50" s="462"/>
      <c r="H50" s="462"/>
      <c r="I50" s="462"/>
      <c r="J50" s="462"/>
      <c r="K50" s="463"/>
      <c r="L50" s="464" t="s">
        <v>38</v>
      </c>
      <c r="M50" s="459"/>
      <c r="N50" s="465"/>
    </row>
    <row r="51" spans="1:14" ht="36.950000000000003" customHeight="1" thickBot="1">
      <c r="A51" s="359" t="s">
        <v>14</v>
      </c>
      <c r="B51" s="466" t="s">
        <v>15</v>
      </c>
      <c r="C51" s="467"/>
      <c r="D51" s="360" t="s">
        <v>58</v>
      </c>
      <c r="E51" s="360" t="s">
        <v>8</v>
      </c>
      <c r="F51" s="360" t="s">
        <v>321</v>
      </c>
      <c r="G51" s="360" t="s">
        <v>322</v>
      </c>
      <c r="H51" s="360" t="s">
        <v>323</v>
      </c>
      <c r="I51" s="360" t="s">
        <v>324</v>
      </c>
      <c r="J51" s="360" t="s">
        <v>327</v>
      </c>
      <c r="K51" s="360" t="s">
        <v>16</v>
      </c>
      <c r="L51" s="364" t="s">
        <v>17</v>
      </c>
      <c r="M51" s="359" t="s">
        <v>18</v>
      </c>
      <c r="N51" s="359" t="s">
        <v>16</v>
      </c>
    </row>
    <row r="52" spans="1:14" ht="17.25" customHeight="1" thickBot="1">
      <c r="A52" s="371">
        <v>2075</v>
      </c>
      <c r="B52" s="478" t="s">
        <v>344</v>
      </c>
      <c r="C52" s="479"/>
      <c r="D52" s="382">
        <f>'2075'!A15</f>
        <v>23000</v>
      </c>
      <c r="E52" s="370">
        <f>'2075'!B15</f>
        <v>0</v>
      </c>
      <c r="F52" s="370">
        <f>'2075'!C15</f>
        <v>0</v>
      </c>
      <c r="G52" s="370">
        <f>'2075'!D15</f>
        <v>0</v>
      </c>
      <c r="H52" s="370">
        <f>'2075'!E15</f>
        <v>0</v>
      </c>
      <c r="I52" s="383">
        <f>'2075'!F15</f>
        <v>0</v>
      </c>
      <c r="J52" s="377">
        <f>IFERROR(E52-F52-I52,0)</f>
        <v>0</v>
      </c>
      <c r="K52" s="381">
        <f>IFERROR(H52/E52*100,0)</f>
        <v>0</v>
      </c>
      <c r="L52" s="378">
        <f>'2075'!$E$12</f>
        <v>50</v>
      </c>
      <c r="M52" s="368">
        <f>IFERROR(L52*K52/100,0)</f>
        <v>0</v>
      </c>
      <c r="N52" s="369">
        <f>IFERROR(M52/L52*100,0)</f>
        <v>0</v>
      </c>
    </row>
    <row r="53" spans="1:14" ht="17.25" customHeight="1">
      <c r="A53" s="468" t="s">
        <v>328</v>
      </c>
      <c r="B53" s="469"/>
      <c r="C53" s="470"/>
      <c r="D53" s="474">
        <f t="shared" ref="D53:I53" si="14">SUM(D52:D52)</f>
        <v>23000</v>
      </c>
      <c r="E53" s="476">
        <f t="shared" si="14"/>
        <v>0</v>
      </c>
      <c r="F53" s="474">
        <f t="shared" si="14"/>
        <v>0</v>
      </c>
      <c r="G53" s="474">
        <f t="shared" si="14"/>
        <v>0</v>
      </c>
      <c r="H53" s="476">
        <f t="shared" si="14"/>
        <v>0</v>
      </c>
      <c r="I53" s="474">
        <f t="shared" si="14"/>
        <v>0</v>
      </c>
      <c r="J53" s="474">
        <f>E53-F53-I53</f>
        <v>0</v>
      </c>
      <c r="K53" s="379"/>
      <c r="L53" s="372"/>
      <c r="M53" s="373"/>
      <c r="N53" s="374"/>
    </row>
    <row r="54" spans="1:14" ht="17.25" customHeight="1" thickBot="1">
      <c r="A54" s="471"/>
      <c r="B54" s="472"/>
      <c r="C54" s="473"/>
      <c r="D54" s="475"/>
      <c r="E54" s="477"/>
      <c r="F54" s="475"/>
      <c r="G54" s="475"/>
      <c r="H54" s="477"/>
      <c r="I54" s="475"/>
      <c r="J54" s="475"/>
      <c r="K54" s="379"/>
      <c r="L54" s="372"/>
      <c r="M54" s="373"/>
      <c r="N54" s="374"/>
    </row>
    <row r="55" spans="1:14" ht="17.25" customHeight="1" thickBot="1">
      <c r="A55" s="444"/>
      <c r="B55" s="444"/>
      <c r="C55" s="444"/>
      <c r="D55" s="444"/>
      <c r="E55" s="444"/>
      <c r="F55" s="376">
        <f>IFERROR(F53/E53*100,0)</f>
        <v>0</v>
      </c>
      <c r="G55" s="350">
        <f>IFERROR(G53/E53*100,0)</f>
        <v>0</v>
      </c>
      <c r="H55" s="350">
        <f>IFERROR(H53/E53*100,0)</f>
        <v>0</v>
      </c>
      <c r="I55" s="356"/>
      <c r="J55" s="356"/>
      <c r="K55" s="375"/>
      <c r="L55" s="354"/>
      <c r="M55" s="357"/>
      <c r="N55" s="358"/>
    </row>
    <row r="56" spans="1:14" ht="17.25" customHeight="1" thickBot="1"/>
    <row r="57" spans="1:14" ht="21" customHeight="1" thickBot="1">
      <c r="A57" s="445" t="s">
        <v>34</v>
      </c>
      <c r="B57" s="446"/>
      <c r="C57" s="447" t="s">
        <v>329</v>
      </c>
      <c r="D57" s="448"/>
      <c r="E57" s="448"/>
      <c r="F57" s="448"/>
      <c r="G57" s="448"/>
      <c r="H57" s="448"/>
      <c r="I57" s="448"/>
      <c r="J57" s="448"/>
      <c r="K57" s="448"/>
      <c r="L57" s="448"/>
      <c r="M57" s="448"/>
      <c r="N57" s="449"/>
    </row>
    <row r="58" spans="1:14" ht="21" customHeight="1" thickBot="1">
      <c r="A58" s="450" t="s">
        <v>314</v>
      </c>
      <c r="B58" s="451"/>
      <c r="C58" s="452" t="s">
        <v>335</v>
      </c>
      <c r="D58" s="453"/>
      <c r="E58" s="453"/>
      <c r="F58" s="453"/>
      <c r="G58" s="453"/>
      <c r="H58" s="453"/>
      <c r="I58" s="453"/>
      <c r="J58" s="453"/>
      <c r="K58" s="453"/>
      <c r="L58" s="453"/>
      <c r="M58" s="453"/>
      <c r="N58" s="454"/>
    </row>
    <row r="59" spans="1:14" ht="21" customHeight="1" thickBot="1">
      <c r="A59" s="450" t="s">
        <v>313</v>
      </c>
      <c r="B59" s="451"/>
      <c r="C59" s="450" t="s">
        <v>345</v>
      </c>
      <c r="D59" s="455"/>
      <c r="E59" s="455"/>
      <c r="F59" s="455"/>
      <c r="G59" s="455"/>
      <c r="H59" s="455"/>
      <c r="I59" s="455"/>
      <c r="J59" s="455"/>
      <c r="K59" s="455"/>
      <c r="L59" s="455"/>
      <c r="M59" s="455"/>
      <c r="N59" s="451"/>
    </row>
    <row r="60" spans="1:14" ht="17.25" customHeight="1" thickBot="1">
      <c r="A60" s="458" t="s">
        <v>37</v>
      </c>
      <c r="B60" s="459"/>
      <c r="C60" s="460"/>
      <c r="D60" s="461" t="s">
        <v>53</v>
      </c>
      <c r="E60" s="462"/>
      <c r="F60" s="462"/>
      <c r="G60" s="462"/>
      <c r="H60" s="462"/>
      <c r="I60" s="462"/>
      <c r="J60" s="462"/>
      <c r="K60" s="463"/>
      <c r="L60" s="464" t="s">
        <v>38</v>
      </c>
      <c r="M60" s="459"/>
      <c r="N60" s="465"/>
    </row>
    <row r="61" spans="1:14" ht="36.950000000000003" customHeight="1" thickBot="1">
      <c r="A61" s="359" t="s">
        <v>14</v>
      </c>
      <c r="B61" s="466" t="s">
        <v>15</v>
      </c>
      <c r="C61" s="467"/>
      <c r="D61" s="360" t="s">
        <v>58</v>
      </c>
      <c r="E61" s="360" t="s">
        <v>8</v>
      </c>
      <c r="F61" s="360" t="s">
        <v>321</v>
      </c>
      <c r="G61" s="360" t="s">
        <v>322</v>
      </c>
      <c r="H61" s="360" t="s">
        <v>323</v>
      </c>
      <c r="I61" s="360" t="s">
        <v>324</v>
      </c>
      <c r="J61" s="360" t="s">
        <v>327</v>
      </c>
      <c r="K61" s="360" t="s">
        <v>16</v>
      </c>
      <c r="L61" s="364" t="s">
        <v>17</v>
      </c>
      <c r="M61" s="359" t="s">
        <v>18</v>
      </c>
      <c r="N61" s="359" t="s">
        <v>16</v>
      </c>
    </row>
    <row r="62" spans="1:14" ht="17.25" customHeight="1" thickBot="1">
      <c r="A62" s="371">
        <v>1016</v>
      </c>
      <c r="B62" s="478" t="s">
        <v>346</v>
      </c>
      <c r="C62" s="479"/>
      <c r="D62" s="382">
        <f>'1016'!A15</f>
        <v>2000</v>
      </c>
      <c r="E62" s="370">
        <f>'1016'!B15</f>
        <v>0</v>
      </c>
      <c r="F62" s="370">
        <f>'1016'!C15</f>
        <v>0</v>
      </c>
      <c r="G62" s="370">
        <f>'1016'!D15</f>
        <v>0</v>
      </c>
      <c r="H62" s="370">
        <f>'1016'!E15</f>
        <v>0</v>
      </c>
      <c r="I62" s="383">
        <f>'1016'!F15</f>
        <v>0</v>
      </c>
      <c r="J62" s="377">
        <f>IFERROR(E62-F62-I62,0)</f>
        <v>0</v>
      </c>
      <c r="K62" s="381">
        <f>IFERROR(H62/E62*100,0)</f>
        <v>0</v>
      </c>
      <c r="L62" s="378">
        <f>'1016'!$E$12</f>
        <v>100</v>
      </c>
      <c r="M62" s="368">
        <f>IFERROR(L62*K62/100,0)</f>
        <v>0</v>
      </c>
      <c r="N62" s="369">
        <f>IFERROR(M62/L62*100,0)</f>
        <v>0</v>
      </c>
    </row>
    <row r="63" spans="1:14" ht="17.25" customHeight="1">
      <c r="A63" s="468" t="s">
        <v>328</v>
      </c>
      <c r="B63" s="469"/>
      <c r="C63" s="470"/>
      <c r="D63" s="474">
        <f t="shared" ref="D63:I63" si="15">SUM(D62:D62)</f>
        <v>2000</v>
      </c>
      <c r="E63" s="476">
        <f t="shared" si="15"/>
        <v>0</v>
      </c>
      <c r="F63" s="474">
        <f t="shared" si="15"/>
        <v>0</v>
      </c>
      <c r="G63" s="474">
        <f t="shared" si="15"/>
        <v>0</v>
      </c>
      <c r="H63" s="476">
        <f t="shared" si="15"/>
        <v>0</v>
      </c>
      <c r="I63" s="474">
        <f t="shared" si="15"/>
        <v>0</v>
      </c>
      <c r="J63" s="474">
        <f>E63-F63-I63</f>
        <v>0</v>
      </c>
      <c r="K63" s="379"/>
      <c r="L63" s="372"/>
      <c r="M63" s="373"/>
      <c r="N63" s="374"/>
    </row>
    <row r="64" spans="1:14" ht="17.25" customHeight="1" thickBot="1">
      <c r="A64" s="471"/>
      <c r="B64" s="472"/>
      <c r="C64" s="473"/>
      <c r="D64" s="475"/>
      <c r="E64" s="477"/>
      <c r="F64" s="475"/>
      <c r="G64" s="475"/>
      <c r="H64" s="477"/>
      <c r="I64" s="475"/>
      <c r="J64" s="475"/>
      <c r="K64" s="379"/>
      <c r="L64" s="372"/>
      <c r="M64" s="373"/>
      <c r="N64" s="374"/>
    </row>
    <row r="65" spans="1:14" ht="17.25" customHeight="1" thickBot="1">
      <c r="A65" s="444"/>
      <c r="B65" s="444"/>
      <c r="C65" s="444"/>
      <c r="D65" s="444"/>
      <c r="E65" s="444"/>
      <c r="F65" s="376">
        <f>IFERROR(F63/E63*100,0)</f>
        <v>0</v>
      </c>
      <c r="G65" s="350">
        <f>IFERROR(G63/E63*100,0)</f>
        <v>0</v>
      </c>
      <c r="H65" s="350">
        <f>IFERROR(H63/E63*100,0)</f>
        <v>0</v>
      </c>
      <c r="I65" s="356"/>
      <c r="J65" s="356"/>
      <c r="K65" s="375"/>
      <c r="L65" s="354"/>
      <c r="M65" s="357"/>
      <c r="N65" s="358"/>
    </row>
    <row r="66" spans="1:14" ht="17.25" customHeight="1" thickBot="1"/>
    <row r="67" spans="1:14" ht="21" customHeight="1" thickBot="1">
      <c r="A67" s="445" t="s">
        <v>34</v>
      </c>
      <c r="B67" s="446"/>
      <c r="C67" s="447" t="s">
        <v>329</v>
      </c>
      <c r="D67" s="448"/>
      <c r="E67" s="448"/>
      <c r="F67" s="448"/>
      <c r="G67" s="448"/>
      <c r="H67" s="448"/>
      <c r="I67" s="448"/>
      <c r="J67" s="448"/>
      <c r="K67" s="448"/>
      <c r="L67" s="448"/>
      <c r="M67" s="448"/>
      <c r="N67" s="449"/>
    </row>
    <row r="68" spans="1:14" ht="21" customHeight="1" thickBot="1">
      <c r="A68" s="450" t="s">
        <v>314</v>
      </c>
      <c r="B68" s="451"/>
      <c r="C68" s="452" t="s">
        <v>347</v>
      </c>
      <c r="D68" s="453"/>
      <c r="E68" s="453"/>
      <c r="F68" s="453"/>
      <c r="G68" s="453"/>
      <c r="H68" s="453"/>
      <c r="I68" s="453"/>
      <c r="J68" s="453"/>
      <c r="K68" s="453"/>
      <c r="L68" s="453"/>
      <c r="M68" s="453"/>
      <c r="N68" s="454"/>
    </row>
    <row r="69" spans="1:14" ht="21" customHeight="1" thickBot="1">
      <c r="A69" s="450" t="s">
        <v>313</v>
      </c>
      <c r="B69" s="451"/>
      <c r="C69" s="450" t="s">
        <v>348</v>
      </c>
      <c r="D69" s="455"/>
      <c r="E69" s="455"/>
      <c r="F69" s="455"/>
      <c r="G69" s="455"/>
      <c r="H69" s="455"/>
      <c r="I69" s="455"/>
      <c r="J69" s="455"/>
      <c r="K69" s="455"/>
      <c r="L69" s="455"/>
      <c r="M69" s="455"/>
      <c r="N69" s="451"/>
    </row>
    <row r="70" spans="1:14" ht="17.25" customHeight="1" thickBot="1">
      <c r="A70" s="458" t="s">
        <v>37</v>
      </c>
      <c r="B70" s="459"/>
      <c r="C70" s="460"/>
      <c r="D70" s="461" t="s">
        <v>53</v>
      </c>
      <c r="E70" s="462"/>
      <c r="F70" s="462"/>
      <c r="G70" s="462"/>
      <c r="H70" s="462"/>
      <c r="I70" s="462"/>
      <c r="J70" s="462"/>
      <c r="K70" s="463"/>
      <c r="L70" s="464" t="s">
        <v>38</v>
      </c>
      <c r="M70" s="459"/>
      <c r="N70" s="465"/>
    </row>
    <row r="71" spans="1:14" ht="36.950000000000003" customHeight="1" thickBot="1">
      <c r="A71" s="359" t="s">
        <v>14</v>
      </c>
      <c r="B71" s="466" t="s">
        <v>15</v>
      </c>
      <c r="C71" s="467"/>
      <c r="D71" s="360" t="s">
        <v>58</v>
      </c>
      <c r="E71" s="360" t="s">
        <v>8</v>
      </c>
      <c r="F71" s="360" t="s">
        <v>321</v>
      </c>
      <c r="G71" s="360" t="s">
        <v>322</v>
      </c>
      <c r="H71" s="360" t="s">
        <v>323</v>
      </c>
      <c r="I71" s="360" t="s">
        <v>324</v>
      </c>
      <c r="J71" s="360" t="s">
        <v>327</v>
      </c>
      <c r="K71" s="360" t="s">
        <v>16</v>
      </c>
      <c r="L71" s="386" t="s">
        <v>17</v>
      </c>
      <c r="M71" s="359" t="s">
        <v>18</v>
      </c>
      <c r="N71" s="359" t="s">
        <v>16</v>
      </c>
    </row>
    <row r="72" spans="1:14" ht="17.25" customHeight="1" thickBot="1">
      <c r="A72" s="371">
        <v>2078</v>
      </c>
      <c r="B72" s="478" t="s">
        <v>349</v>
      </c>
      <c r="C72" s="479"/>
      <c r="D72" s="382">
        <f>'2078'!A15</f>
        <v>4000</v>
      </c>
      <c r="E72" s="370">
        <f>'2078'!B15</f>
        <v>0</v>
      </c>
      <c r="F72" s="370">
        <f>'2078'!C15</f>
        <v>0</v>
      </c>
      <c r="G72" s="370">
        <f>'2078'!D15</f>
        <v>0</v>
      </c>
      <c r="H72" s="370">
        <f>'2078'!E15</f>
        <v>0</v>
      </c>
      <c r="I72" s="383">
        <f>'2078'!F15</f>
        <v>0</v>
      </c>
      <c r="J72" s="377">
        <f>IFERROR(E72-F72-I72,0)</f>
        <v>0</v>
      </c>
      <c r="K72" s="381">
        <f>IFERROR(H72/E72*100,0)</f>
        <v>0</v>
      </c>
      <c r="L72" s="378">
        <f>'2078'!$E$12</f>
        <v>100</v>
      </c>
      <c r="M72" s="368">
        <f>IFERROR(L72*K72/100,0)</f>
        <v>0</v>
      </c>
      <c r="N72" s="369">
        <f>IFERROR(M72/L72*100,0)</f>
        <v>0</v>
      </c>
    </row>
    <row r="73" spans="1:14" ht="17.25" customHeight="1">
      <c r="A73" s="468" t="s">
        <v>328</v>
      </c>
      <c r="B73" s="469"/>
      <c r="C73" s="470"/>
      <c r="D73" s="474">
        <f t="shared" ref="D73:I73" si="16">SUM(D72:D72)</f>
        <v>4000</v>
      </c>
      <c r="E73" s="476">
        <f t="shared" si="16"/>
        <v>0</v>
      </c>
      <c r="F73" s="474">
        <f t="shared" si="16"/>
        <v>0</v>
      </c>
      <c r="G73" s="474">
        <f t="shared" si="16"/>
        <v>0</v>
      </c>
      <c r="H73" s="476">
        <f t="shared" si="16"/>
        <v>0</v>
      </c>
      <c r="I73" s="474">
        <f t="shared" si="16"/>
        <v>0</v>
      </c>
      <c r="J73" s="474">
        <f>E73-F73-I73</f>
        <v>0</v>
      </c>
      <c r="K73" s="379"/>
      <c r="L73" s="372"/>
      <c r="M73" s="373"/>
      <c r="N73" s="374"/>
    </row>
    <row r="74" spans="1:14" ht="17.25" customHeight="1" thickBot="1">
      <c r="A74" s="471"/>
      <c r="B74" s="472"/>
      <c r="C74" s="473"/>
      <c r="D74" s="475"/>
      <c r="E74" s="477"/>
      <c r="F74" s="475"/>
      <c r="G74" s="475"/>
      <c r="H74" s="477"/>
      <c r="I74" s="475"/>
      <c r="J74" s="475"/>
      <c r="K74" s="379"/>
      <c r="L74" s="372"/>
      <c r="M74" s="373"/>
      <c r="N74" s="374"/>
    </row>
    <row r="75" spans="1:14" ht="17.25" customHeight="1" thickBot="1">
      <c r="A75" s="444"/>
      <c r="B75" s="444"/>
      <c r="C75" s="444"/>
      <c r="D75" s="444"/>
      <c r="E75" s="444"/>
      <c r="F75" s="376">
        <f>IFERROR(F73/E73*100,0)</f>
        <v>0</v>
      </c>
      <c r="G75" s="350">
        <f>IFERROR(G73/E73*100,0)</f>
        <v>0</v>
      </c>
      <c r="H75" s="350">
        <f>IFERROR(H73/E73*100,0)</f>
        <v>0</v>
      </c>
      <c r="I75" s="356"/>
      <c r="J75" s="356"/>
      <c r="K75" s="375"/>
      <c r="L75" s="354"/>
      <c r="M75" s="357"/>
      <c r="N75" s="358"/>
    </row>
    <row r="76" spans="1:14" ht="17.25" customHeight="1" thickBot="1"/>
    <row r="77" spans="1:14" ht="21" customHeight="1" thickBot="1">
      <c r="A77" s="445" t="s">
        <v>34</v>
      </c>
      <c r="B77" s="446"/>
      <c r="C77" s="447" t="s">
        <v>329</v>
      </c>
      <c r="D77" s="448"/>
      <c r="E77" s="448"/>
      <c r="F77" s="448"/>
      <c r="G77" s="448"/>
      <c r="H77" s="448"/>
      <c r="I77" s="448"/>
      <c r="J77" s="448"/>
      <c r="K77" s="448"/>
      <c r="L77" s="448"/>
      <c r="M77" s="448"/>
      <c r="N77" s="449"/>
    </row>
    <row r="78" spans="1:14" ht="21" customHeight="1" thickBot="1">
      <c r="A78" s="450" t="s">
        <v>314</v>
      </c>
      <c r="B78" s="451"/>
      <c r="C78" s="452" t="s">
        <v>350</v>
      </c>
      <c r="D78" s="453"/>
      <c r="E78" s="453"/>
      <c r="F78" s="453"/>
      <c r="G78" s="453"/>
      <c r="H78" s="453"/>
      <c r="I78" s="453"/>
      <c r="J78" s="453"/>
      <c r="K78" s="453"/>
      <c r="L78" s="453"/>
      <c r="M78" s="453"/>
      <c r="N78" s="454"/>
    </row>
    <row r="79" spans="1:14" ht="21" customHeight="1" thickBot="1">
      <c r="A79" s="450" t="s">
        <v>313</v>
      </c>
      <c r="B79" s="451"/>
      <c r="C79" s="450" t="s">
        <v>345</v>
      </c>
      <c r="D79" s="455"/>
      <c r="E79" s="455"/>
      <c r="F79" s="455"/>
      <c r="G79" s="455"/>
      <c r="H79" s="455"/>
      <c r="I79" s="455"/>
      <c r="J79" s="455"/>
      <c r="K79" s="455"/>
      <c r="L79" s="455"/>
      <c r="M79" s="455"/>
      <c r="N79" s="451"/>
    </row>
    <row r="80" spans="1:14" ht="17.25" customHeight="1" thickBot="1">
      <c r="A80" s="458" t="s">
        <v>37</v>
      </c>
      <c r="B80" s="459"/>
      <c r="C80" s="460"/>
      <c r="D80" s="461" t="s">
        <v>53</v>
      </c>
      <c r="E80" s="462"/>
      <c r="F80" s="462"/>
      <c r="G80" s="462"/>
      <c r="H80" s="462"/>
      <c r="I80" s="462"/>
      <c r="J80" s="462"/>
      <c r="K80" s="463"/>
      <c r="L80" s="464" t="s">
        <v>38</v>
      </c>
      <c r="M80" s="459"/>
      <c r="N80" s="465"/>
    </row>
    <row r="81" spans="1:14" ht="36.950000000000003" customHeight="1" thickBot="1">
      <c r="A81" s="359" t="s">
        <v>14</v>
      </c>
      <c r="B81" s="466" t="s">
        <v>15</v>
      </c>
      <c r="C81" s="467"/>
      <c r="D81" s="360" t="s">
        <v>58</v>
      </c>
      <c r="E81" s="360" t="s">
        <v>8</v>
      </c>
      <c r="F81" s="360" t="s">
        <v>321</v>
      </c>
      <c r="G81" s="360" t="s">
        <v>322</v>
      </c>
      <c r="H81" s="360" t="s">
        <v>323</v>
      </c>
      <c r="I81" s="360" t="s">
        <v>324</v>
      </c>
      <c r="J81" s="360" t="s">
        <v>327</v>
      </c>
      <c r="K81" s="360" t="s">
        <v>16</v>
      </c>
      <c r="L81" s="386" t="s">
        <v>17</v>
      </c>
      <c r="M81" s="359" t="s">
        <v>18</v>
      </c>
      <c r="N81" s="359" t="s">
        <v>16</v>
      </c>
    </row>
    <row r="82" spans="1:14" ht="17.25" customHeight="1" thickBot="1">
      <c r="A82" s="371">
        <v>2067</v>
      </c>
      <c r="B82" s="478" t="s">
        <v>351</v>
      </c>
      <c r="C82" s="479"/>
      <c r="D82" s="382">
        <f>'2067'!A15</f>
        <v>43000</v>
      </c>
      <c r="E82" s="370">
        <f>'2067'!B15</f>
        <v>23650.400000000001</v>
      </c>
      <c r="F82" s="370">
        <f>'2067'!C15</f>
        <v>23646.75</v>
      </c>
      <c r="G82" s="370">
        <f>'2067'!D15</f>
        <v>21246.75</v>
      </c>
      <c r="H82" s="370">
        <f>'2067'!E15</f>
        <v>21246.75</v>
      </c>
      <c r="I82" s="383">
        <f>'2067'!F15</f>
        <v>0</v>
      </c>
      <c r="J82" s="377">
        <f>IFERROR(E82-F82-I82,0)</f>
        <v>3.6500000000014552</v>
      </c>
      <c r="K82" s="381">
        <f>IFERROR(H82/E82*100,0)</f>
        <v>89.836746947197511</v>
      </c>
      <c r="L82" s="378">
        <f>'2067'!$E$12</f>
        <v>100</v>
      </c>
      <c r="M82" s="368">
        <f>IFERROR(L82*K82/100,0)</f>
        <v>89.836746947197511</v>
      </c>
      <c r="N82" s="369">
        <f>IFERROR(M82/L82*100,0)</f>
        <v>89.836746947197511</v>
      </c>
    </row>
    <row r="83" spans="1:14" ht="17.25" customHeight="1">
      <c r="A83" s="468" t="s">
        <v>328</v>
      </c>
      <c r="B83" s="469"/>
      <c r="C83" s="470"/>
      <c r="D83" s="474">
        <f t="shared" ref="D83:I83" si="17">SUM(D82:D82)</f>
        <v>43000</v>
      </c>
      <c r="E83" s="476">
        <f t="shared" si="17"/>
        <v>23650.400000000001</v>
      </c>
      <c r="F83" s="474">
        <f t="shared" si="17"/>
        <v>23646.75</v>
      </c>
      <c r="G83" s="474">
        <f t="shared" si="17"/>
        <v>21246.75</v>
      </c>
      <c r="H83" s="476">
        <f t="shared" si="17"/>
        <v>21246.75</v>
      </c>
      <c r="I83" s="474">
        <f t="shared" si="17"/>
        <v>0</v>
      </c>
      <c r="J83" s="474">
        <f>E83-F83-I83</f>
        <v>3.6500000000014552</v>
      </c>
      <c r="K83" s="379"/>
      <c r="L83" s="372"/>
      <c r="M83" s="373"/>
      <c r="N83" s="374"/>
    </row>
    <row r="84" spans="1:14" ht="17.25" customHeight="1" thickBot="1">
      <c r="A84" s="471"/>
      <c r="B84" s="472"/>
      <c r="C84" s="473"/>
      <c r="D84" s="475"/>
      <c r="E84" s="477"/>
      <c r="F84" s="475"/>
      <c r="G84" s="475"/>
      <c r="H84" s="477"/>
      <c r="I84" s="475"/>
      <c r="J84" s="475"/>
      <c r="K84" s="379"/>
      <c r="L84" s="372"/>
      <c r="M84" s="373"/>
      <c r="N84" s="374"/>
    </row>
    <row r="85" spans="1:14" ht="17.25" customHeight="1" thickBot="1">
      <c r="A85" s="444"/>
      <c r="B85" s="444"/>
      <c r="C85" s="444"/>
      <c r="D85" s="444"/>
      <c r="E85" s="444"/>
      <c r="F85" s="376">
        <f>IFERROR(F83/E83*100,0)</f>
        <v>99.984566857220173</v>
      </c>
      <c r="G85" s="350">
        <f>IFERROR(G83/E83*100,0)</f>
        <v>89.836746947197511</v>
      </c>
      <c r="H85" s="350">
        <f>IFERROR(H83/E83*100,0)</f>
        <v>89.836746947197511</v>
      </c>
      <c r="I85" s="356"/>
      <c r="J85" s="356"/>
      <c r="K85" s="375"/>
      <c r="L85" s="354"/>
      <c r="M85" s="357"/>
      <c r="N85" s="358"/>
    </row>
    <row r="86" spans="1:14" ht="17.25" customHeight="1" thickBot="1"/>
    <row r="87" spans="1:14" ht="21" customHeight="1" thickBot="1">
      <c r="A87" s="445" t="s">
        <v>34</v>
      </c>
      <c r="B87" s="446"/>
      <c r="C87" s="447" t="s">
        <v>329</v>
      </c>
      <c r="D87" s="448"/>
      <c r="E87" s="448"/>
      <c r="F87" s="448"/>
      <c r="G87" s="448"/>
      <c r="H87" s="448"/>
      <c r="I87" s="448"/>
      <c r="J87" s="448"/>
      <c r="K87" s="448"/>
      <c r="L87" s="448"/>
      <c r="M87" s="448"/>
      <c r="N87" s="449"/>
    </row>
    <row r="88" spans="1:14" ht="21" customHeight="1" thickBot="1">
      <c r="A88" s="450" t="s">
        <v>314</v>
      </c>
      <c r="B88" s="451"/>
      <c r="C88" s="452" t="s">
        <v>352</v>
      </c>
      <c r="D88" s="453"/>
      <c r="E88" s="453"/>
      <c r="F88" s="453"/>
      <c r="G88" s="453"/>
      <c r="H88" s="453"/>
      <c r="I88" s="453"/>
      <c r="J88" s="453"/>
      <c r="K88" s="453"/>
      <c r="L88" s="453"/>
      <c r="M88" s="453"/>
      <c r="N88" s="454"/>
    </row>
    <row r="89" spans="1:14" ht="21" customHeight="1" thickBot="1">
      <c r="A89" s="450" t="s">
        <v>313</v>
      </c>
      <c r="B89" s="451"/>
      <c r="C89" s="450" t="s">
        <v>345</v>
      </c>
      <c r="D89" s="455"/>
      <c r="E89" s="455"/>
      <c r="F89" s="455"/>
      <c r="G89" s="455"/>
      <c r="H89" s="455"/>
      <c r="I89" s="455"/>
      <c r="J89" s="455"/>
      <c r="K89" s="455"/>
      <c r="L89" s="455"/>
      <c r="M89" s="455"/>
      <c r="N89" s="451"/>
    </row>
    <row r="90" spans="1:14" ht="17.25" customHeight="1" thickBot="1">
      <c r="A90" s="458" t="s">
        <v>37</v>
      </c>
      <c r="B90" s="459"/>
      <c r="C90" s="460"/>
      <c r="D90" s="461" t="s">
        <v>53</v>
      </c>
      <c r="E90" s="462"/>
      <c r="F90" s="462"/>
      <c r="G90" s="462"/>
      <c r="H90" s="462"/>
      <c r="I90" s="462"/>
      <c r="J90" s="462"/>
      <c r="K90" s="463"/>
      <c r="L90" s="464" t="s">
        <v>38</v>
      </c>
      <c r="M90" s="459"/>
      <c r="N90" s="465"/>
    </row>
    <row r="91" spans="1:14" ht="36.950000000000003" customHeight="1" thickBot="1">
      <c r="A91" s="359" t="s">
        <v>14</v>
      </c>
      <c r="B91" s="466" t="s">
        <v>15</v>
      </c>
      <c r="C91" s="467"/>
      <c r="D91" s="360" t="s">
        <v>58</v>
      </c>
      <c r="E91" s="360" t="s">
        <v>8</v>
      </c>
      <c r="F91" s="360" t="s">
        <v>321</v>
      </c>
      <c r="G91" s="360" t="s">
        <v>322</v>
      </c>
      <c r="H91" s="360" t="s">
        <v>323</v>
      </c>
      <c r="I91" s="360" t="s">
        <v>324</v>
      </c>
      <c r="J91" s="360" t="s">
        <v>327</v>
      </c>
      <c r="K91" s="360" t="s">
        <v>16</v>
      </c>
      <c r="L91" s="386" t="s">
        <v>17</v>
      </c>
      <c r="M91" s="359" t="s">
        <v>18</v>
      </c>
      <c r="N91" s="359" t="s">
        <v>16</v>
      </c>
    </row>
    <row r="92" spans="1:14" ht="17.25" customHeight="1">
      <c r="A92" s="371">
        <v>2062</v>
      </c>
      <c r="B92" s="480" t="s">
        <v>353</v>
      </c>
      <c r="C92" s="481"/>
      <c r="D92" s="382">
        <f>'2062'!A15</f>
        <v>2000</v>
      </c>
      <c r="E92" s="370">
        <f>'2062'!B15</f>
        <v>69300</v>
      </c>
      <c r="F92" s="370">
        <f>'2062'!C15</f>
        <v>69300</v>
      </c>
      <c r="G92" s="370">
        <f>'2062'!D15</f>
        <v>0</v>
      </c>
      <c r="H92" s="370">
        <f>'2062'!E15</f>
        <v>0</v>
      </c>
      <c r="I92" s="383">
        <f>'2062'!F15</f>
        <v>0</v>
      </c>
      <c r="J92" s="377">
        <f>IFERROR(E92-F92-I92,0)</f>
        <v>0</v>
      </c>
      <c r="K92" s="381">
        <f>IFERROR(H92/E92*100,0)</f>
        <v>0</v>
      </c>
      <c r="L92" s="378">
        <f>'2062'!$E$12</f>
        <v>100</v>
      </c>
      <c r="M92" s="368">
        <f>IFERROR(L92*K92/100,0)</f>
        <v>0</v>
      </c>
      <c r="N92" s="369">
        <f>IFERROR(M92/L92*100,0)</f>
        <v>0</v>
      </c>
    </row>
    <row r="93" spans="1:14" ht="17.25" customHeight="1">
      <c r="A93" s="366">
        <v>2063</v>
      </c>
      <c r="B93" s="482" t="s">
        <v>354</v>
      </c>
      <c r="C93" s="483"/>
      <c r="D93" s="370">
        <f>'2063'!A15</f>
        <v>1892000</v>
      </c>
      <c r="E93" s="370">
        <f>'2063'!B15</f>
        <v>1888050</v>
      </c>
      <c r="F93" s="370">
        <f>'2063'!C15</f>
        <v>1800953.59</v>
      </c>
      <c r="G93" s="370">
        <f>'2063'!D15</f>
        <v>1800953.59</v>
      </c>
      <c r="H93" s="370">
        <f>'2063'!E15</f>
        <v>1654985.45</v>
      </c>
      <c r="I93" s="383">
        <f>'2063'!F15</f>
        <v>0</v>
      </c>
      <c r="J93" s="377">
        <f>IFERROR(E93-F93-I93,0)</f>
        <v>87096.409999999916</v>
      </c>
      <c r="K93" s="381">
        <f>IFERROR(H93/E93*100,0)</f>
        <v>87.655806255130955</v>
      </c>
      <c r="L93" s="378">
        <f>'2063'!$E$12</f>
        <v>40</v>
      </c>
      <c r="M93" s="368">
        <f>IFERROR(L93*K93/100,0)</f>
        <v>35.062322502052382</v>
      </c>
      <c r="N93" s="369">
        <f>IFERROR(M93/L93*100,0)</f>
        <v>87.655806255130955</v>
      </c>
    </row>
    <row r="94" spans="1:14" ht="17.25" customHeight="1" thickBot="1">
      <c r="A94" s="366">
        <v>2066</v>
      </c>
      <c r="B94" s="482" t="s">
        <v>355</v>
      </c>
      <c r="C94" s="483"/>
      <c r="D94" s="382">
        <f>'2066'!A15</f>
        <v>287000</v>
      </c>
      <c r="E94" s="370">
        <f>'2066'!B15</f>
        <v>550574.37</v>
      </c>
      <c r="F94" s="370">
        <f>'2066'!C15</f>
        <v>226510.37</v>
      </c>
      <c r="G94" s="370">
        <f>'2066'!D15</f>
        <v>142509.15</v>
      </c>
      <c r="H94" s="370">
        <f>'2066'!E15</f>
        <v>135164.13</v>
      </c>
      <c r="I94" s="383">
        <f>'2066'!F15</f>
        <v>218768.64000000001</v>
      </c>
      <c r="J94" s="377">
        <f t="shared" ref="J94" si="18">IFERROR(E94-F94-I94,0)</f>
        <v>105295.35999999999</v>
      </c>
      <c r="K94" s="381">
        <f t="shared" ref="K94" si="19">IFERROR(H94/E94*100,0)</f>
        <v>24.549658931635339</v>
      </c>
      <c r="L94" s="378">
        <f>'2066'!$E$12</f>
        <v>100</v>
      </c>
      <c r="M94" s="368">
        <f>IFERROR(L94*K94/100,0)</f>
        <v>24.549658931635339</v>
      </c>
      <c r="N94" s="369">
        <f t="shared" ref="N94" si="20">IFERROR(M94/L94*100,0)</f>
        <v>24.549658931635339</v>
      </c>
    </row>
    <row r="95" spans="1:14" ht="17.25" customHeight="1">
      <c r="A95" s="468" t="s">
        <v>328</v>
      </c>
      <c r="B95" s="469"/>
      <c r="C95" s="470"/>
      <c r="D95" s="474">
        <f t="shared" ref="D95:I95" si="21">SUM(D92:D94)</f>
        <v>2181000</v>
      </c>
      <c r="E95" s="476">
        <f t="shared" si="21"/>
        <v>2507924.37</v>
      </c>
      <c r="F95" s="474">
        <f t="shared" si="21"/>
        <v>2096763.96</v>
      </c>
      <c r="G95" s="474">
        <f t="shared" si="21"/>
        <v>1943462.74</v>
      </c>
      <c r="H95" s="476">
        <f t="shared" si="21"/>
        <v>1790149.58</v>
      </c>
      <c r="I95" s="474">
        <f t="shared" si="21"/>
        <v>218768.64000000001</v>
      </c>
      <c r="J95" s="474">
        <f>E95-F95-I95</f>
        <v>192391.77000000014</v>
      </c>
      <c r="K95" s="379"/>
      <c r="L95" s="372"/>
      <c r="M95" s="373"/>
      <c r="N95" s="374"/>
    </row>
    <row r="96" spans="1:14" ht="17.25" customHeight="1" thickBot="1">
      <c r="A96" s="471"/>
      <c r="B96" s="472"/>
      <c r="C96" s="473"/>
      <c r="D96" s="475"/>
      <c r="E96" s="477"/>
      <c r="F96" s="475"/>
      <c r="G96" s="475"/>
      <c r="H96" s="477"/>
      <c r="I96" s="475"/>
      <c r="J96" s="475"/>
      <c r="K96" s="379"/>
      <c r="L96" s="372"/>
      <c r="M96" s="373"/>
      <c r="N96" s="374"/>
    </row>
    <row r="97" spans="1:14" ht="17.25" customHeight="1" thickBot="1">
      <c r="A97" s="444"/>
      <c r="B97" s="444"/>
      <c r="C97" s="444"/>
      <c r="D97" s="444"/>
      <c r="E97" s="444"/>
      <c r="F97" s="376">
        <f>IFERROR(F95/E95*100,0)</f>
        <v>83.605549875493239</v>
      </c>
      <c r="G97" s="350">
        <f>IFERROR(G95/E95*100,0)</f>
        <v>77.49287670903729</v>
      </c>
      <c r="H97" s="350">
        <f>IFERROR(H95/E95*100,0)</f>
        <v>71.379727451669524</v>
      </c>
      <c r="I97" s="356"/>
      <c r="J97" s="356"/>
      <c r="K97" s="375"/>
      <c r="L97" s="354"/>
      <c r="M97" s="357"/>
      <c r="N97" s="358"/>
    </row>
    <row r="98" spans="1:14" ht="17.25" customHeight="1" thickBot="1"/>
    <row r="99" spans="1:14" ht="21" customHeight="1" thickBot="1">
      <c r="A99" s="445" t="s">
        <v>34</v>
      </c>
      <c r="B99" s="446"/>
      <c r="C99" s="447" t="s">
        <v>329</v>
      </c>
      <c r="D99" s="448"/>
      <c r="E99" s="448"/>
      <c r="F99" s="448"/>
      <c r="G99" s="448"/>
      <c r="H99" s="448"/>
      <c r="I99" s="448"/>
      <c r="J99" s="448"/>
      <c r="K99" s="448"/>
      <c r="L99" s="448"/>
      <c r="M99" s="448"/>
      <c r="N99" s="449"/>
    </row>
    <row r="100" spans="1:14" ht="21" customHeight="1" thickBot="1">
      <c r="A100" s="450" t="s">
        <v>314</v>
      </c>
      <c r="B100" s="451"/>
      <c r="C100" s="452" t="s">
        <v>352</v>
      </c>
      <c r="D100" s="453"/>
      <c r="E100" s="453"/>
      <c r="F100" s="453"/>
      <c r="G100" s="453"/>
      <c r="H100" s="453"/>
      <c r="I100" s="453"/>
      <c r="J100" s="453"/>
      <c r="K100" s="453"/>
      <c r="L100" s="453"/>
      <c r="M100" s="453"/>
      <c r="N100" s="454"/>
    </row>
    <row r="101" spans="1:14" ht="21" customHeight="1" thickBot="1">
      <c r="A101" s="450" t="s">
        <v>313</v>
      </c>
      <c r="B101" s="451"/>
      <c r="C101" s="450" t="s">
        <v>348</v>
      </c>
      <c r="D101" s="455"/>
      <c r="E101" s="455"/>
      <c r="F101" s="455"/>
      <c r="G101" s="455"/>
      <c r="H101" s="455"/>
      <c r="I101" s="455"/>
      <c r="J101" s="455"/>
      <c r="K101" s="455"/>
      <c r="L101" s="455"/>
      <c r="M101" s="455"/>
      <c r="N101" s="451"/>
    </row>
    <row r="102" spans="1:14" ht="17.25" customHeight="1" thickBot="1">
      <c r="A102" s="458" t="s">
        <v>37</v>
      </c>
      <c r="B102" s="459"/>
      <c r="C102" s="460"/>
      <c r="D102" s="461" t="s">
        <v>53</v>
      </c>
      <c r="E102" s="462"/>
      <c r="F102" s="462"/>
      <c r="G102" s="462"/>
      <c r="H102" s="462"/>
      <c r="I102" s="462"/>
      <c r="J102" s="462"/>
      <c r="K102" s="463"/>
      <c r="L102" s="464" t="s">
        <v>38</v>
      </c>
      <c r="M102" s="459"/>
      <c r="N102" s="465"/>
    </row>
    <row r="103" spans="1:14" ht="36.950000000000003" customHeight="1" thickBot="1">
      <c r="A103" s="359" t="s">
        <v>14</v>
      </c>
      <c r="B103" s="466" t="s">
        <v>15</v>
      </c>
      <c r="C103" s="467"/>
      <c r="D103" s="360" t="s">
        <v>58</v>
      </c>
      <c r="E103" s="360" t="s">
        <v>8</v>
      </c>
      <c r="F103" s="360" t="s">
        <v>321</v>
      </c>
      <c r="G103" s="360" t="s">
        <v>322</v>
      </c>
      <c r="H103" s="360" t="s">
        <v>323</v>
      </c>
      <c r="I103" s="360" t="s">
        <v>324</v>
      </c>
      <c r="J103" s="360" t="s">
        <v>327</v>
      </c>
      <c r="K103" s="360" t="s">
        <v>16</v>
      </c>
      <c r="L103" s="386" t="s">
        <v>17</v>
      </c>
      <c r="M103" s="359" t="s">
        <v>18</v>
      </c>
      <c r="N103" s="359" t="s">
        <v>16</v>
      </c>
    </row>
    <row r="104" spans="1:14" ht="17.25" customHeight="1" thickBot="1">
      <c r="A104" s="366">
        <v>2077</v>
      </c>
      <c r="B104" s="482" t="s">
        <v>356</v>
      </c>
      <c r="C104" s="483"/>
      <c r="D104" s="382">
        <f>'2077'!A15</f>
        <v>1000</v>
      </c>
      <c r="E104" s="370">
        <f>'2077'!B15</f>
        <v>0</v>
      </c>
      <c r="F104" s="370">
        <f>'2077'!C15</f>
        <v>0</v>
      </c>
      <c r="G104" s="370">
        <f>'2077'!D15</f>
        <v>0</v>
      </c>
      <c r="H104" s="370">
        <f>'2077'!E15</f>
        <v>0</v>
      </c>
      <c r="I104" s="383">
        <f>'2077'!F15</f>
        <v>0</v>
      </c>
      <c r="J104" s="377">
        <f>IFERROR(E104-F104-I104,0)</f>
        <v>0</v>
      </c>
      <c r="K104" s="381">
        <f>IFERROR(H104/E104*100,0)</f>
        <v>0</v>
      </c>
      <c r="L104" s="378">
        <f>'2077'!$E$12</f>
        <v>100</v>
      </c>
      <c r="M104" s="368">
        <f>IFERROR(L104*K104/100,0)</f>
        <v>0</v>
      </c>
      <c r="N104" s="369">
        <f>IFERROR(M104/L104*100,0)</f>
        <v>0</v>
      </c>
    </row>
    <row r="105" spans="1:14" ht="17.25" customHeight="1">
      <c r="A105" s="468" t="s">
        <v>328</v>
      </c>
      <c r="B105" s="469"/>
      <c r="C105" s="470"/>
      <c r="D105" s="474">
        <f t="shared" ref="D105:I105" si="22">SUM(D104:D104)</f>
        <v>1000</v>
      </c>
      <c r="E105" s="476">
        <f t="shared" si="22"/>
        <v>0</v>
      </c>
      <c r="F105" s="474">
        <f t="shared" si="22"/>
        <v>0</v>
      </c>
      <c r="G105" s="474">
        <f t="shared" si="22"/>
        <v>0</v>
      </c>
      <c r="H105" s="476">
        <f t="shared" si="22"/>
        <v>0</v>
      </c>
      <c r="I105" s="474">
        <f t="shared" si="22"/>
        <v>0</v>
      </c>
      <c r="J105" s="474">
        <f>E105-F105-I105</f>
        <v>0</v>
      </c>
      <c r="K105" s="379"/>
      <c r="L105" s="372"/>
      <c r="M105" s="373"/>
      <c r="N105" s="374"/>
    </row>
    <row r="106" spans="1:14" ht="17.25" customHeight="1" thickBot="1">
      <c r="A106" s="471"/>
      <c r="B106" s="472"/>
      <c r="C106" s="473"/>
      <c r="D106" s="475"/>
      <c r="E106" s="477"/>
      <c r="F106" s="475"/>
      <c r="G106" s="475"/>
      <c r="H106" s="477"/>
      <c r="I106" s="475"/>
      <c r="J106" s="475"/>
      <c r="K106" s="379"/>
      <c r="L106" s="372"/>
      <c r="M106" s="373"/>
      <c r="N106" s="374"/>
    </row>
    <row r="107" spans="1:14" ht="17.25" customHeight="1" thickBot="1">
      <c r="A107" s="444"/>
      <c r="B107" s="444"/>
      <c r="C107" s="444"/>
      <c r="D107" s="444"/>
      <c r="E107" s="444"/>
      <c r="F107" s="376">
        <f>IFERROR(F105/E105*100,0)</f>
        <v>0</v>
      </c>
      <c r="G107" s="350">
        <f>IFERROR(G105/E105*100,0)</f>
        <v>0</v>
      </c>
      <c r="H107" s="350">
        <f>IFERROR(H105/E105*100,0)</f>
        <v>0</v>
      </c>
      <c r="I107" s="356"/>
      <c r="J107" s="356"/>
      <c r="K107" s="375"/>
      <c r="L107" s="354"/>
      <c r="M107" s="357"/>
      <c r="N107" s="358"/>
    </row>
    <row r="108" spans="1:14" ht="17.25" customHeight="1" thickBot="1"/>
    <row r="109" spans="1:14" ht="21" customHeight="1" thickBot="1">
      <c r="A109" s="445" t="s">
        <v>34</v>
      </c>
      <c r="B109" s="446"/>
      <c r="C109" s="447" t="s">
        <v>329</v>
      </c>
      <c r="D109" s="448"/>
      <c r="E109" s="448"/>
      <c r="F109" s="448"/>
      <c r="G109" s="448"/>
      <c r="H109" s="448"/>
      <c r="I109" s="448"/>
      <c r="J109" s="448"/>
      <c r="K109" s="448"/>
      <c r="L109" s="448"/>
      <c r="M109" s="448"/>
      <c r="N109" s="449"/>
    </row>
    <row r="110" spans="1:14" ht="21" customHeight="1" thickBot="1">
      <c r="A110" s="450" t="s">
        <v>314</v>
      </c>
      <c r="B110" s="451"/>
      <c r="C110" s="452" t="s">
        <v>357</v>
      </c>
      <c r="D110" s="453"/>
      <c r="E110" s="453"/>
      <c r="F110" s="453"/>
      <c r="G110" s="453"/>
      <c r="H110" s="453"/>
      <c r="I110" s="453"/>
      <c r="J110" s="453"/>
      <c r="K110" s="453"/>
      <c r="L110" s="453"/>
      <c r="M110" s="453"/>
      <c r="N110" s="454"/>
    </row>
    <row r="111" spans="1:14" ht="21" customHeight="1" thickBot="1">
      <c r="A111" s="450" t="s">
        <v>313</v>
      </c>
      <c r="B111" s="451"/>
      <c r="C111" s="450" t="s">
        <v>345</v>
      </c>
      <c r="D111" s="455"/>
      <c r="E111" s="455"/>
      <c r="F111" s="455"/>
      <c r="G111" s="455"/>
      <c r="H111" s="455"/>
      <c r="I111" s="455"/>
      <c r="J111" s="455"/>
      <c r="K111" s="455"/>
      <c r="L111" s="455"/>
      <c r="M111" s="455"/>
      <c r="N111" s="451"/>
    </row>
    <row r="112" spans="1:14" ht="17.25" customHeight="1" thickBot="1">
      <c r="A112" s="458" t="s">
        <v>37</v>
      </c>
      <c r="B112" s="459"/>
      <c r="C112" s="460"/>
      <c r="D112" s="461" t="s">
        <v>53</v>
      </c>
      <c r="E112" s="462"/>
      <c r="F112" s="462"/>
      <c r="G112" s="462"/>
      <c r="H112" s="462"/>
      <c r="I112" s="462"/>
      <c r="J112" s="462"/>
      <c r="K112" s="463"/>
      <c r="L112" s="464" t="s">
        <v>38</v>
      </c>
      <c r="M112" s="459"/>
      <c r="N112" s="465"/>
    </row>
    <row r="113" spans="1:14" ht="36.950000000000003" customHeight="1" thickBot="1">
      <c r="A113" s="359" t="s">
        <v>14</v>
      </c>
      <c r="B113" s="466" t="s">
        <v>15</v>
      </c>
      <c r="C113" s="467"/>
      <c r="D113" s="360" t="s">
        <v>58</v>
      </c>
      <c r="E113" s="360" t="s">
        <v>8</v>
      </c>
      <c r="F113" s="360" t="s">
        <v>321</v>
      </c>
      <c r="G113" s="360" t="s">
        <v>322</v>
      </c>
      <c r="H113" s="360" t="s">
        <v>323</v>
      </c>
      <c r="I113" s="360" t="s">
        <v>324</v>
      </c>
      <c r="J113" s="360" t="s">
        <v>327</v>
      </c>
      <c r="K113" s="360" t="s">
        <v>16</v>
      </c>
      <c r="L113" s="386" t="s">
        <v>17</v>
      </c>
      <c r="M113" s="359" t="s">
        <v>18</v>
      </c>
      <c r="N113" s="359" t="s">
        <v>16</v>
      </c>
    </row>
    <row r="114" spans="1:14" ht="17.25" customHeight="1" thickBot="1">
      <c r="A114" s="366">
        <v>2068</v>
      </c>
      <c r="B114" s="478" t="s">
        <v>358</v>
      </c>
      <c r="C114" s="479"/>
      <c r="D114" s="380">
        <f>'2068'!A15</f>
        <v>3000</v>
      </c>
      <c r="E114" s="380">
        <f>'2068'!B15</f>
        <v>0</v>
      </c>
      <c r="F114" s="380">
        <f>'2068'!C15</f>
        <v>0</v>
      </c>
      <c r="G114" s="380">
        <f>'2068'!D15</f>
        <v>0</v>
      </c>
      <c r="H114" s="380">
        <f>'2068'!E15</f>
        <v>0</v>
      </c>
      <c r="I114" s="380">
        <f>'2068'!F15</f>
        <v>0</v>
      </c>
      <c r="J114" s="377">
        <f>IFERROR(E114-F114-I114,0)</f>
        <v>0</v>
      </c>
      <c r="K114" s="381">
        <f>IFERROR(H114/E114*100,0)</f>
        <v>0</v>
      </c>
      <c r="L114" s="378">
        <f>'2068'!$E$12</f>
        <v>100</v>
      </c>
      <c r="M114" s="368">
        <f>IFERROR(L114*K114/100,0)</f>
        <v>0</v>
      </c>
      <c r="N114" s="369">
        <f>IFERROR(M114/L114*100,0)</f>
        <v>0</v>
      </c>
    </row>
    <row r="115" spans="1:14" ht="17.25" customHeight="1">
      <c r="A115" s="468" t="s">
        <v>328</v>
      </c>
      <c r="B115" s="469"/>
      <c r="C115" s="470"/>
      <c r="D115" s="474">
        <f t="shared" ref="D115:I115" si="23">SUM(D114:D114)</f>
        <v>3000</v>
      </c>
      <c r="E115" s="476">
        <f t="shared" si="23"/>
        <v>0</v>
      </c>
      <c r="F115" s="474">
        <f t="shared" si="23"/>
        <v>0</v>
      </c>
      <c r="G115" s="474">
        <f t="shared" si="23"/>
        <v>0</v>
      </c>
      <c r="H115" s="476">
        <f t="shared" si="23"/>
        <v>0</v>
      </c>
      <c r="I115" s="474">
        <f t="shared" si="23"/>
        <v>0</v>
      </c>
      <c r="J115" s="474">
        <f>E115-F115-I115</f>
        <v>0</v>
      </c>
      <c r="K115" s="379"/>
      <c r="L115" s="372"/>
      <c r="M115" s="373"/>
      <c r="N115" s="374"/>
    </row>
    <row r="116" spans="1:14" ht="17.25" customHeight="1" thickBot="1">
      <c r="A116" s="471"/>
      <c r="B116" s="472"/>
      <c r="C116" s="473"/>
      <c r="D116" s="475"/>
      <c r="E116" s="477"/>
      <c r="F116" s="475"/>
      <c r="G116" s="475"/>
      <c r="H116" s="477"/>
      <c r="I116" s="475"/>
      <c r="J116" s="475"/>
      <c r="K116" s="379"/>
      <c r="L116" s="372"/>
      <c r="M116" s="373"/>
      <c r="N116" s="374"/>
    </row>
    <row r="117" spans="1:14" ht="17.25" customHeight="1" thickBot="1">
      <c r="A117" s="444"/>
      <c r="B117" s="444"/>
      <c r="C117" s="444"/>
      <c r="D117" s="444"/>
      <c r="E117" s="444"/>
      <c r="F117" s="376">
        <f>IFERROR(F115/E115*100,0)</f>
        <v>0</v>
      </c>
      <c r="G117" s="350">
        <f>IFERROR(G115/E115*100,0)</f>
        <v>0</v>
      </c>
      <c r="H117" s="350">
        <f>IFERROR(H115/E115*100,0)</f>
        <v>0</v>
      </c>
      <c r="I117" s="356"/>
      <c r="J117" s="356"/>
      <c r="K117" s="375"/>
      <c r="L117" s="354"/>
      <c r="M117" s="357"/>
      <c r="N117" s="358"/>
    </row>
    <row r="118" spans="1:14" ht="17.25" customHeight="1" thickBot="1"/>
    <row r="119" spans="1:14" ht="21" customHeight="1" thickBot="1">
      <c r="A119" s="445" t="s">
        <v>34</v>
      </c>
      <c r="B119" s="446"/>
      <c r="C119" s="447" t="s">
        <v>329</v>
      </c>
      <c r="D119" s="448"/>
      <c r="E119" s="448"/>
      <c r="F119" s="448"/>
      <c r="G119" s="448"/>
      <c r="H119" s="448"/>
      <c r="I119" s="448"/>
      <c r="J119" s="448"/>
      <c r="K119" s="448"/>
      <c r="L119" s="448"/>
      <c r="M119" s="448"/>
      <c r="N119" s="449"/>
    </row>
    <row r="120" spans="1:14" ht="21" customHeight="1" thickBot="1">
      <c r="A120" s="450" t="s">
        <v>314</v>
      </c>
      <c r="B120" s="451"/>
      <c r="C120" s="452" t="s">
        <v>359</v>
      </c>
      <c r="D120" s="453"/>
      <c r="E120" s="453"/>
      <c r="F120" s="453"/>
      <c r="G120" s="453"/>
      <c r="H120" s="453"/>
      <c r="I120" s="453"/>
      <c r="J120" s="453"/>
      <c r="K120" s="453"/>
      <c r="L120" s="453"/>
      <c r="M120" s="453"/>
      <c r="N120" s="454"/>
    </row>
    <row r="121" spans="1:14" ht="21" customHeight="1" thickBot="1">
      <c r="A121" s="450" t="s">
        <v>313</v>
      </c>
      <c r="B121" s="451"/>
      <c r="C121" s="450" t="s">
        <v>345</v>
      </c>
      <c r="D121" s="455"/>
      <c r="E121" s="455"/>
      <c r="F121" s="455"/>
      <c r="G121" s="455"/>
      <c r="H121" s="455"/>
      <c r="I121" s="455"/>
      <c r="J121" s="455"/>
      <c r="K121" s="455"/>
      <c r="L121" s="455"/>
      <c r="M121" s="455"/>
      <c r="N121" s="451"/>
    </row>
    <row r="122" spans="1:14" ht="17.25" customHeight="1" thickBot="1">
      <c r="A122" s="458" t="s">
        <v>37</v>
      </c>
      <c r="B122" s="459"/>
      <c r="C122" s="460"/>
      <c r="D122" s="461" t="s">
        <v>53</v>
      </c>
      <c r="E122" s="462"/>
      <c r="F122" s="462"/>
      <c r="G122" s="462"/>
      <c r="H122" s="462"/>
      <c r="I122" s="462"/>
      <c r="J122" s="462"/>
      <c r="K122" s="463"/>
      <c r="L122" s="464" t="s">
        <v>38</v>
      </c>
      <c r="M122" s="459"/>
      <c r="N122" s="465"/>
    </row>
    <row r="123" spans="1:14" ht="36.950000000000003" customHeight="1" thickBot="1">
      <c r="A123" s="359" t="s">
        <v>14</v>
      </c>
      <c r="B123" s="466" t="s">
        <v>15</v>
      </c>
      <c r="C123" s="467"/>
      <c r="D123" s="360" t="s">
        <v>58</v>
      </c>
      <c r="E123" s="360" t="s">
        <v>8</v>
      </c>
      <c r="F123" s="360" t="s">
        <v>321</v>
      </c>
      <c r="G123" s="360" t="s">
        <v>322</v>
      </c>
      <c r="H123" s="360" t="s">
        <v>323</v>
      </c>
      <c r="I123" s="360" t="s">
        <v>324</v>
      </c>
      <c r="J123" s="360" t="s">
        <v>327</v>
      </c>
      <c r="K123" s="360" t="s">
        <v>16</v>
      </c>
      <c r="L123" s="386" t="s">
        <v>17</v>
      </c>
      <c r="M123" s="359" t="s">
        <v>18</v>
      </c>
      <c r="N123" s="359" t="s">
        <v>16</v>
      </c>
    </row>
    <row r="124" spans="1:14" ht="17.25" customHeight="1">
      <c r="A124" s="366">
        <v>2069</v>
      </c>
      <c r="B124" s="478" t="s">
        <v>360</v>
      </c>
      <c r="C124" s="479"/>
      <c r="D124" s="380">
        <f>'2069'!A15</f>
        <v>110000</v>
      </c>
      <c r="E124" s="380">
        <f>'2069'!B15</f>
        <v>102500</v>
      </c>
      <c r="F124" s="380">
        <f>'2069'!C15</f>
        <v>1500</v>
      </c>
      <c r="G124" s="380">
        <f>'2069'!D15</f>
        <v>1500</v>
      </c>
      <c r="H124" s="380">
        <f>'2069'!E15</f>
        <v>1500</v>
      </c>
      <c r="I124" s="380">
        <f>'2069'!F15</f>
        <v>0</v>
      </c>
      <c r="J124" s="377">
        <f>IFERROR(E124-F124-I124,0)</f>
        <v>101000</v>
      </c>
      <c r="K124" s="381">
        <f>IFERROR(H124/E124*100,0)</f>
        <v>1.4634146341463417</v>
      </c>
      <c r="L124" s="378">
        <f>'2069'!$E$12</f>
        <v>100</v>
      </c>
      <c r="M124" s="368">
        <f>IFERROR(L124*K124/100,0)</f>
        <v>1.4634146341463419</v>
      </c>
      <c r="N124" s="369">
        <f>IFERROR(M124/L124*100,0)</f>
        <v>1.4634146341463419</v>
      </c>
    </row>
    <row r="125" spans="1:14" ht="17.25" customHeight="1" thickBot="1">
      <c r="A125" s="371">
        <v>2070</v>
      </c>
      <c r="B125" s="478" t="s">
        <v>361</v>
      </c>
      <c r="C125" s="479"/>
      <c r="D125" s="380">
        <f>'2070'!A15</f>
        <v>3000</v>
      </c>
      <c r="E125" s="380">
        <f>'2070'!B15</f>
        <v>0</v>
      </c>
      <c r="F125" s="380">
        <f>'2070'!C15</f>
        <v>0</v>
      </c>
      <c r="G125" s="380">
        <f>'2070'!D15</f>
        <v>0</v>
      </c>
      <c r="H125" s="380">
        <f>'2070'!E15</f>
        <v>0</v>
      </c>
      <c r="I125" s="380">
        <f>'2070'!F15</f>
        <v>0</v>
      </c>
      <c r="J125" s="377">
        <f>IFERROR(E125-F125-I125,0)</f>
        <v>0</v>
      </c>
      <c r="K125" s="381">
        <f>IFERROR(H125/E125*100,0)</f>
        <v>0</v>
      </c>
      <c r="L125" s="378">
        <f>'2070'!$E$12</f>
        <v>100</v>
      </c>
      <c r="M125" s="368">
        <f>IFERROR(L125*K125/100,0)</f>
        <v>0</v>
      </c>
      <c r="N125" s="369">
        <f>IFERROR(M125/L125*100,0)</f>
        <v>0</v>
      </c>
    </row>
    <row r="126" spans="1:14" ht="17.25" customHeight="1">
      <c r="A126" s="468" t="s">
        <v>328</v>
      </c>
      <c r="B126" s="469"/>
      <c r="C126" s="470"/>
      <c r="D126" s="474">
        <f t="shared" ref="D126:I126" si="24">SUM(D124:D125)</f>
        <v>113000</v>
      </c>
      <c r="E126" s="476">
        <f t="shared" si="24"/>
        <v>102500</v>
      </c>
      <c r="F126" s="474">
        <f t="shared" si="24"/>
        <v>1500</v>
      </c>
      <c r="G126" s="474">
        <f t="shared" si="24"/>
        <v>1500</v>
      </c>
      <c r="H126" s="476">
        <f t="shared" si="24"/>
        <v>1500</v>
      </c>
      <c r="I126" s="474">
        <f t="shared" si="24"/>
        <v>0</v>
      </c>
      <c r="J126" s="474">
        <f>E126-F126-I126</f>
        <v>101000</v>
      </c>
      <c r="K126" s="379"/>
      <c r="L126" s="372"/>
      <c r="M126" s="373"/>
      <c r="N126" s="374"/>
    </row>
    <row r="127" spans="1:14" ht="17.25" customHeight="1" thickBot="1">
      <c r="A127" s="471"/>
      <c r="B127" s="472"/>
      <c r="C127" s="473"/>
      <c r="D127" s="475"/>
      <c r="E127" s="477"/>
      <c r="F127" s="475"/>
      <c r="G127" s="475"/>
      <c r="H127" s="477"/>
      <c r="I127" s="475"/>
      <c r="J127" s="475"/>
      <c r="K127" s="379"/>
      <c r="L127" s="372"/>
      <c r="M127" s="373"/>
      <c r="N127" s="374"/>
    </row>
    <row r="128" spans="1:14" ht="17.25" customHeight="1" thickBot="1">
      <c r="A128" s="444"/>
      <c r="B128" s="444"/>
      <c r="C128" s="444"/>
      <c r="D128" s="444"/>
      <c r="E128" s="444"/>
      <c r="F128" s="376">
        <f>IFERROR(F126/E126*100,0)</f>
        <v>1.4634146341463417</v>
      </c>
      <c r="G128" s="350">
        <f>IFERROR(G126/E126*100,0)</f>
        <v>1.4634146341463417</v>
      </c>
      <c r="H128" s="350">
        <f>IFERROR(H126/E126*100,0)</f>
        <v>1.4634146341463417</v>
      </c>
      <c r="I128" s="356"/>
      <c r="J128" s="356"/>
      <c r="K128" s="375"/>
      <c r="L128" s="354"/>
      <c r="M128" s="357"/>
      <c r="N128" s="358"/>
    </row>
    <row r="129" spans="1:14" ht="17.25" customHeight="1" thickBot="1"/>
    <row r="130" spans="1:14" ht="21" customHeight="1" thickBot="1">
      <c r="A130" s="445" t="s">
        <v>34</v>
      </c>
      <c r="B130" s="446"/>
      <c r="C130" s="447" t="s">
        <v>329</v>
      </c>
      <c r="D130" s="448"/>
      <c r="E130" s="448"/>
      <c r="F130" s="448"/>
      <c r="G130" s="448"/>
      <c r="H130" s="448"/>
      <c r="I130" s="448"/>
      <c r="J130" s="448"/>
      <c r="K130" s="448"/>
      <c r="L130" s="448"/>
      <c r="M130" s="448"/>
      <c r="N130" s="449"/>
    </row>
    <row r="131" spans="1:14" ht="21" customHeight="1" thickBot="1">
      <c r="A131" s="450" t="s">
        <v>314</v>
      </c>
      <c r="B131" s="451"/>
      <c r="C131" s="452" t="s">
        <v>357</v>
      </c>
      <c r="D131" s="453"/>
      <c r="E131" s="453"/>
      <c r="F131" s="453"/>
      <c r="G131" s="453"/>
      <c r="H131" s="453"/>
      <c r="I131" s="453"/>
      <c r="J131" s="453"/>
      <c r="K131" s="453"/>
      <c r="L131" s="453"/>
      <c r="M131" s="453"/>
      <c r="N131" s="454"/>
    </row>
    <row r="132" spans="1:14" ht="21" customHeight="1" thickBot="1">
      <c r="A132" s="450" t="s">
        <v>313</v>
      </c>
      <c r="B132" s="451"/>
      <c r="C132" s="450" t="s">
        <v>345</v>
      </c>
      <c r="D132" s="455"/>
      <c r="E132" s="455"/>
      <c r="F132" s="455"/>
      <c r="G132" s="455"/>
      <c r="H132" s="455"/>
      <c r="I132" s="455"/>
      <c r="J132" s="455"/>
      <c r="K132" s="455"/>
      <c r="L132" s="455"/>
      <c r="M132" s="455"/>
      <c r="N132" s="451"/>
    </row>
    <row r="133" spans="1:14" ht="17.25" customHeight="1" thickBot="1">
      <c r="A133" s="458" t="s">
        <v>37</v>
      </c>
      <c r="B133" s="459"/>
      <c r="C133" s="460"/>
      <c r="D133" s="461" t="s">
        <v>53</v>
      </c>
      <c r="E133" s="462"/>
      <c r="F133" s="462"/>
      <c r="G133" s="462"/>
      <c r="H133" s="462"/>
      <c r="I133" s="462"/>
      <c r="J133" s="462"/>
      <c r="K133" s="463"/>
      <c r="L133" s="464" t="s">
        <v>38</v>
      </c>
      <c r="M133" s="459"/>
      <c r="N133" s="465"/>
    </row>
    <row r="134" spans="1:14" ht="36.950000000000003" customHeight="1" thickBot="1">
      <c r="A134" s="359" t="s">
        <v>14</v>
      </c>
      <c r="B134" s="466" t="s">
        <v>15</v>
      </c>
      <c r="C134" s="467"/>
      <c r="D134" s="360" t="s">
        <v>58</v>
      </c>
      <c r="E134" s="360" t="s">
        <v>8</v>
      </c>
      <c r="F134" s="360" t="s">
        <v>321</v>
      </c>
      <c r="G134" s="360" t="s">
        <v>322</v>
      </c>
      <c r="H134" s="360" t="s">
        <v>323</v>
      </c>
      <c r="I134" s="360" t="s">
        <v>324</v>
      </c>
      <c r="J134" s="360" t="s">
        <v>327</v>
      </c>
      <c r="K134" s="360" t="s">
        <v>16</v>
      </c>
      <c r="L134" s="386" t="s">
        <v>17</v>
      </c>
      <c r="M134" s="359" t="s">
        <v>18</v>
      </c>
      <c r="N134" s="359" t="s">
        <v>16</v>
      </c>
    </row>
    <row r="135" spans="1:14" ht="17.25" customHeight="1" thickBot="1">
      <c r="A135" s="371">
        <v>2071</v>
      </c>
      <c r="B135" s="478" t="s">
        <v>362</v>
      </c>
      <c r="C135" s="479"/>
      <c r="D135" s="380">
        <f>'2071'!A15</f>
        <v>3000</v>
      </c>
      <c r="E135" s="380">
        <f>'2071'!B15</f>
        <v>0</v>
      </c>
      <c r="F135" s="380">
        <f>'2071'!C15</f>
        <v>0</v>
      </c>
      <c r="G135" s="380">
        <f>'2071'!D15</f>
        <v>0</v>
      </c>
      <c r="H135" s="380">
        <f>'2071'!E15</f>
        <v>0</v>
      </c>
      <c r="I135" s="380">
        <f>'2071'!F15</f>
        <v>0</v>
      </c>
      <c r="J135" s="377">
        <f>IFERROR(E135-F135-I135,0)</f>
        <v>0</v>
      </c>
      <c r="K135" s="381">
        <f>IFERROR(H135/E135*100,0)</f>
        <v>0</v>
      </c>
      <c r="L135" s="378">
        <f>'2071'!$E$12</f>
        <v>100</v>
      </c>
      <c r="M135" s="368">
        <f>IFERROR(L135*K135/100,0)</f>
        <v>0</v>
      </c>
      <c r="N135" s="369">
        <f>IFERROR(M135/L135*100,0)</f>
        <v>0</v>
      </c>
    </row>
    <row r="136" spans="1:14" ht="17.25" customHeight="1">
      <c r="A136" s="468" t="s">
        <v>328</v>
      </c>
      <c r="B136" s="469"/>
      <c r="C136" s="470"/>
      <c r="D136" s="474">
        <f t="shared" ref="D136:I136" si="25">SUM(D135:D135)</f>
        <v>3000</v>
      </c>
      <c r="E136" s="476">
        <f t="shared" si="25"/>
        <v>0</v>
      </c>
      <c r="F136" s="474">
        <f t="shared" si="25"/>
        <v>0</v>
      </c>
      <c r="G136" s="474">
        <f t="shared" si="25"/>
        <v>0</v>
      </c>
      <c r="H136" s="476">
        <f t="shared" si="25"/>
        <v>0</v>
      </c>
      <c r="I136" s="474">
        <f t="shared" si="25"/>
        <v>0</v>
      </c>
      <c r="J136" s="474">
        <f>E136-F136-I136</f>
        <v>0</v>
      </c>
      <c r="K136" s="379"/>
      <c r="L136" s="372"/>
      <c r="M136" s="373"/>
      <c r="N136" s="374"/>
    </row>
    <row r="137" spans="1:14" ht="17.25" customHeight="1" thickBot="1">
      <c r="A137" s="471"/>
      <c r="B137" s="472"/>
      <c r="C137" s="473"/>
      <c r="D137" s="475"/>
      <c r="E137" s="477"/>
      <c r="F137" s="475"/>
      <c r="G137" s="475"/>
      <c r="H137" s="477"/>
      <c r="I137" s="475"/>
      <c r="J137" s="475"/>
      <c r="K137" s="379"/>
      <c r="L137" s="372"/>
      <c r="M137" s="373"/>
      <c r="N137" s="374"/>
    </row>
    <row r="138" spans="1:14" ht="17.25" customHeight="1" thickBot="1">
      <c r="A138" s="444"/>
      <c r="B138" s="444"/>
      <c r="C138" s="444"/>
      <c r="D138" s="444"/>
      <c r="E138" s="444"/>
      <c r="F138" s="376">
        <f>IFERROR(F136/E136*100,0)</f>
        <v>0</v>
      </c>
      <c r="G138" s="350">
        <f>IFERROR(G136/E136*100,0)</f>
        <v>0</v>
      </c>
      <c r="H138" s="350">
        <f>IFERROR(H136/E136*100,0)</f>
        <v>0</v>
      </c>
      <c r="I138" s="356"/>
      <c r="J138" s="356"/>
      <c r="K138" s="375"/>
      <c r="L138" s="354"/>
      <c r="M138" s="357"/>
      <c r="N138" s="358"/>
    </row>
    <row r="139" spans="1:14" ht="17.25" customHeight="1" thickBot="1"/>
    <row r="140" spans="1:14" ht="21" customHeight="1" thickBot="1">
      <c r="A140" s="445" t="s">
        <v>34</v>
      </c>
      <c r="B140" s="446"/>
      <c r="C140" s="447" t="s">
        <v>329</v>
      </c>
      <c r="D140" s="448"/>
      <c r="E140" s="448"/>
      <c r="F140" s="448"/>
      <c r="G140" s="448"/>
      <c r="H140" s="448"/>
      <c r="I140" s="448"/>
      <c r="J140" s="448"/>
      <c r="K140" s="448"/>
      <c r="L140" s="448"/>
      <c r="M140" s="448"/>
      <c r="N140" s="449"/>
    </row>
    <row r="141" spans="1:14" ht="21" customHeight="1" thickBot="1">
      <c r="A141" s="450" t="s">
        <v>314</v>
      </c>
      <c r="B141" s="451"/>
      <c r="C141" s="452" t="s">
        <v>363</v>
      </c>
      <c r="D141" s="453"/>
      <c r="E141" s="453"/>
      <c r="F141" s="453"/>
      <c r="G141" s="453"/>
      <c r="H141" s="453"/>
      <c r="I141" s="453"/>
      <c r="J141" s="453"/>
      <c r="K141" s="453"/>
      <c r="L141" s="453"/>
      <c r="M141" s="453"/>
      <c r="N141" s="454"/>
    </row>
    <row r="142" spans="1:14" ht="21" customHeight="1" thickBot="1">
      <c r="A142" s="450" t="s">
        <v>313</v>
      </c>
      <c r="B142" s="451"/>
      <c r="C142" s="450" t="s">
        <v>345</v>
      </c>
      <c r="D142" s="455"/>
      <c r="E142" s="455"/>
      <c r="F142" s="455"/>
      <c r="G142" s="455"/>
      <c r="H142" s="455"/>
      <c r="I142" s="455"/>
      <c r="J142" s="455"/>
      <c r="K142" s="455"/>
      <c r="L142" s="455"/>
      <c r="M142" s="455"/>
      <c r="N142" s="451"/>
    </row>
    <row r="143" spans="1:14" ht="17.25" customHeight="1" thickBot="1">
      <c r="A143" s="458" t="s">
        <v>37</v>
      </c>
      <c r="B143" s="459"/>
      <c r="C143" s="460"/>
      <c r="D143" s="461" t="s">
        <v>53</v>
      </c>
      <c r="E143" s="462"/>
      <c r="F143" s="462"/>
      <c r="G143" s="462"/>
      <c r="H143" s="462"/>
      <c r="I143" s="462"/>
      <c r="J143" s="462"/>
      <c r="K143" s="463"/>
      <c r="L143" s="464" t="s">
        <v>38</v>
      </c>
      <c r="M143" s="459"/>
      <c r="N143" s="465"/>
    </row>
    <row r="144" spans="1:14" ht="36.950000000000003" customHeight="1" thickBot="1">
      <c r="A144" s="359" t="s">
        <v>14</v>
      </c>
      <c r="B144" s="466" t="s">
        <v>15</v>
      </c>
      <c r="C144" s="467"/>
      <c r="D144" s="360" t="s">
        <v>58</v>
      </c>
      <c r="E144" s="360" t="s">
        <v>8</v>
      </c>
      <c r="F144" s="360" t="s">
        <v>321</v>
      </c>
      <c r="G144" s="360" t="s">
        <v>322</v>
      </c>
      <c r="H144" s="360" t="s">
        <v>323</v>
      </c>
      <c r="I144" s="360" t="s">
        <v>324</v>
      </c>
      <c r="J144" s="360" t="s">
        <v>327</v>
      </c>
      <c r="K144" s="360" t="s">
        <v>16</v>
      </c>
      <c r="L144" s="386" t="s">
        <v>17</v>
      </c>
      <c r="M144" s="359" t="s">
        <v>18</v>
      </c>
      <c r="N144" s="359" t="s">
        <v>16</v>
      </c>
    </row>
    <row r="145" spans="1:14" ht="17.25" customHeight="1" thickBot="1">
      <c r="A145" s="371">
        <v>2072</v>
      </c>
      <c r="B145" s="478" t="s">
        <v>364</v>
      </c>
      <c r="C145" s="479"/>
      <c r="D145" s="380">
        <f>'2072'!A15</f>
        <v>62000</v>
      </c>
      <c r="E145" s="380">
        <f>'2072'!B15</f>
        <v>43818.239999999998</v>
      </c>
      <c r="F145" s="380">
        <f>'2072'!C15</f>
        <v>43818.239999999998</v>
      </c>
      <c r="G145" s="380">
        <f>'2072'!D15</f>
        <v>43818.239999999998</v>
      </c>
      <c r="H145" s="380">
        <f>'2072'!E15</f>
        <v>41079.599999999999</v>
      </c>
      <c r="I145" s="380">
        <f>'2072'!F15</f>
        <v>0</v>
      </c>
      <c r="J145" s="377">
        <f>IFERROR(E145-F145-I145,0)</f>
        <v>0</v>
      </c>
      <c r="K145" s="381">
        <f>IFERROR(H145/E145*100,0)</f>
        <v>93.75</v>
      </c>
      <c r="L145" s="378">
        <f>'2072'!$E$12</f>
        <v>5</v>
      </c>
      <c r="M145" s="368">
        <f>IFERROR(L145*K145/100,0)</f>
        <v>4.6875</v>
      </c>
      <c r="N145" s="369">
        <f>IFERROR(M145/L145*100,0)</f>
        <v>93.75</v>
      </c>
    </row>
    <row r="146" spans="1:14" ht="17.25" customHeight="1">
      <c r="A146" s="468" t="s">
        <v>328</v>
      </c>
      <c r="B146" s="469"/>
      <c r="C146" s="470"/>
      <c r="D146" s="474">
        <f t="shared" ref="D146:I146" si="26">SUM(D145:D145)</f>
        <v>62000</v>
      </c>
      <c r="E146" s="476">
        <f t="shared" si="26"/>
        <v>43818.239999999998</v>
      </c>
      <c r="F146" s="474">
        <f t="shared" si="26"/>
        <v>43818.239999999998</v>
      </c>
      <c r="G146" s="474">
        <f t="shared" si="26"/>
        <v>43818.239999999998</v>
      </c>
      <c r="H146" s="476">
        <f t="shared" si="26"/>
        <v>41079.599999999999</v>
      </c>
      <c r="I146" s="474">
        <f t="shared" si="26"/>
        <v>0</v>
      </c>
      <c r="J146" s="474">
        <f>E146-F146-I146</f>
        <v>0</v>
      </c>
      <c r="K146" s="379"/>
      <c r="L146" s="372"/>
      <c r="M146" s="373"/>
      <c r="N146" s="374"/>
    </row>
    <row r="147" spans="1:14" ht="17.25" customHeight="1" thickBot="1">
      <c r="A147" s="471"/>
      <c r="B147" s="472"/>
      <c r="C147" s="473"/>
      <c r="D147" s="475"/>
      <c r="E147" s="477"/>
      <c r="F147" s="475"/>
      <c r="G147" s="475"/>
      <c r="H147" s="477"/>
      <c r="I147" s="475"/>
      <c r="J147" s="475"/>
      <c r="K147" s="379"/>
      <c r="L147" s="372"/>
      <c r="M147" s="373"/>
      <c r="N147" s="374"/>
    </row>
    <row r="148" spans="1:14" ht="17.25" customHeight="1" thickBot="1">
      <c r="A148" s="444"/>
      <c r="B148" s="444"/>
      <c r="C148" s="444"/>
      <c r="D148" s="444"/>
      <c r="E148" s="444"/>
      <c r="F148" s="376">
        <f>IFERROR(F146/E146*100,0)</f>
        <v>100</v>
      </c>
      <c r="G148" s="350">
        <f>IFERROR(G146/E146*100,0)</f>
        <v>100</v>
      </c>
      <c r="H148" s="350">
        <f>IFERROR(H146/E146*100,0)</f>
        <v>93.75</v>
      </c>
      <c r="I148" s="356"/>
      <c r="J148" s="356"/>
      <c r="K148" s="375"/>
      <c r="L148" s="354"/>
      <c r="M148" s="357"/>
      <c r="N148" s="358"/>
    </row>
    <row r="149" spans="1:14" ht="17.25" customHeight="1" thickBot="1"/>
    <row r="150" spans="1:14" ht="21" customHeight="1" thickBot="1">
      <c r="A150" s="445" t="s">
        <v>34</v>
      </c>
      <c r="B150" s="446"/>
      <c r="C150" s="447" t="s">
        <v>329</v>
      </c>
      <c r="D150" s="448"/>
      <c r="E150" s="448"/>
      <c r="F150" s="448"/>
      <c r="G150" s="448"/>
      <c r="H150" s="448"/>
      <c r="I150" s="448"/>
      <c r="J150" s="448"/>
      <c r="K150" s="448"/>
      <c r="L150" s="448"/>
      <c r="M150" s="448"/>
      <c r="N150" s="449"/>
    </row>
    <row r="151" spans="1:14" ht="21" customHeight="1" thickBot="1">
      <c r="A151" s="450" t="s">
        <v>314</v>
      </c>
      <c r="B151" s="451"/>
      <c r="C151" s="452" t="s">
        <v>365</v>
      </c>
      <c r="D151" s="453"/>
      <c r="E151" s="453"/>
      <c r="F151" s="453"/>
      <c r="G151" s="453"/>
      <c r="H151" s="453"/>
      <c r="I151" s="453"/>
      <c r="J151" s="453"/>
      <c r="K151" s="453"/>
      <c r="L151" s="453"/>
      <c r="M151" s="453"/>
      <c r="N151" s="454"/>
    </row>
    <row r="152" spans="1:14" ht="21" customHeight="1" thickBot="1">
      <c r="A152" s="450" t="s">
        <v>313</v>
      </c>
      <c r="B152" s="451"/>
      <c r="C152" s="450" t="s">
        <v>343</v>
      </c>
      <c r="D152" s="455"/>
      <c r="E152" s="455"/>
      <c r="F152" s="455"/>
      <c r="G152" s="455"/>
      <c r="H152" s="455"/>
      <c r="I152" s="455"/>
      <c r="J152" s="455"/>
      <c r="K152" s="455"/>
      <c r="L152" s="455"/>
      <c r="M152" s="455"/>
      <c r="N152" s="451"/>
    </row>
    <row r="153" spans="1:14" ht="17.25" customHeight="1" thickBot="1">
      <c r="A153" s="458" t="s">
        <v>37</v>
      </c>
      <c r="B153" s="459"/>
      <c r="C153" s="460"/>
      <c r="D153" s="461" t="s">
        <v>53</v>
      </c>
      <c r="E153" s="462"/>
      <c r="F153" s="462"/>
      <c r="G153" s="462"/>
      <c r="H153" s="462"/>
      <c r="I153" s="462"/>
      <c r="J153" s="462"/>
      <c r="K153" s="463"/>
      <c r="L153" s="464" t="s">
        <v>38</v>
      </c>
      <c r="M153" s="459"/>
      <c r="N153" s="465"/>
    </row>
    <row r="154" spans="1:14" ht="36.950000000000003" customHeight="1" thickBot="1">
      <c r="A154" s="359" t="s">
        <v>14</v>
      </c>
      <c r="B154" s="466" t="s">
        <v>15</v>
      </c>
      <c r="C154" s="467"/>
      <c r="D154" s="360" t="s">
        <v>58</v>
      </c>
      <c r="E154" s="360" t="s">
        <v>8</v>
      </c>
      <c r="F154" s="360" t="s">
        <v>321</v>
      </c>
      <c r="G154" s="360" t="s">
        <v>322</v>
      </c>
      <c r="H154" s="360" t="s">
        <v>323</v>
      </c>
      <c r="I154" s="360" t="s">
        <v>324</v>
      </c>
      <c r="J154" s="360" t="s">
        <v>327</v>
      </c>
      <c r="K154" s="360" t="s">
        <v>16</v>
      </c>
      <c r="L154" s="386" t="s">
        <v>17</v>
      </c>
      <c r="M154" s="359" t="s">
        <v>18</v>
      </c>
      <c r="N154" s="359" t="s">
        <v>16</v>
      </c>
    </row>
    <row r="155" spans="1:14" ht="17.25" customHeight="1" thickBot="1">
      <c r="A155" s="371">
        <v>2074</v>
      </c>
      <c r="B155" s="478" t="s">
        <v>366</v>
      </c>
      <c r="C155" s="479"/>
      <c r="D155" s="380">
        <f>'2074'!A15</f>
        <v>2000</v>
      </c>
      <c r="E155" s="380">
        <f>'2074'!B15</f>
        <v>0</v>
      </c>
      <c r="F155" s="380">
        <f>'2074'!C15</f>
        <v>0</v>
      </c>
      <c r="G155" s="380">
        <f>'2074'!D15</f>
        <v>0</v>
      </c>
      <c r="H155" s="380">
        <f>'2074'!E15</f>
        <v>0</v>
      </c>
      <c r="I155" s="380">
        <f>'2074'!F15</f>
        <v>0</v>
      </c>
      <c r="J155" s="377">
        <f>IFERROR(E155-F155-I155,0)</f>
        <v>0</v>
      </c>
      <c r="K155" s="381">
        <f>IFERROR(H155/E155*100,0)</f>
        <v>0</v>
      </c>
      <c r="L155" s="378">
        <f>'2074'!$E$12</f>
        <v>30</v>
      </c>
      <c r="M155" s="368">
        <f>IFERROR(L155*K155/100,0)</f>
        <v>0</v>
      </c>
      <c r="N155" s="369">
        <f>IFERROR(M155/L155*100,0)</f>
        <v>0</v>
      </c>
    </row>
    <row r="156" spans="1:14" ht="17.25" customHeight="1">
      <c r="A156" s="468" t="s">
        <v>328</v>
      </c>
      <c r="B156" s="469"/>
      <c r="C156" s="470"/>
      <c r="D156" s="474">
        <f t="shared" ref="D156:I156" si="27">SUM(D155:D155)</f>
        <v>2000</v>
      </c>
      <c r="E156" s="476">
        <f t="shared" si="27"/>
        <v>0</v>
      </c>
      <c r="F156" s="474">
        <f t="shared" si="27"/>
        <v>0</v>
      </c>
      <c r="G156" s="474">
        <f t="shared" si="27"/>
        <v>0</v>
      </c>
      <c r="H156" s="476">
        <f t="shared" si="27"/>
        <v>0</v>
      </c>
      <c r="I156" s="474">
        <f t="shared" si="27"/>
        <v>0</v>
      </c>
      <c r="J156" s="474">
        <f>E156-F156-I156</f>
        <v>0</v>
      </c>
      <c r="K156" s="379"/>
      <c r="L156" s="372"/>
      <c r="M156" s="373"/>
      <c r="N156" s="374"/>
    </row>
    <row r="157" spans="1:14" ht="17.25" customHeight="1" thickBot="1">
      <c r="A157" s="471"/>
      <c r="B157" s="472"/>
      <c r="C157" s="473"/>
      <c r="D157" s="475"/>
      <c r="E157" s="477"/>
      <c r="F157" s="475"/>
      <c r="G157" s="475"/>
      <c r="H157" s="477"/>
      <c r="I157" s="475"/>
      <c r="J157" s="475"/>
      <c r="K157" s="379"/>
      <c r="L157" s="372"/>
      <c r="M157" s="373"/>
      <c r="N157" s="374"/>
    </row>
    <row r="158" spans="1:14" ht="17.25" customHeight="1" thickBot="1">
      <c r="A158" s="444"/>
      <c r="B158" s="444"/>
      <c r="C158" s="444"/>
      <c r="D158" s="444"/>
      <c r="E158" s="444"/>
      <c r="F158" s="376">
        <f>IFERROR(F156/E156*100,0)</f>
        <v>0</v>
      </c>
      <c r="G158" s="350">
        <f>IFERROR(G156/E156*100,0)</f>
        <v>0</v>
      </c>
      <c r="H158" s="350">
        <f>IFERROR(H156/E156*100,0)</f>
        <v>0</v>
      </c>
      <c r="I158" s="356"/>
      <c r="J158" s="356"/>
      <c r="K158" s="375"/>
      <c r="L158" s="354"/>
      <c r="M158" s="357"/>
      <c r="N158" s="358"/>
    </row>
    <row r="159" spans="1:14" ht="17.25" customHeight="1" thickBot="1"/>
    <row r="160" spans="1:14" ht="21" customHeight="1" thickBot="1">
      <c r="A160" s="445" t="s">
        <v>34</v>
      </c>
      <c r="B160" s="446"/>
      <c r="C160" s="447" t="s">
        <v>329</v>
      </c>
      <c r="D160" s="448"/>
      <c r="E160" s="448"/>
      <c r="F160" s="448"/>
      <c r="G160" s="448"/>
      <c r="H160" s="448"/>
      <c r="I160" s="448"/>
      <c r="J160" s="448"/>
      <c r="K160" s="448"/>
      <c r="L160" s="448"/>
      <c r="M160" s="448"/>
      <c r="N160" s="449"/>
    </row>
    <row r="161" spans="1:14" ht="21" customHeight="1" thickBot="1">
      <c r="A161" s="450" t="s">
        <v>314</v>
      </c>
      <c r="B161" s="451"/>
      <c r="C161" s="452" t="s">
        <v>367</v>
      </c>
      <c r="D161" s="453"/>
      <c r="E161" s="453"/>
      <c r="F161" s="453"/>
      <c r="G161" s="453"/>
      <c r="H161" s="453"/>
      <c r="I161" s="453"/>
      <c r="J161" s="453"/>
      <c r="K161" s="453"/>
      <c r="L161" s="453"/>
      <c r="M161" s="453"/>
      <c r="N161" s="454"/>
    </row>
    <row r="162" spans="1:14" ht="21" customHeight="1" thickBot="1">
      <c r="A162" s="450" t="s">
        <v>313</v>
      </c>
      <c r="B162" s="451"/>
      <c r="C162" s="450" t="s">
        <v>343</v>
      </c>
      <c r="D162" s="455"/>
      <c r="E162" s="455"/>
      <c r="F162" s="455"/>
      <c r="G162" s="455"/>
      <c r="H162" s="455"/>
      <c r="I162" s="455"/>
      <c r="J162" s="455"/>
      <c r="K162" s="455"/>
      <c r="L162" s="455"/>
      <c r="M162" s="455"/>
      <c r="N162" s="451"/>
    </row>
    <row r="163" spans="1:14" ht="17.25" customHeight="1" thickBot="1">
      <c r="A163" s="458" t="s">
        <v>37</v>
      </c>
      <c r="B163" s="459"/>
      <c r="C163" s="460"/>
      <c r="D163" s="461" t="s">
        <v>53</v>
      </c>
      <c r="E163" s="462"/>
      <c r="F163" s="462"/>
      <c r="G163" s="462"/>
      <c r="H163" s="462"/>
      <c r="I163" s="462"/>
      <c r="J163" s="462"/>
      <c r="K163" s="463"/>
      <c r="L163" s="464" t="s">
        <v>38</v>
      </c>
      <c r="M163" s="459"/>
      <c r="N163" s="465"/>
    </row>
    <row r="164" spans="1:14" ht="36.950000000000003" customHeight="1" thickBot="1">
      <c r="A164" s="359" t="s">
        <v>14</v>
      </c>
      <c r="B164" s="466" t="s">
        <v>15</v>
      </c>
      <c r="C164" s="467"/>
      <c r="D164" s="360" t="s">
        <v>58</v>
      </c>
      <c r="E164" s="360" t="s">
        <v>8</v>
      </c>
      <c r="F164" s="360" t="s">
        <v>321</v>
      </c>
      <c r="G164" s="360" t="s">
        <v>322</v>
      </c>
      <c r="H164" s="360" t="s">
        <v>323</v>
      </c>
      <c r="I164" s="360" t="s">
        <v>324</v>
      </c>
      <c r="J164" s="360" t="s">
        <v>327</v>
      </c>
      <c r="K164" s="360" t="s">
        <v>16</v>
      </c>
      <c r="L164" s="386" t="s">
        <v>17</v>
      </c>
      <c r="M164" s="359" t="s">
        <v>18</v>
      </c>
      <c r="N164" s="359" t="s">
        <v>16</v>
      </c>
    </row>
    <row r="165" spans="1:14" ht="17.25" customHeight="1" thickBot="1">
      <c r="A165" s="371">
        <v>2073</v>
      </c>
      <c r="B165" s="478" t="s">
        <v>368</v>
      </c>
      <c r="C165" s="479"/>
      <c r="D165" s="380">
        <f>'2073'!A15</f>
        <v>2000</v>
      </c>
      <c r="E165" s="380">
        <f>'2073'!B15</f>
        <v>0</v>
      </c>
      <c r="F165" s="380">
        <f>'2073'!C15</f>
        <v>0</v>
      </c>
      <c r="G165" s="380">
        <f>'2073'!D15</f>
        <v>0</v>
      </c>
      <c r="H165" s="380">
        <f>'2073'!E15</f>
        <v>0</v>
      </c>
      <c r="I165" s="380">
        <f>'2073'!F15</f>
        <v>0</v>
      </c>
      <c r="J165" s="377">
        <f>IFERROR(E165-F165-I165,0)</f>
        <v>0</v>
      </c>
      <c r="K165" s="381">
        <f>IFERROR(H165/E165*100,0)</f>
        <v>0</v>
      </c>
      <c r="L165" s="378">
        <f>'2073'!E12</f>
        <v>1</v>
      </c>
      <c r="M165" s="368">
        <f>IFERROR(L165*K165/100,0)</f>
        <v>0</v>
      </c>
      <c r="N165" s="369">
        <f>IFERROR(M165/L165*100,0)</f>
        <v>0</v>
      </c>
    </row>
    <row r="166" spans="1:14" ht="17.25" customHeight="1">
      <c r="A166" s="468" t="s">
        <v>328</v>
      </c>
      <c r="B166" s="469"/>
      <c r="C166" s="470"/>
      <c r="D166" s="474">
        <f t="shared" ref="D166:I166" si="28">SUM(D165:D165)</f>
        <v>2000</v>
      </c>
      <c r="E166" s="476">
        <f t="shared" si="28"/>
        <v>0</v>
      </c>
      <c r="F166" s="474">
        <f t="shared" si="28"/>
        <v>0</v>
      </c>
      <c r="G166" s="474">
        <f t="shared" si="28"/>
        <v>0</v>
      </c>
      <c r="H166" s="476">
        <f t="shared" si="28"/>
        <v>0</v>
      </c>
      <c r="I166" s="474">
        <f t="shared" si="28"/>
        <v>0</v>
      </c>
      <c r="J166" s="474">
        <f>E166-F166-I166</f>
        <v>0</v>
      </c>
      <c r="K166" s="379"/>
      <c r="L166" s="372"/>
      <c r="M166" s="373"/>
      <c r="N166" s="374"/>
    </row>
    <row r="167" spans="1:14" ht="17.25" customHeight="1" thickBot="1">
      <c r="A167" s="471"/>
      <c r="B167" s="472"/>
      <c r="C167" s="473"/>
      <c r="D167" s="475"/>
      <c r="E167" s="477"/>
      <c r="F167" s="475"/>
      <c r="G167" s="475"/>
      <c r="H167" s="477"/>
      <c r="I167" s="475"/>
      <c r="J167" s="475"/>
      <c r="K167" s="379"/>
      <c r="L167" s="372"/>
      <c r="M167" s="373"/>
      <c r="N167" s="374"/>
    </row>
    <row r="168" spans="1:14" ht="17.25" customHeight="1" thickBot="1">
      <c r="A168" s="444"/>
      <c r="B168" s="444"/>
      <c r="C168" s="444"/>
      <c r="D168" s="444"/>
      <c r="E168" s="444"/>
      <c r="F168" s="376">
        <f>IFERROR(F166/E166*100,0)</f>
        <v>0</v>
      </c>
      <c r="G168" s="350">
        <f>IFERROR(G166/E166*100,0)</f>
        <v>0</v>
      </c>
      <c r="H168" s="350">
        <f>IFERROR(H166/E166*100,0)</f>
        <v>0</v>
      </c>
      <c r="I168" s="356"/>
      <c r="J168" s="356"/>
      <c r="K168" s="375"/>
      <c r="L168" s="354"/>
      <c r="M168" s="357"/>
      <c r="N168" s="358"/>
    </row>
    <row r="169" spans="1:14" ht="17.25" customHeight="1" thickBot="1"/>
    <row r="170" spans="1:14" ht="21" customHeight="1" thickBot="1">
      <c r="A170" s="445" t="s">
        <v>34</v>
      </c>
      <c r="B170" s="446"/>
      <c r="C170" s="447" t="s">
        <v>329</v>
      </c>
      <c r="D170" s="448"/>
      <c r="E170" s="448"/>
      <c r="F170" s="448"/>
      <c r="G170" s="448"/>
      <c r="H170" s="448"/>
      <c r="I170" s="448"/>
      <c r="J170" s="448"/>
      <c r="K170" s="448"/>
      <c r="L170" s="448"/>
      <c r="M170" s="448"/>
      <c r="N170" s="449"/>
    </row>
    <row r="171" spans="1:14" ht="21" customHeight="1" thickBot="1">
      <c r="A171" s="450" t="s">
        <v>314</v>
      </c>
      <c r="B171" s="451"/>
      <c r="C171" s="452" t="s">
        <v>369</v>
      </c>
      <c r="D171" s="453"/>
      <c r="E171" s="453"/>
      <c r="F171" s="453"/>
      <c r="G171" s="453"/>
      <c r="H171" s="453"/>
      <c r="I171" s="453"/>
      <c r="J171" s="453"/>
      <c r="K171" s="453"/>
      <c r="L171" s="453"/>
      <c r="M171" s="453"/>
      <c r="N171" s="454"/>
    </row>
    <row r="172" spans="1:14" ht="21" customHeight="1" thickBot="1">
      <c r="A172" s="450" t="s">
        <v>313</v>
      </c>
      <c r="B172" s="451"/>
      <c r="C172" s="450" t="s">
        <v>370</v>
      </c>
      <c r="D172" s="455"/>
      <c r="E172" s="455"/>
      <c r="F172" s="455"/>
      <c r="G172" s="455"/>
      <c r="H172" s="455"/>
      <c r="I172" s="455"/>
      <c r="J172" s="455"/>
      <c r="K172" s="455"/>
      <c r="L172" s="455"/>
      <c r="M172" s="455"/>
      <c r="N172" s="451"/>
    </row>
    <row r="173" spans="1:14" ht="17.25" customHeight="1" thickBot="1">
      <c r="A173" s="458" t="s">
        <v>37</v>
      </c>
      <c r="B173" s="459"/>
      <c r="C173" s="460"/>
      <c r="D173" s="461" t="s">
        <v>53</v>
      </c>
      <c r="E173" s="462"/>
      <c r="F173" s="462"/>
      <c r="G173" s="462"/>
      <c r="H173" s="462"/>
      <c r="I173" s="462"/>
      <c r="J173" s="462"/>
      <c r="K173" s="463"/>
      <c r="L173" s="464" t="s">
        <v>38</v>
      </c>
      <c r="M173" s="459"/>
      <c r="N173" s="465"/>
    </row>
    <row r="174" spans="1:14" ht="36.950000000000003" customHeight="1" thickBot="1">
      <c r="A174" s="359" t="s">
        <v>14</v>
      </c>
      <c r="B174" s="466" t="s">
        <v>15</v>
      </c>
      <c r="C174" s="467"/>
      <c r="D174" s="360" t="s">
        <v>58</v>
      </c>
      <c r="E174" s="360" t="s">
        <v>8</v>
      </c>
      <c r="F174" s="360" t="s">
        <v>321</v>
      </c>
      <c r="G174" s="360" t="s">
        <v>322</v>
      </c>
      <c r="H174" s="360" t="s">
        <v>323</v>
      </c>
      <c r="I174" s="360" t="s">
        <v>324</v>
      </c>
      <c r="J174" s="360" t="s">
        <v>327</v>
      </c>
      <c r="K174" s="360" t="s">
        <v>16</v>
      </c>
      <c r="L174" s="386" t="s">
        <v>17</v>
      </c>
      <c r="M174" s="359" t="s">
        <v>18</v>
      </c>
      <c r="N174" s="359" t="s">
        <v>16</v>
      </c>
    </row>
    <row r="175" spans="1:14" ht="17.25" customHeight="1" thickBot="1">
      <c r="A175" s="371">
        <v>9006</v>
      </c>
      <c r="B175" s="478" t="s">
        <v>371</v>
      </c>
      <c r="C175" s="479"/>
      <c r="D175" s="380">
        <f>'9006'!A15</f>
        <v>1520000</v>
      </c>
      <c r="E175" s="380">
        <f>'9006'!B15</f>
        <v>1513183.51</v>
      </c>
      <c r="F175" s="380">
        <f>'9006'!C15</f>
        <v>1507583.76</v>
      </c>
      <c r="G175" s="380">
        <f>'9006'!D15</f>
        <v>827578.58</v>
      </c>
      <c r="H175" s="380">
        <f>'9006'!E15</f>
        <v>827578.58</v>
      </c>
      <c r="I175" s="380">
        <f>'9006'!F15</f>
        <v>0</v>
      </c>
      <c r="J175" s="377">
        <f>IFERROR(E175-F175-I175,0)</f>
        <v>5599.75</v>
      </c>
      <c r="K175" s="381">
        <f>IFERROR(H175/E175*100,0)</f>
        <v>54.691223802723044</v>
      </c>
      <c r="L175" s="378">
        <f>'9006'!$E$12</f>
        <v>100</v>
      </c>
      <c r="M175" s="368">
        <f>IFERROR(L175*K175/100,0)</f>
        <v>54.691223802723044</v>
      </c>
      <c r="N175" s="369">
        <f>IFERROR(M175/L175*100,0)</f>
        <v>54.691223802723044</v>
      </c>
    </row>
    <row r="176" spans="1:14" ht="17.25" customHeight="1">
      <c r="A176" s="468" t="s">
        <v>328</v>
      </c>
      <c r="B176" s="469"/>
      <c r="C176" s="470"/>
      <c r="D176" s="474">
        <f t="shared" ref="D176:I176" si="29">SUM(D175:D175)</f>
        <v>1520000</v>
      </c>
      <c r="E176" s="476">
        <f t="shared" si="29"/>
        <v>1513183.51</v>
      </c>
      <c r="F176" s="474">
        <f t="shared" si="29"/>
        <v>1507583.76</v>
      </c>
      <c r="G176" s="474">
        <f t="shared" si="29"/>
        <v>827578.58</v>
      </c>
      <c r="H176" s="476">
        <f t="shared" si="29"/>
        <v>827578.58</v>
      </c>
      <c r="I176" s="474">
        <f t="shared" si="29"/>
        <v>0</v>
      </c>
      <c r="J176" s="474">
        <f>E176-F176-I176</f>
        <v>5599.75</v>
      </c>
      <c r="K176" s="379"/>
      <c r="L176" s="372"/>
      <c r="M176" s="373"/>
      <c r="N176" s="374"/>
    </row>
    <row r="177" spans="1:14" ht="17.25" customHeight="1" thickBot="1">
      <c r="A177" s="471"/>
      <c r="B177" s="472"/>
      <c r="C177" s="473"/>
      <c r="D177" s="475"/>
      <c r="E177" s="477"/>
      <c r="F177" s="475"/>
      <c r="G177" s="475"/>
      <c r="H177" s="477"/>
      <c r="I177" s="475"/>
      <c r="J177" s="475"/>
      <c r="K177" s="379"/>
      <c r="L177" s="372"/>
      <c r="M177" s="373"/>
      <c r="N177" s="374"/>
    </row>
    <row r="178" spans="1:14" ht="17.25" customHeight="1" thickBot="1">
      <c r="A178" s="444"/>
      <c r="B178" s="444"/>
      <c r="C178" s="444"/>
      <c r="D178" s="444"/>
      <c r="E178" s="444"/>
      <c r="F178" s="376">
        <f>IFERROR(F176/E176*100,0)</f>
        <v>99.629935829792387</v>
      </c>
      <c r="G178" s="350">
        <f>IFERROR(G176/E176*100,0)</f>
        <v>54.691223802723044</v>
      </c>
      <c r="H178" s="350">
        <f>IFERROR(H176/E176*100,0)</f>
        <v>54.691223802723044</v>
      </c>
      <c r="I178" s="356"/>
      <c r="J178" s="356"/>
      <c r="K178" s="375"/>
      <c r="L178" s="354"/>
      <c r="M178" s="357"/>
      <c r="N178" s="358"/>
    </row>
    <row r="179" spans="1:14" ht="17.25" customHeight="1" thickBot="1"/>
    <row r="180" spans="1:14" ht="24" thickBot="1">
      <c r="A180" s="493" t="s">
        <v>34</v>
      </c>
      <c r="B180" s="494"/>
      <c r="C180" s="452" t="s">
        <v>462</v>
      </c>
      <c r="D180" s="453"/>
      <c r="E180" s="453"/>
      <c r="F180" s="453"/>
      <c r="G180" s="453"/>
      <c r="H180" s="453"/>
      <c r="I180" s="453"/>
      <c r="J180" s="453"/>
      <c r="K180" s="454"/>
      <c r="L180" s="384"/>
      <c r="M180" s="384"/>
      <c r="N180" s="384"/>
    </row>
    <row r="181" spans="1:14" ht="24" thickBot="1">
      <c r="A181" s="495" t="s">
        <v>314</v>
      </c>
      <c r="B181" s="496"/>
      <c r="C181" s="452" t="s">
        <v>317</v>
      </c>
      <c r="D181" s="453"/>
      <c r="E181" s="453"/>
      <c r="F181" s="453"/>
      <c r="G181" s="453"/>
      <c r="H181" s="453"/>
      <c r="I181" s="453"/>
      <c r="J181" s="453"/>
      <c r="K181" s="454"/>
      <c r="L181" s="384"/>
      <c r="M181" s="384"/>
      <c r="N181" s="384"/>
    </row>
    <row r="182" spans="1:14" ht="24" thickBot="1">
      <c r="A182" s="495" t="s">
        <v>313</v>
      </c>
      <c r="B182" s="496"/>
      <c r="C182" s="452" t="s">
        <v>318</v>
      </c>
      <c r="D182" s="453"/>
      <c r="E182" s="453"/>
      <c r="F182" s="453"/>
      <c r="G182" s="453"/>
      <c r="H182" s="453"/>
      <c r="I182" s="453"/>
      <c r="J182" s="453"/>
      <c r="K182" s="454"/>
      <c r="L182" s="384"/>
      <c r="M182" s="384"/>
      <c r="N182" s="384"/>
    </row>
    <row r="183" spans="1:14" ht="21" thickBot="1">
      <c r="A183" s="486" t="s">
        <v>37</v>
      </c>
      <c r="B183" s="487"/>
      <c r="C183" s="488"/>
      <c r="D183" s="461" t="s">
        <v>53</v>
      </c>
      <c r="E183" s="462"/>
      <c r="F183" s="462"/>
      <c r="G183" s="462"/>
      <c r="H183" s="462"/>
      <c r="I183" s="462"/>
      <c r="J183" s="462"/>
      <c r="K183" s="463"/>
      <c r="L183" s="489"/>
      <c r="M183" s="489"/>
      <c r="N183" s="489"/>
    </row>
    <row r="184" spans="1:14" ht="41.25" customHeight="1" thickBot="1">
      <c r="A184" s="466" t="s">
        <v>15</v>
      </c>
      <c r="B184" s="467"/>
      <c r="C184" s="497"/>
      <c r="D184" s="360" t="s">
        <v>58</v>
      </c>
      <c r="E184" s="360" t="s">
        <v>8</v>
      </c>
      <c r="F184" s="360" t="s">
        <v>321</v>
      </c>
      <c r="G184" s="360" t="s">
        <v>322</v>
      </c>
      <c r="H184" s="360" t="s">
        <v>323</v>
      </c>
      <c r="I184" s="360" t="s">
        <v>324</v>
      </c>
      <c r="J184" s="360" t="s">
        <v>327</v>
      </c>
      <c r="K184" s="360" t="s">
        <v>16</v>
      </c>
      <c r="L184" s="385"/>
      <c r="M184" s="385"/>
      <c r="N184" s="385"/>
    </row>
    <row r="185" spans="1:14" ht="15" customHeight="1">
      <c r="A185" s="438" t="s">
        <v>320</v>
      </c>
      <c r="B185" s="439"/>
      <c r="C185" s="440"/>
      <c r="D185" s="436">
        <f>D17+D27++D43+D53+D63+D73+D83+D95+D105+D115+D126+D136+D146+D156+D166+D176</f>
        <v>7604000</v>
      </c>
      <c r="E185" s="436">
        <f t="shared" ref="E185:J185" si="30">E17+E27+E43+E53+E63+E73+E83+E95+E105+E115+E126+E136+E146+E156+E166+E176</f>
        <v>10346287.540000001</v>
      </c>
      <c r="F185" s="436">
        <f t="shared" si="30"/>
        <v>9490340.5200000014</v>
      </c>
      <c r="G185" s="436">
        <f t="shared" si="30"/>
        <v>8364257.2300000004</v>
      </c>
      <c r="H185" s="436">
        <f t="shared" si="30"/>
        <v>7654952.1699999999</v>
      </c>
      <c r="I185" s="436">
        <f t="shared" si="30"/>
        <v>242453.19</v>
      </c>
      <c r="J185" s="436">
        <f t="shared" si="30"/>
        <v>613493.83000000054</v>
      </c>
      <c r="K185" s="456">
        <f t="shared" ref="K185" si="31">IFERROR(H185/E185*100,0)</f>
        <v>73.98742921463402</v>
      </c>
      <c r="L185" s="354"/>
      <c r="M185" s="357"/>
      <c r="N185" s="358"/>
    </row>
    <row r="186" spans="1:14" ht="15" customHeight="1" thickBot="1">
      <c r="A186" s="441"/>
      <c r="B186" s="442"/>
      <c r="C186" s="443"/>
      <c r="D186" s="437"/>
      <c r="E186" s="437"/>
      <c r="F186" s="437"/>
      <c r="G186" s="437"/>
      <c r="H186" s="437"/>
      <c r="I186" s="437"/>
      <c r="J186" s="437"/>
      <c r="K186" s="457"/>
      <c r="L186" s="354"/>
      <c r="M186" s="357"/>
      <c r="N186" s="358"/>
    </row>
    <row r="187" spans="1:14" ht="16.5" thickBot="1">
      <c r="F187" s="376">
        <f>IFERROR(F185/E185*100,0)</f>
        <v>91.727013030608276</v>
      </c>
      <c r="G187" s="350">
        <f>IFERROR(G185/E185*100,0)</f>
        <v>80.843077264794445</v>
      </c>
      <c r="H187" s="350">
        <f>IFERROR(H185/E185*100,0)</f>
        <v>73.98742921463402</v>
      </c>
    </row>
    <row r="192" spans="1:14" ht="29.25">
      <c r="A192" s="492"/>
      <c r="B192" s="492"/>
      <c r="C192" s="492"/>
      <c r="D192" s="492"/>
      <c r="E192" s="492"/>
      <c r="F192" s="492"/>
      <c r="G192" s="492"/>
      <c r="H192" s="492"/>
      <c r="I192" s="492"/>
      <c r="J192" s="492"/>
      <c r="K192" s="492"/>
      <c r="L192" s="492"/>
      <c r="M192" s="492"/>
      <c r="N192" s="492"/>
    </row>
    <row r="193" spans="1:14" ht="25.5" customHeight="1">
      <c r="A193" s="492" t="s">
        <v>319</v>
      </c>
      <c r="B193" s="492"/>
      <c r="C193" s="492"/>
      <c r="D193" s="492"/>
      <c r="E193" s="492"/>
      <c r="F193" s="492"/>
      <c r="G193" s="492"/>
      <c r="H193" s="492"/>
      <c r="I193" s="492"/>
      <c r="J193" s="492"/>
      <c r="K193" s="492"/>
      <c r="L193" s="492"/>
      <c r="M193" s="492"/>
      <c r="N193" s="492"/>
    </row>
  </sheetData>
  <mergeCells count="352">
    <mergeCell ref="H176:H177"/>
    <mergeCell ref="I176:I177"/>
    <mergeCell ref="J176:J177"/>
    <mergeCell ref="A178:E178"/>
    <mergeCell ref="B174:C174"/>
    <mergeCell ref="A176:C177"/>
    <mergeCell ref="D176:D177"/>
    <mergeCell ref="E176:E177"/>
    <mergeCell ref="F176:F177"/>
    <mergeCell ref="G176:G177"/>
    <mergeCell ref="A168:E168"/>
    <mergeCell ref="A170:B170"/>
    <mergeCell ref="C170:N170"/>
    <mergeCell ref="A171:B171"/>
    <mergeCell ref="C171:N171"/>
    <mergeCell ref="A172:B172"/>
    <mergeCell ref="C172:N172"/>
    <mergeCell ref="A173:C173"/>
    <mergeCell ref="D173:K173"/>
    <mergeCell ref="L173:N173"/>
    <mergeCell ref="B164:C164"/>
    <mergeCell ref="A166:C167"/>
    <mergeCell ref="D166:D167"/>
    <mergeCell ref="E166:E167"/>
    <mergeCell ref="F166:F167"/>
    <mergeCell ref="G166:G167"/>
    <mergeCell ref="H166:H167"/>
    <mergeCell ref="I166:I167"/>
    <mergeCell ref="J166:J167"/>
    <mergeCell ref="B165:C165"/>
    <mergeCell ref="A158:E158"/>
    <mergeCell ref="A160:B160"/>
    <mergeCell ref="C160:N160"/>
    <mergeCell ref="A161:B161"/>
    <mergeCell ref="C161:N161"/>
    <mergeCell ref="A162:B162"/>
    <mergeCell ref="C162:N162"/>
    <mergeCell ref="A163:C163"/>
    <mergeCell ref="D163:K163"/>
    <mergeCell ref="L163:N163"/>
    <mergeCell ref="B154:C154"/>
    <mergeCell ref="A156:C157"/>
    <mergeCell ref="D156:D157"/>
    <mergeCell ref="E156:E157"/>
    <mergeCell ref="F156:F157"/>
    <mergeCell ref="G156:G157"/>
    <mergeCell ref="A148:E148"/>
    <mergeCell ref="A150:B150"/>
    <mergeCell ref="C150:N150"/>
    <mergeCell ref="A151:B151"/>
    <mergeCell ref="C151:N151"/>
    <mergeCell ref="A152:B152"/>
    <mergeCell ref="C152:N152"/>
    <mergeCell ref="A153:C153"/>
    <mergeCell ref="D153:K153"/>
    <mergeCell ref="L153:N153"/>
    <mergeCell ref="B155:C155"/>
    <mergeCell ref="H156:H157"/>
    <mergeCell ref="I156:I157"/>
    <mergeCell ref="J156:J157"/>
    <mergeCell ref="B144:C144"/>
    <mergeCell ref="A146:C147"/>
    <mergeCell ref="D146:D147"/>
    <mergeCell ref="E146:E147"/>
    <mergeCell ref="F146:F147"/>
    <mergeCell ref="G146:G147"/>
    <mergeCell ref="H146:H147"/>
    <mergeCell ref="I146:I147"/>
    <mergeCell ref="J146:J147"/>
    <mergeCell ref="B145:C145"/>
    <mergeCell ref="A138:E138"/>
    <mergeCell ref="A140:B140"/>
    <mergeCell ref="C140:N140"/>
    <mergeCell ref="A141:B141"/>
    <mergeCell ref="C141:N141"/>
    <mergeCell ref="A142:B142"/>
    <mergeCell ref="C142:N142"/>
    <mergeCell ref="A143:C143"/>
    <mergeCell ref="D143:K143"/>
    <mergeCell ref="L143:N143"/>
    <mergeCell ref="B134:C134"/>
    <mergeCell ref="A136:C137"/>
    <mergeCell ref="D136:D137"/>
    <mergeCell ref="E136:E137"/>
    <mergeCell ref="F136:F137"/>
    <mergeCell ref="G136:G137"/>
    <mergeCell ref="A128:E128"/>
    <mergeCell ref="A130:B130"/>
    <mergeCell ref="C130:N130"/>
    <mergeCell ref="A131:B131"/>
    <mergeCell ref="C131:N131"/>
    <mergeCell ref="A132:B132"/>
    <mergeCell ref="C132:N132"/>
    <mergeCell ref="A133:C133"/>
    <mergeCell ref="D133:K133"/>
    <mergeCell ref="L133:N133"/>
    <mergeCell ref="B135:C135"/>
    <mergeCell ref="H136:H137"/>
    <mergeCell ref="I136:I137"/>
    <mergeCell ref="J136:J137"/>
    <mergeCell ref="B123:C123"/>
    <mergeCell ref="A126:C127"/>
    <mergeCell ref="D126:D127"/>
    <mergeCell ref="E126:E127"/>
    <mergeCell ref="F126:F127"/>
    <mergeCell ref="G126:G127"/>
    <mergeCell ref="H126:H127"/>
    <mergeCell ref="I126:I127"/>
    <mergeCell ref="J126:J127"/>
    <mergeCell ref="B124:C124"/>
    <mergeCell ref="B125:C125"/>
    <mergeCell ref="A117:E117"/>
    <mergeCell ref="A119:B119"/>
    <mergeCell ref="C119:N119"/>
    <mergeCell ref="A120:B120"/>
    <mergeCell ref="C120:N120"/>
    <mergeCell ref="A121:B121"/>
    <mergeCell ref="C121:N121"/>
    <mergeCell ref="A122:C122"/>
    <mergeCell ref="D122:K122"/>
    <mergeCell ref="L122:N122"/>
    <mergeCell ref="B113:C113"/>
    <mergeCell ref="A115:C116"/>
    <mergeCell ref="D115:D116"/>
    <mergeCell ref="E115:E116"/>
    <mergeCell ref="F115:F116"/>
    <mergeCell ref="G115:G116"/>
    <mergeCell ref="A107:E107"/>
    <mergeCell ref="A109:B109"/>
    <mergeCell ref="C109:N109"/>
    <mergeCell ref="A110:B110"/>
    <mergeCell ref="C110:N110"/>
    <mergeCell ref="A111:B111"/>
    <mergeCell ref="C111:N111"/>
    <mergeCell ref="A112:C112"/>
    <mergeCell ref="D112:K112"/>
    <mergeCell ref="L112:N112"/>
    <mergeCell ref="H115:H116"/>
    <mergeCell ref="I115:I116"/>
    <mergeCell ref="J115:J116"/>
    <mergeCell ref="D102:K102"/>
    <mergeCell ref="L102:N102"/>
    <mergeCell ref="B103:C103"/>
    <mergeCell ref="A105:C106"/>
    <mergeCell ref="D105:D106"/>
    <mergeCell ref="E105:E106"/>
    <mergeCell ref="F105:F106"/>
    <mergeCell ref="G105:G106"/>
    <mergeCell ref="H105:H106"/>
    <mergeCell ref="I105:I106"/>
    <mergeCell ref="J105:J106"/>
    <mergeCell ref="I83:I84"/>
    <mergeCell ref="J83:J84"/>
    <mergeCell ref="B82:C82"/>
    <mergeCell ref="B91:C91"/>
    <mergeCell ref="A95:C96"/>
    <mergeCell ref="D95:D96"/>
    <mergeCell ref="E95:E96"/>
    <mergeCell ref="F95:F96"/>
    <mergeCell ref="G95:G96"/>
    <mergeCell ref="A85:E85"/>
    <mergeCell ref="A87:B87"/>
    <mergeCell ref="C87:N87"/>
    <mergeCell ref="A88:B88"/>
    <mergeCell ref="C88:N88"/>
    <mergeCell ref="A89:B89"/>
    <mergeCell ref="C89:N89"/>
    <mergeCell ref="A90:C90"/>
    <mergeCell ref="D90:K90"/>
    <mergeCell ref="L90:N90"/>
    <mergeCell ref="H95:H96"/>
    <mergeCell ref="I95:I96"/>
    <mergeCell ref="J95:J96"/>
    <mergeCell ref="J73:J74"/>
    <mergeCell ref="A75:E75"/>
    <mergeCell ref="A77:B77"/>
    <mergeCell ref="C77:N77"/>
    <mergeCell ref="A78:B78"/>
    <mergeCell ref="C78:N78"/>
    <mergeCell ref="A79:B79"/>
    <mergeCell ref="C79:N79"/>
    <mergeCell ref="A80:C80"/>
    <mergeCell ref="D80:K80"/>
    <mergeCell ref="L80:N80"/>
    <mergeCell ref="A192:N192"/>
    <mergeCell ref="A193:N193"/>
    <mergeCell ref="J17:J18"/>
    <mergeCell ref="B38:C38"/>
    <mergeCell ref="B39:C39"/>
    <mergeCell ref="B114:C114"/>
    <mergeCell ref="B36:C36"/>
    <mergeCell ref="B104:C104"/>
    <mergeCell ref="A180:B180"/>
    <mergeCell ref="A181:B181"/>
    <mergeCell ref="A182:B182"/>
    <mergeCell ref="A184:C184"/>
    <mergeCell ref="A43:C44"/>
    <mergeCell ref="B26:C26"/>
    <mergeCell ref="B25:C25"/>
    <mergeCell ref="A17:C18"/>
    <mergeCell ref="B71:C71"/>
    <mergeCell ref="A73:C74"/>
    <mergeCell ref="D73:D74"/>
    <mergeCell ref="E73:E74"/>
    <mergeCell ref="F73:F74"/>
    <mergeCell ref="G73:G74"/>
    <mergeCell ref="A67:B67"/>
    <mergeCell ref="C67:N67"/>
    <mergeCell ref="A7:N7"/>
    <mergeCell ref="A8:N8"/>
    <mergeCell ref="A10:B10"/>
    <mergeCell ref="C10:N10"/>
    <mergeCell ref="A11:B11"/>
    <mergeCell ref="C11:N11"/>
    <mergeCell ref="A12:B12"/>
    <mergeCell ref="C12:N12"/>
    <mergeCell ref="A13:C13"/>
    <mergeCell ref="L13:N13"/>
    <mergeCell ref="D13:K13"/>
    <mergeCell ref="I27:I28"/>
    <mergeCell ref="J27:J28"/>
    <mergeCell ref="A29:E29"/>
    <mergeCell ref="A27:C28"/>
    <mergeCell ref="D27:D28"/>
    <mergeCell ref="L183:N183"/>
    <mergeCell ref="D43:D44"/>
    <mergeCell ref="E43:E44"/>
    <mergeCell ref="F43:F44"/>
    <mergeCell ref="G43:G44"/>
    <mergeCell ref="H43:H44"/>
    <mergeCell ref="C180:K180"/>
    <mergeCell ref="C181:K181"/>
    <mergeCell ref="C182:K182"/>
    <mergeCell ref="D183:K183"/>
    <mergeCell ref="A68:B68"/>
    <mergeCell ref="C68:N68"/>
    <mergeCell ref="A69:B69"/>
    <mergeCell ref="C69:N69"/>
    <mergeCell ref="A70:C70"/>
    <mergeCell ref="D70:K70"/>
    <mergeCell ref="L70:N70"/>
    <mergeCell ref="H73:H74"/>
    <mergeCell ref="I73:I74"/>
    <mergeCell ref="A19:E19"/>
    <mergeCell ref="G185:G186"/>
    <mergeCell ref="A183:C183"/>
    <mergeCell ref="B175:C175"/>
    <mergeCell ref="B94:C94"/>
    <mergeCell ref="E27:E28"/>
    <mergeCell ref="F27:F28"/>
    <mergeCell ref="G27:G28"/>
    <mergeCell ref="H27:H28"/>
    <mergeCell ref="B81:C81"/>
    <mergeCell ref="A83:C84"/>
    <mergeCell ref="D83:D84"/>
    <mergeCell ref="E83:E84"/>
    <mergeCell ref="F83:F84"/>
    <mergeCell ref="G83:G84"/>
    <mergeCell ref="H83:H84"/>
    <mergeCell ref="A97:E97"/>
    <mergeCell ref="A99:B99"/>
    <mergeCell ref="C99:N99"/>
    <mergeCell ref="A100:B100"/>
    <mergeCell ref="C100:N100"/>
    <mergeCell ref="A101:B101"/>
    <mergeCell ref="C101:N101"/>
    <mergeCell ref="A102:C102"/>
    <mergeCell ref="I43:I44"/>
    <mergeCell ref="J43:J44"/>
    <mergeCell ref="A45:E45"/>
    <mergeCell ref="A47:B47"/>
    <mergeCell ref="C47:N47"/>
    <mergeCell ref="A48:B48"/>
    <mergeCell ref="C48:N48"/>
    <mergeCell ref="A49:B49"/>
    <mergeCell ref="C49:N49"/>
    <mergeCell ref="A21:B21"/>
    <mergeCell ref="C21:N21"/>
    <mergeCell ref="A22:B22"/>
    <mergeCell ref="C22:N22"/>
    <mergeCell ref="A23:B23"/>
    <mergeCell ref="C23:N23"/>
    <mergeCell ref="A24:C24"/>
    <mergeCell ref="D24:K24"/>
    <mergeCell ref="L24:N24"/>
    <mergeCell ref="B14:C14"/>
    <mergeCell ref="B16:C16"/>
    <mergeCell ref="B15:C15"/>
    <mergeCell ref="D17:D18"/>
    <mergeCell ref="E17:E18"/>
    <mergeCell ref="F17:F18"/>
    <mergeCell ref="G17:G18"/>
    <mergeCell ref="H17:H18"/>
    <mergeCell ref="I17:I18"/>
    <mergeCell ref="B37:C37"/>
    <mergeCell ref="B40:C40"/>
    <mergeCell ref="B92:C92"/>
    <mergeCell ref="B93:C93"/>
    <mergeCell ref="B41:C41"/>
    <mergeCell ref="B42:C42"/>
    <mergeCell ref="B52:C52"/>
    <mergeCell ref="B62:C62"/>
    <mergeCell ref="B72:C72"/>
    <mergeCell ref="A32:B32"/>
    <mergeCell ref="C32:N32"/>
    <mergeCell ref="A33:B33"/>
    <mergeCell ref="C33:N33"/>
    <mergeCell ref="A34:B34"/>
    <mergeCell ref="C34:N34"/>
    <mergeCell ref="A35:C35"/>
    <mergeCell ref="D35:K35"/>
    <mergeCell ref="L35:N35"/>
    <mergeCell ref="G63:G64"/>
    <mergeCell ref="H63:H64"/>
    <mergeCell ref="I63:I64"/>
    <mergeCell ref="A50:C50"/>
    <mergeCell ref="D50:K50"/>
    <mergeCell ref="J63:J64"/>
    <mergeCell ref="L50:N50"/>
    <mergeCell ref="B51:C51"/>
    <mergeCell ref="A53:C54"/>
    <mergeCell ref="D53:D54"/>
    <mergeCell ref="E53:E54"/>
    <mergeCell ref="F53:F54"/>
    <mergeCell ref="G53:G54"/>
    <mergeCell ref="H53:H54"/>
    <mergeCell ref="I53:I54"/>
    <mergeCell ref="J53:J54"/>
    <mergeCell ref="H185:H186"/>
    <mergeCell ref="J185:J186"/>
    <mergeCell ref="A185:C186"/>
    <mergeCell ref="D185:D186"/>
    <mergeCell ref="E185:E186"/>
    <mergeCell ref="F185:F186"/>
    <mergeCell ref="A55:E55"/>
    <mergeCell ref="A57:B57"/>
    <mergeCell ref="C57:N57"/>
    <mergeCell ref="A58:B58"/>
    <mergeCell ref="C58:N58"/>
    <mergeCell ref="A59:B59"/>
    <mergeCell ref="C59:N59"/>
    <mergeCell ref="A65:E65"/>
    <mergeCell ref="I185:I186"/>
    <mergeCell ref="K185:K186"/>
    <mergeCell ref="A60:C60"/>
    <mergeCell ref="D60:K60"/>
    <mergeCell ref="L60:N60"/>
    <mergeCell ref="B61:C61"/>
    <mergeCell ref="A63:C64"/>
    <mergeCell ref="D63:D64"/>
    <mergeCell ref="E63:E64"/>
    <mergeCell ref="F63:F64"/>
  </mergeCells>
  <conditionalFormatting sqref="N16 J15:K16 J26:K26 K39 J52:K52 N52 J62:K62 N62 J72:K72 N72 J82:K82 N82 J92:K94 N92:N94 J104:K104 N104 N124:N125 J135:K135 N135 J145:K145 N145 J155:K155 N155 J175:K175 J165:K165 N175 N165 J114:K114 J124:K125 J40:K42 N39:N42">
    <cfRule type="cellIs" dxfId="176" priority="615" operator="between">
      <formula>66</formula>
      <formula>100</formula>
    </cfRule>
    <cfRule type="cellIs" dxfId="175" priority="616" operator="between">
      <formula>33</formula>
      <formula>66</formula>
    </cfRule>
    <cfRule type="cellIs" dxfId="174" priority="617" operator="between">
      <formula>0</formula>
      <formula>33</formula>
    </cfRule>
  </conditionalFormatting>
  <conditionalFormatting sqref="N15 N26">
    <cfRule type="cellIs" dxfId="173" priority="355" operator="between">
      <formula>66</formula>
      <formula>100</formula>
    </cfRule>
    <cfRule type="cellIs" dxfId="172" priority="356" operator="between">
      <formula>33</formula>
      <formula>66</formula>
    </cfRule>
    <cfRule type="cellIs" dxfId="171" priority="357" operator="between">
      <formula>0</formula>
      <formula>33</formula>
    </cfRule>
  </conditionalFormatting>
  <conditionalFormatting sqref="F19">
    <cfRule type="cellIs" dxfId="170" priority="340" operator="between">
      <formula>66</formula>
      <formula>100</formula>
    </cfRule>
    <cfRule type="cellIs" dxfId="169" priority="341" operator="between">
      <formula>33</formula>
      <formula>66</formula>
    </cfRule>
    <cfRule type="cellIs" dxfId="168" priority="342" operator="between">
      <formula>0</formula>
      <formula>33</formula>
    </cfRule>
  </conditionalFormatting>
  <conditionalFormatting sqref="G19">
    <cfRule type="cellIs" dxfId="167" priority="337" operator="between">
      <formula>66</formula>
      <formula>100</formula>
    </cfRule>
    <cfRule type="cellIs" dxfId="166" priority="338" operator="between">
      <formula>33</formula>
      <formula>66</formula>
    </cfRule>
    <cfRule type="cellIs" dxfId="165" priority="339" operator="between">
      <formula>0</formula>
      <formula>33</formula>
    </cfRule>
  </conditionalFormatting>
  <conditionalFormatting sqref="H19">
    <cfRule type="cellIs" dxfId="164" priority="334" operator="between">
      <formula>66</formula>
      <formula>100</formula>
    </cfRule>
    <cfRule type="cellIs" dxfId="163" priority="335" operator="between">
      <formula>33</formula>
      <formula>66</formula>
    </cfRule>
    <cfRule type="cellIs" dxfId="162" priority="336" operator="between">
      <formula>0</formula>
      <formula>33</formula>
    </cfRule>
  </conditionalFormatting>
  <conditionalFormatting sqref="F29">
    <cfRule type="cellIs" dxfId="161" priority="322" operator="between">
      <formula>66</formula>
      <formula>100</formula>
    </cfRule>
    <cfRule type="cellIs" dxfId="160" priority="323" operator="between">
      <formula>33</formula>
      <formula>66</formula>
    </cfRule>
    <cfRule type="cellIs" dxfId="159" priority="324" operator="between">
      <formula>0</formula>
      <formula>33</formula>
    </cfRule>
  </conditionalFormatting>
  <conditionalFormatting sqref="G29">
    <cfRule type="cellIs" dxfId="158" priority="319" operator="between">
      <formula>66</formula>
      <formula>100</formula>
    </cfRule>
    <cfRule type="cellIs" dxfId="157" priority="320" operator="between">
      <formula>33</formula>
      <formula>66</formula>
    </cfRule>
    <cfRule type="cellIs" dxfId="156" priority="321" operator="between">
      <formula>0</formula>
      <formula>33</formula>
    </cfRule>
  </conditionalFormatting>
  <conditionalFormatting sqref="H29">
    <cfRule type="cellIs" dxfId="155" priority="316" operator="between">
      <formula>66</formula>
      <formula>100</formula>
    </cfRule>
    <cfRule type="cellIs" dxfId="154" priority="317" operator="between">
      <formula>33</formula>
      <formula>66</formula>
    </cfRule>
    <cfRule type="cellIs" dxfId="153" priority="318" operator="between">
      <formula>0</formula>
      <formula>33</formula>
    </cfRule>
  </conditionalFormatting>
  <conditionalFormatting sqref="J37:K38">
    <cfRule type="cellIs" dxfId="152" priority="295" operator="between">
      <formula>66</formula>
      <formula>100</formula>
    </cfRule>
    <cfRule type="cellIs" dxfId="151" priority="296" operator="between">
      <formula>33</formula>
      <formula>66</formula>
    </cfRule>
    <cfRule type="cellIs" dxfId="150" priority="297" operator="between">
      <formula>0</formula>
      <formula>33</formula>
    </cfRule>
  </conditionalFormatting>
  <conditionalFormatting sqref="N38">
    <cfRule type="cellIs" dxfId="149" priority="310" operator="between">
      <formula>66</formula>
      <formula>100</formula>
    </cfRule>
    <cfRule type="cellIs" dxfId="148" priority="311" operator="between">
      <formula>33</formula>
      <formula>66</formula>
    </cfRule>
    <cfRule type="cellIs" dxfId="147" priority="312" operator="between">
      <formula>0</formula>
      <formula>33</formula>
    </cfRule>
  </conditionalFormatting>
  <conditionalFormatting sqref="N37">
    <cfRule type="cellIs" dxfId="146" priority="307" operator="between">
      <formula>66</formula>
      <formula>100</formula>
    </cfRule>
    <cfRule type="cellIs" dxfId="145" priority="308" operator="between">
      <formula>33</formula>
      <formula>66</formula>
    </cfRule>
    <cfRule type="cellIs" dxfId="144" priority="309" operator="between">
      <formula>0</formula>
      <formula>33</formula>
    </cfRule>
  </conditionalFormatting>
  <conditionalFormatting sqref="N114">
    <cfRule type="cellIs" dxfId="143" priority="289" operator="between">
      <formula>66</formula>
      <formula>100</formula>
    </cfRule>
    <cfRule type="cellIs" dxfId="142" priority="290" operator="between">
      <formula>33</formula>
      <formula>66</formula>
    </cfRule>
    <cfRule type="cellIs" dxfId="141" priority="291" operator="between">
      <formula>0</formula>
      <formula>33</formula>
    </cfRule>
  </conditionalFormatting>
  <conditionalFormatting sqref="F45">
    <cfRule type="cellIs" dxfId="140" priority="286" operator="between">
      <formula>66</formula>
      <formula>100</formula>
    </cfRule>
    <cfRule type="cellIs" dxfId="139" priority="287" operator="between">
      <formula>33</formula>
      <formula>66</formula>
    </cfRule>
    <cfRule type="cellIs" dxfId="138" priority="288" operator="between">
      <formula>0</formula>
      <formula>33</formula>
    </cfRule>
  </conditionalFormatting>
  <conditionalFormatting sqref="G45">
    <cfRule type="cellIs" dxfId="137" priority="283" operator="between">
      <formula>66</formula>
      <formula>100</formula>
    </cfRule>
    <cfRule type="cellIs" dxfId="136" priority="284" operator="between">
      <formula>33</formula>
      <formula>66</formula>
    </cfRule>
    <cfRule type="cellIs" dxfId="135" priority="285" operator="between">
      <formula>0</formula>
      <formula>33</formula>
    </cfRule>
  </conditionalFormatting>
  <conditionalFormatting sqref="H45">
    <cfRule type="cellIs" dxfId="134" priority="280" operator="between">
      <formula>66</formula>
      <formula>100</formula>
    </cfRule>
    <cfRule type="cellIs" dxfId="133" priority="281" operator="between">
      <formula>33</formula>
      <formula>66</formula>
    </cfRule>
    <cfRule type="cellIs" dxfId="132" priority="282" operator="between">
      <formula>0</formula>
      <formula>33</formula>
    </cfRule>
  </conditionalFormatting>
  <conditionalFormatting sqref="F55">
    <cfRule type="cellIs" dxfId="131" priority="268" operator="between">
      <formula>66</formula>
      <formula>100</formula>
    </cfRule>
    <cfRule type="cellIs" dxfId="130" priority="269" operator="between">
      <formula>33</formula>
      <formula>66</formula>
    </cfRule>
    <cfRule type="cellIs" dxfId="129" priority="270" operator="between">
      <formula>0</formula>
      <formula>33</formula>
    </cfRule>
  </conditionalFormatting>
  <conditionalFormatting sqref="G55">
    <cfRule type="cellIs" dxfId="128" priority="265" operator="between">
      <formula>66</formula>
      <formula>100</formula>
    </cfRule>
    <cfRule type="cellIs" dxfId="127" priority="266" operator="between">
      <formula>33</formula>
      <formula>66</formula>
    </cfRule>
    <cfRule type="cellIs" dxfId="126" priority="267" operator="between">
      <formula>0</formula>
      <formula>33</formula>
    </cfRule>
  </conditionalFormatting>
  <conditionalFormatting sqref="H55">
    <cfRule type="cellIs" dxfId="125" priority="262" operator="between">
      <formula>66</formula>
      <formula>100</formula>
    </cfRule>
    <cfRule type="cellIs" dxfId="124" priority="263" operator="between">
      <formula>33</formula>
      <formula>66</formula>
    </cfRule>
    <cfRule type="cellIs" dxfId="123" priority="264" operator="between">
      <formula>0</formula>
      <formula>33</formula>
    </cfRule>
  </conditionalFormatting>
  <conditionalFormatting sqref="F65">
    <cfRule type="cellIs" dxfId="122" priority="250" operator="between">
      <formula>66</formula>
      <formula>100</formula>
    </cfRule>
    <cfRule type="cellIs" dxfId="121" priority="251" operator="between">
      <formula>33</formula>
      <formula>66</formula>
    </cfRule>
    <cfRule type="cellIs" dxfId="120" priority="252" operator="between">
      <formula>0</formula>
      <formula>33</formula>
    </cfRule>
  </conditionalFormatting>
  <conditionalFormatting sqref="G65">
    <cfRule type="cellIs" dxfId="119" priority="247" operator="between">
      <formula>66</formula>
      <formula>100</formula>
    </cfRule>
    <cfRule type="cellIs" dxfId="118" priority="248" operator="between">
      <formula>33</formula>
      <formula>66</formula>
    </cfRule>
    <cfRule type="cellIs" dxfId="117" priority="249" operator="between">
      <formula>0</formula>
      <formula>33</formula>
    </cfRule>
  </conditionalFormatting>
  <conditionalFormatting sqref="H65">
    <cfRule type="cellIs" dxfId="116" priority="244" operator="between">
      <formula>66</formula>
      <formula>100</formula>
    </cfRule>
    <cfRule type="cellIs" dxfId="115" priority="245" operator="between">
      <formula>33</formula>
      <formula>66</formula>
    </cfRule>
    <cfRule type="cellIs" dxfId="114" priority="246" operator="between">
      <formula>0</formula>
      <formula>33</formula>
    </cfRule>
  </conditionalFormatting>
  <conditionalFormatting sqref="F187">
    <cfRule type="cellIs" dxfId="113" priority="238" operator="between">
      <formula>66</formula>
      <formula>100</formula>
    </cfRule>
    <cfRule type="cellIs" dxfId="112" priority="239" operator="between">
      <formula>33</formula>
      <formula>66</formula>
    </cfRule>
    <cfRule type="cellIs" dxfId="111" priority="240" operator="between">
      <formula>0</formula>
      <formula>33</formula>
    </cfRule>
  </conditionalFormatting>
  <conditionalFormatting sqref="G187">
    <cfRule type="cellIs" dxfId="110" priority="235" operator="between">
      <formula>66</formula>
      <formula>100</formula>
    </cfRule>
    <cfRule type="cellIs" dxfId="109" priority="236" operator="between">
      <formula>33</formula>
      <formula>66</formula>
    </cfRule>
    <cfRule type="cellIs" dxfId="108" priority="237" operator="between">
      <formula>0</formula>
      <formula>33</formula>
    </cfRule>
  </conditionalFormatting>
  <conditionalFormatting sqref="H187">
    <cfRule type="cellIs" dxfId="107" priority="232" operator="between">
      <formula>66</formula>
      <formula>100</formula>
    </cfRule>
    <cfRule type="cellIs" dxfId="106" priority="233" operator="between">
      <formula>33</formula>
      <formula>66</formula>
    </cfRule>
    <cfRule type="cellIs" dxfId="105" priority="234" operator="between">
      <formula>0</formula>
      <formula>33</formula>
    </cfRule>
  </conditionalFormatting>
  <conditionalFormatting sqref="K185">
    <cfRule type="cellIs" dxfId="104" priority="229" operator="between">
      <formula>66</formula>
      <formula>100</formula>
    </cfRule>
    <cfRule type="cellIs" dxfId="103" priority="230" operator="between">
      <formula>33</formula>
      <formula>66</formula>
    </cfRule>
    <cfRule type="cellIs" dxfId="102" priority="231" operator="between">
      <formula>0</formula>
      <formula>33</formula>
    </cfRule>
  </conditionalFormatting>
  <conditionalFormatting sqref="J39">
    <cfRule type="cellIs" dxfId="101" priority="223" operator="between">
      <formula>66</formula>
      <formula>100</formula>
    </cfRule>
    <cfRule type="cellIs" dxfId="100" priority="224" operator="between">
      <formula>33</formula>
      <formula>66</formula>
    </cfRule>
    <cfRule type="cellIs" dxfId="99" priority="225" operator="between">
      <formula>0</formula>
      <formula>33</formula>
    </cfRule>
  </conditionalFormatting>
  <conditionalFormatting sqref="F75">
    <cfRule type="cellIs" dxfId="98" priority="208" operator="between">
      <formula>66</formula>
      <formula>100</formula>
    </cfRule>
    <cfRule type="cellIs" dxfId="97" priority="209" operator="between">
      <formula>33</formula>
      <formula>66</formula>
    </cfRule>
    <cfRule type="cellIs" dxfId="96" priority="210" operator="between">
      <formula>0</formula>
      <formula>33</formula>
    </cfRule>
  </conditionalFormatting>
  <conditionalFormatting sqref="G75">
    <cfRule type="cellIs" dxfId="95" priority="205" operator="between">
      <formula>66</formula>
      <formula>100</formula>
    </cfRule>
    <cfRule type="cellIs" dxfId="94" priority="206" operator="between">
      <formula>33</formula>
      <formula>66</formula>
    </cfRule>
    <cfRule type="cellIs" dxfId="93" priority="207" operator="between">
      <formula>0</formula>
      <formula>33</formula>
    </cfRule>
  </conditionalFormatting>
  <conditionalFormatting sqref="H75">
    <cfRule type="cellIs" dxfId="92" priority="202" operator="between">
      <formula>66</formula>
      <formula>100</formula>
    </cfRule>
    <cfRule type="cellIs" dxfId="91" priority="203" operator="between">
      <formula>33</formula>
      <formula>66</formula>
    </cfRule>
    <cfRule type="cellIs" dxfId="90" priority="204" operator="between">
      <formula>0</formula>
      <formula>33</formula>
    </cfRule>
  </conditionalFormatting>
  <conditionalFormatting sqref="F85">
    <cfRule type="cellIs" dxfId="89" priority="190" operator="between">
      <formula>66</formula>
      <formula>100</formula>
    </cfRule>
    <cfRule type="cellIs" dxfId="88" priority="191" operator="between">
      <formula>33</formula>
      <formula>66</formula>
    </cfRule>
    <cfRule type="cellIs" dxfId="87" priority="192" operator="between">
      <formula>0</formula>
      <formula>33</formula>
    </cfRule>
  </conditionalFormatting>
  <conditionalFormatting sqref="G85">
    <cfRule type="cellIs" dxfId="86" priority="187" operator="between">
      <formula>66</formula>
      <formula>100</formula>
    </cfRule>
    <cfRule type="cellIs" dxfId="85" priority="188" operator="between">
      <formula>33</formula>
      <formula>66</formula>
    </cfRule>
    <cfRule type="cellIs" dxfId="84" priority="189" operator="between">
      <formula>0</formula>
      <formula>33</formula>
    </cfRule>
  </conditionalFormatting>
  <conditionalFormatting sqref="H85">
    <cfRule type="cellIs" dxfId="83" priority="184" operator="between">
      <formula>66</formula>
      <formula>100</formula>
    </cfRule>
    <cfRule type="cellIs" dxfId="82" priority="185" operator="between">
      <formula>33</formula>
      <formula>66</formula>
    </cfRule>
    <cfRule type="cellIs" dxfId="81" priority="186" operator="between">
      <formula>0</formula>
      <formula>33</formula>
    </cfRule>
  </conditionalFormatting>
  <conditionalFormatting sqref="F97">
    <cfRule type="cellIs" dxfId="80" priority="172" operator="between">
      <formula>66</formula>
      <formula>100</formula>
    </cfRule>
    <cfRule type="cellIs" dxfId="79" priority="173" operator="between">
      <formula>33</formula>
      <formula>66</formula>
    </cfRule>
    <cfRule type="cellIs" dxfId="78" priority="174" operator="between">
      <formula>0</formula>
      <formula>33</formula>
    </cfRule>
  </conditionalFormatting>
  <conditionalFormatting sqref="G97">
    <cfRule type="cellIs" dxfId="77" priority="169" operator="between">
      <formula>66</formula>
      <formula>100</formula>
    </cfRule>
    <cfRule type="cellIs" dxfId="76" priority="170" operator="between">
      <formula>33</formula>
      <formula>66</formula>
    </cfRule>
    <cfRule type="cellIs" dxfId="75" priority="171" operator="between">
      <formula>0</formula>
      <formula>33</formula>
    </cfRule>
  </conditionalFormatting>
  <conditionalFormatting sqref="H97">
    <cfRule type="cellIs" dxfId="74" priority="166" operator="between">
      <formula>66</formula>
      <formula>100</formula>
    </cfRule>
    <cfRule type="cellIs" dxfId="73" priority="167" operator="between">
      <formula>33</formula>
      <formula>66</formula>
    </cfRule>
    <cfRule type="cellIs" dxfId="72" priority="168" operator="between">
      <formula>0</formula>
      <formula>33</formula>
    </cfRule>
  </conditionalFormatting>
  <conditionalFormatting sqref="F107">
    <cfRule type="cellIs" dxfId="71" priority="154" operator="between">
      <formula>66</formula>
      <formula>100</formula>
    </cfRule>
    <cfRule type="cellIs" dxfId="70" priority="155" operator="between">
      <formula>33</formula>
      <formula>66</formula>
    </cfRule>
    <cfRule type="cellIs" dxfId="69" priority="156" operator="between">
      <formula>0</formula>
      <formula>33</formula>
    </cfRule>
  </conditionalFormatting>
  <conditionalFormatting sqref="G107">
    <cfRule type="cellIs" dxfId="68" priority="151" operator="between">
      <formula>66</formula>
      <formula>100</formula>
    </cfRule>
    <cfRule type="cellIs" dxfId="67" priority="152" operator="between">
      <formula>33</formula>
      <formula>66</formula>
    </cfRule>
    <cfRule type="cellIs" dxfId="66" priority="153" operator="between">
      <formula>0</formula>
      <formula>33</formula>
    </cfRule>
  </conditionalFormatting>
  <conditionalFormatting sqref="H107">
    <cfRule type="cellIs" dxfId="65" priority="148" operator="between">
      <formula>66</formula>
      <formula>100</formula>
    </cfRule>
    <cfRule type="cellIs" dxfId="64" priority="149" operator="between">
      <formula>33</formula>
      <formula>66</formula>
    </cfRule>
    <cfRule type="cellIs" dxfId="63" priority="150" operator="between">
      <formula>0</formula>
      <formula>33</formula>
    </cfRule>
  </conditionalFormatting>
  <conditionalFormatting sqref="F117">
    <cfRule type="cellIs" dxfId="62" priority="136" operator="between">
      <formula>66</formula>
      <formula>100</formula>
    </cfRule>
    <cfRule type="cellIs" dxfId="61" priority="137" operator="between">
      <formula>33</formula>
      <formula>66</formula>
    </cfRule>
    <cfRule type="cellIs" dxfId="60" priority="138" operator="between">
      <formula>0</formula>
      <formula>33</formula>
    </cfRule>
  </conditionalFormatting>
  <conditionalFormatting sqref="G117">
    <cfRule type="cellIs" dxfId="59" priority="133" operator="between">
      <formula>66</formula>
      <formula>100</formula>
    </cfRule>
    <cfRule type="cellIs" dxfId="58" priority="134" operator="between">
      <formula>33</formula>
      <formula>66</formula>
    </cfRule>
    <cfRule type="cellIs" dxfId="57" priority="135" operator="between">
      <formula>0</formula>
      <formula>33</formula>
    </cfRule>
  </conditionalFormatting>
  <conditionalFormatting sqref="H117">
    <cfRule type="cellIs" dxfId="56" priority="130" operator="between">
      <formula>66</formula>
      <formula>100</formula>
    </cfRule>
    <cfRule type="cellIs" dxfId="55" priority="131" operator="between">
      <formula>33</formula>
      <formula>66</formula>
    </cfRule>
    <cfRule type="cellIs" dxfId="54" priority="132" operator="between">
      <formula>0</formula>
      <formula>33</formula>
    </cfRule>
  </conditionalFormatting>
  <conditionalFormatting sqref="F128">
    <cfRule type="cellIs" dxfId="53" priority="118" operator="between">
      <formula>66</formula>
      <formula>100</formula>
    </cfRule>
    <cfRule type="cellIs" dxfId="52" priority="119" operator="between">
      <formula>33</formula>
      <formula>66</formula>
    </cfRule>
    <cfRule type="cellIs" dxfId="51" priority="120" operator="between">
      <formula>0</formula>
      <formula>33</formula>
    </cfRule>
  </conditionalFormatting>
  <conditionalFormatting sqref="G128">
    <cfRule type="cellIs" dxfId="50" priority="115" operator="between">
      <formula>66</formula>
      <formula>100</formula>
    </cfRule>
    <cfRule type="cellIs" dxfId="49" priority="116" operator="between">
      <formula>33</formula>
      <formula>66</formula>
    </cfRule>
    <cfRule type="cellIs" dxfId="48" priority="117" operator="between">
      <formula>0</formula>
      <formula>33</formula>
    </cfRule>
  </conditionalFormatting>
  <conditionalFormatting sqref="H128">
    <cfRule type="cellIs" dxfId="47" priority="112" operator="between">
      <formula>66</formula>
      <formula>100</formula>
    </cfRule>
    <cfRule type="cellIs" dxfId="46" priority="113" operator="between">
      <formula>33</formula>
      <formula>66</formula>
    </cfRule>
    <cfRule type="cellIs" dxfId="45" priority="114" operator="between">
      <formula>0</formula>
      <formula>33</formula>
    </cfRule>
  </conditionalFormatting>
  <conditionalFormatting sqref="F138">
    <cfRule type="cellIs" dxfId="44" priority="100" operator="between">
      <formula>66</formula>
      <formula>100</formula>
    </cfRule>
    <cfRule type="cellIs" dxfId="43" priority="101" operator="between">
      <formula>33</formula>
      <formula>66</formula>
    </cfRule>
    <cfRule type="cellIs" dxfId="42" priority="102" operator="between">
      <formula>0</formula>
      <formula>33</formula>
    </cfRule>
  </conditionalFormatting>
  <conditionalFormatting sqref="G138">
    <cfRule type="cellIs" dxfId="41" priority="97" operator="between">
      <formula>66</formula>
      <formula>100</formula>
    </cfRule>
    <cfRule type="cellIs" dxfId="40" priority="98" operator="between">
      <formula>33</formula>
      <formula>66</formula>
    </cfRule>
    <cfRule type="cellIs" dxfId="39" priority="99" operator="between">
      <formula>0</formula>
      <formula>33</formula>
    </cfRule>
  </conditionalFormatting>
  <conditionalFormatting sqref="H138">
    <cfRule type="cellIs" dxfId="38" priority="94" operator="between">
      <formula>66</formula>
      <formula>100</formula>
    </cfRule>
    <cfRule type="cellIs" dxfId="37" priority="95" operator="between">
      <formula>33</formula>
      <formula>66</formula>
    </cfRule>
    <cfRule type="cellIs" dxfId="36" priority="96" operator="between">
      <formula>0</formula>
      <formula>33</formula>
    </cfRule>
  </conditionalFormatting>
  <conditionalFormatting sqref="F148">
    <cfRule type="cellIs" dxfId="35" priority="82" operator="between">
      <formula>66</formula>
      <formula>100</formula>
    </cfRule>
    <cfRule type="cellIs" dxfId="34" priority="83" operator="between">
      <formula>33</formula>
      <formula>66</formula>
    </cfRule>
    <cfRule type="cellIs" dxfId="33" priority="84" operator="between">
      <formula>0</formula>
      <formula>33</formula>
    </cfRule>
  </conditionalFormatting>
  <conditionalFormatting sqref="G148">
    <cfRule type="cellIs" dxfId="32" priority="79" operator="between">
      <formula>66</formula>
      <formula>100</formula>
    </cfRule>
    <cfRule type="cellIs" dxfId="31" priority="80" operator="between">
      <formula>33</formula>
      <formula>66</formula>
    </cfRule>
    <cfRule type="cellIs" dxfId="30" priority="81" operator="between">
      <formula>0</formula>
      <formula>33</formula>
    </cfRule>
  </conditionalFormatting>
  <conditionalFormatting sqref="H148">
    <cfRule type="cellIs" dxfId="29" priority="76" operator="between">
      <formula>66</formula>
      <formula>100</formula>
    </cfRule>
    <cfRule type="cellIs" dxfId="28" priority="77" operator="between">
      <formula>33</formula>
      <formula>66</formula>
    </cfRule>
    <cfRule type="cellIs" dxfId="27" priority="78" operator="between">
      <formula>0</formula>
      <formula>33</formula>
    </cfRule>
  </conditionalFormatting>
  <conditionalFormatting sqref="F158">
    <cfRule type="cellIs" dxfId="26" priority="64" operator="between">
      <formula>66</formula>
      <formula>100</formula>
    </cfRule>
    <cfRule type="cellIs" dxfId="25" priority="65" operator="between">
      <formula>33</formula>
      <formula>66</formula>
    </cfRule>
    <cfRule type="cellIs" dxfId="24" priority="66" operator="between">
      <formula>0</formula>
      <formula>33</formula>
    </cfRule>
  </conditionalFormatting>
  <conditionalFormatting sqref="G158">
    <cfRule type="cellIs" dxfId="23" priority="61" operator="between">
      <formula>66</formula>
      <formula>100</formula>
    </cfRule>
    <cfRule type="cellIs" dxfId="22" priority="62" operator="between">
      <formula>33</formula>
      <formula>66</formula>
    </cfRule>
    <cfRule type="cellIs" dxfId="21" priority="63" operator="between">
      <formula>0</formula>
      <formula>33</formula>
    </cfRule>
  </conditionalFormatting>
  <conditionalFormatting sqref="H158">
    <cfRule type="cellIs" dxfId="20" priority="58" operator="between">
      <formula>66</formula>
      <formula>100</formula>
    </cfRule>
    <cfRule type="cellIs" dxfId="19" priority="59" operator="between">
      <formula>33</formula>
      <formula>66</formula>
    </cfRule>
    <cfRule type="cellIs" dxfId="18" priority="60" operator="between">
      <formula>0</formula>
      <formula>33</formula>
    </cfRule>
  </conditionalFormatting>
  <conditionalFormatting sqref="F168">
    <cfRule type="cellIs" dxfId="17" priority="46" operator="between">
      <formula>66</formula>
      <formula>100</formula>
    </cfRule>
    <cfRule type="cellIs" dxfId="16" priority="47" operator="between">
      <formula>33</formula>
      <formula>66</formula>
    </cfRule>
    <cfRule type="cellIs" dxfId="15" priority="48" operator="between">
      <formula>0</formula>
      <formula>33</formula>
    </cfRule>
  </conditionalFormatting>
  <conditionalFormatting sqref="G168">
    <cfRule type="cellIs" dxfId="14" priority="43" operator="between">
      <formula>66</formula>
      <formula>100</formula>
    </cfRule>
    <cfRule type="cellIs" dxfId="13" priority="44" operator="between">
      <formula>33</formula>
      <formula>66</formula>
    </cfRule>
    <cfRule type="cellIs" dxfId="12" priority="45" operator="between">
      <formula>0</formula>
      <formula>33</formula>
    </cfRule>
  </conditionalFormatting>
  <conditionalFormatting sqref="H168">
    <cfRule type="cellIs" dxfId="11" priority="40" operator="between">
      <formula>66</formula>
      <formula>100</formula>
    </cfRule>
    <cfRule type="cellIs" dxfId="10" priority="41" operator="between">
      <formula>33</formula>
      <formula>66</formula>
    </cfRule>
    <cfRule type="cellIs" dxfId="9" priority="42" operator="between">
      <formula>0</formula>
      <formula>33</formula>
    </cfRule>
  </conditionalFormatting>
  <conditionalFormatting sqref="F178">
    <cfRule type="cellIs" dxfId="8" priority="28" operator="between">
      <formula>66</formula>
      <formula>100</formula>
    </cfRule>
    <cfRule type="cellIs" dxfId="7" priority="29" operator="between">
      <formula>33</formula>
      <formula>66</formula>
    </cfRule>
    <cfRule type="cellIs" dxfId="6" priority="30" operator="between">
      <formula>0</formula>
      <formula>33</formula>
    </cfRule>
  </conditionalFormatting>
  <conditionalFormatting sqref="G178">
    <cfRule type="cellIs" dxfId="5" priority="25" operator="between">
      <formula>66</formula>
      <formula>100</formula>
    </cfRule>
    <cfRule type="cellIs" dxfId="4" priority="26" operator="between">
      <formula>33</formula>
      <formula>66</formula>
    </cfRule>
    <cfRule type="cellIs" dxfId="3" priority="27" operator="between">
      <formula>0</formula>
      <formula>33</formula>
    </cfRule>
  </conditionalFormatting>
  <conditionalFormatting sqref="H178">
    <cfRule type="cellIs" dxfId="2" priority="22" operator="between">
      <formula>66</formula>
      <formula>100</formula>
    </cfRule>
    <cfRule type="cellIs" dxfId="1" priority="23" operator="between">
      <formula>33</formula>
      <formula>66</formula>
    </cfRule>
    <cfRule type="cellIs" dxfId="0" priority="24" operator="between">
      <formula>0</formula>
      <formula>33</formula>
    </cfRule>
  </conditionalFormatting>
  <printOptions horizontalCentered="1"/>
  <pageMargins left="0" right="0" top="0" bottom="0" header="0.39370078740157483" footer="0.31496062992125984"/>
  <pageSetup paperSize="9" scale="57" orientation="landscape" useFirstPageNumber="1" horizontalDpi="300" verticalDpi="300" r:id="rId1"/>
  <rowBreaks count="1" manualBreakCount="1">
    <brk id="193" max="12"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W113"/>
  <sheetViews>
    <sheetView view="pageBreakPreview" topLeftCell="A49" zoomScaleNormal="100" zoomScaleSheetLayoutView="100" workbookViewId="0">
      <selection activeCell="A16" sqref="A16"/>
    </sheetView>
  </sheetViews>
  <sheetFormatPr defaultRowHeight="14.25"/>
  <cols>
    <col min="1" max="1" width="24.140625" style="33" customWidth="1"/>
    <col min="2" max="3" width="15" style="33" customWidth="1"/>
    <col min="4" max="4" width="22.28515625" style="33" customWidth="1"/>
    <col min="5" max="5" width="20.7109375" style="33" customWidth="1"/>
    <col min="6" max="6" width="16.42578125" style="33" customWidth="1"/>
    <col min="7" max="7" width="15.140625" style="33" customWidth="1"/>
    <col min="8" max="8" width="50.5703125" style="143" bestFit="1" customWidth="1"/>
    <col min="9" max="12" width="9.140625" style="33" hidden="1" customWidth="1"/>
    <col min="13" max="13" width="15.140625" style="33" customWidth="1"/>
    <col min="14" max="14" width="11.28515625" style="33" bestFit="1" customWidth="1"/>
    <col min="15" max="15" width="9.140625" style="33"/>
    <col min="16" max="16" width="16.5703125" style="33" bestFit="1" customWidth="1"/>
    <col min="17" max="17" width="13.140625" style="33" bestFit="1" customWidth="1"/>
    <col min="18" max="18" width="11.85546875" style="33" bestFit="1" customWidth="1"/>
    <col min="19" max="19" width="15.42578125" style="33" bestFit="1" customWidth="1"/>
    <col min="20" max="16384" width="9.140625" style="33"/>
  </cols>
  <sheetData>
    <row r="1" spans="1:15" ht="15">
      <c r="A1" s="532" t="s">
        <v>26</v>
      </c>
      <c r="B1" s="533"/>
      <c r="C1" s="533"/>
      <c r="D1" s="533"/>
      <c r="E1" s="533"/>
      <c r="F1" s="533"/>
      <c r="G1" s="533"/>
      <c r="H1" s="534"/>
    </row>
    <row r="2" spans="1:15" ht="15">
      <c r="A2" s="535" t="s">
        <v>64</v>
      </c>
      <c r="B2" s="536"/>
      <c r="C2" s="536"/>
      <c r="D2" s="536"/>
      <c r="E2" s="536"/>
      <c r="F2" s="536"/>
      <c r="G2" s="536"/>
      <c r="H2" s="537"/>
    </row>
    <row r="3" spans="1:15" ht="15">
      <c r="A3" s="229"/>
      <c r="B3" s="230"/>
      <c r="C3" s="230"/>
      <c r="D3" s="230"/>
      <c r="E3" s="230"/>
      <c r="F3" s="230"/>
      <c r="G3" s="230"/>
      <c r="H3" s="231"/>
    </row>
    <row r="4" spans="1:15" ht="15">
      <c r="A4" s="228" t="s">
        <v>34</v>
      </c>
      <c r="B4" s="538" t="s">
        <v>81</v>
      </c>
      <c r="C4" s="538"/>
      <c r="D4" s="538"/>
      <c r="E4" s="538"/>
      <c r="F4" s="538"/>
      <c r="G4" s="538"/>
      <c r="H4" s="538"/>
      <c r="I4" s="538"/>
      <c r="J4" s="538"/>
      <c r="K4" s="538"/>
      <c r="L4" s="538"/>
    </row>
    <row r="5" spans="1:15" ht="3.75" customHeight="1">
      <c r="A5" s="37"/>
      <c r="B5" s="34"/>
      <c r="C5" s="34"/>
      <c r="D5" s="34"/>
      <c r="E5" s="34"/>
      <c r="F5" s="34"/>
      <c r="G5" s="34"/>
      <c r="H5" s="38"/>
    </row>
    <row r="6" spans="1:15" s="226" customFormat="1" ht="15">
      <c r="A6" s="228" t="s">
        <v>35</v>
      </c>
      <c r="B6" s="539" t="s">
        <v>232</v>
      </c>
      <c r="C6" s="539"/>
      <c r="D6" s="539"/>
      <c r="E6" s="539"/>
      <c r="F6" s="539"/>
      <c r="G6" s="539"/>
      <c r="H6" s="539"/>
      <c r="I6" s="539"/>
      <c r="J6" s="539"/>
      <c r="K6" s="539"/>
      <c r="L6" s="539"/>
    </row>
    <row r="7" spans="1:15" ht="3" customHeight="1">
      <c r="A7" s="39"/>
      <c r="B7" s="35"/>
      <c r="C7" s="35"/>
      <c r="D7" s="35"/>
      <c r="E7" s="35"/>
      <c r="F7" s="36"/>
      <c r="G7" s="34"/>
      <c r="H7" s="38"/>
    </row>
    <row r="8" spans="1:15" ht="15">
      <c r="A8" s="228" t="s">
        <v>33</v>
      </c>
      <c r="B8" s="539" t="s">
        <v>57</v>
      </c>
      <c r="C8" s="539"/>
      <c r="D8" s="539"/>
      <c r="E8" s="539"/>
      <c r="F8" s="539"/>
      <c r="G8" s="539"/>
      <c r="H8" s="539"/>
    </row>
    <row r="9" spans="1:15" ht="2.25" customHeight="1">
      <c r="A9" s="535"/>
      <c r="B9" s="536"/>
      <c r="C9" s="536"/>
      <c r="D9" s="536"/>
      <c r="E9" s="536"/>
      <c r="F9" s="536"/>
      <c r="G9" s="536"/>
      <c r="H9" s="537"/>
    </row>
    <row r="10" spans="1:15">
      <c r="A10" s="544" t="s">
        <v>42</v>
      </c>
      <c r="B10" s="545"/>
      <c r="C10" s="545"/>
      <c r="D10" s="545"/>
      <c r="E10" s="545"/>
      <c r="F10" s="545"/>
      <c r="G10" s="545"/>
      <c r="H10" s="546"/>
    </row>
    <row r="11" spans="1:15" ht="25.5">
      <c r="A11" s="234" t="s">
        <v>1</v>
      </c>
      <c r="B11" s="547" t="s">
        <v>48</v>
      </c>
      <c r="C11" s="548"/>
      <c r="D11" s="549"/>
      <c r="E11" s="547" t="s">
        <v>46</v>
      </c>
      <c r="F11" s="549"/>
      <c r="G11" s="67" t="s">
        <v>47</v>
      </c>
      <c r="H11" s="234" t="s">
        <v>5</v>
      </c>
    </row>
    <row r="12" spans="1:15" ht="14.25" customHeight="1">
      <c r="A12" s="235" t="s">
        <v>83</v>
      </c>
      <c r="B12" s="550" t="s">
        <v>78</v>
      </c>
      <c r="C12" s="551"/>
      <c r="D12" s="552"/>
      <c r="E12" s="550">
        <v>100</v>
      </c>
      <c r="F12" s="553"/>
      <c r="G12" s="199">
        <v>29</v>
      </c>
      <c r="H12" s="200">
        <f>G12*E12/100</f>
        <v>29</v>
      </c>
      <c r="M12" s="568"/>
      <c r="N12" s="568"/>
      <c r="O12" s="568"/>
    </row>
    <row r="13" spans="1:15" ht="3" customHeight="1">
      <c r="A13" s="554"/>
      <c r="B13" s="555"/>
      <c r="C13" s="555"/>
      <c r="D13" s="555"/>
      <c r="E13" s="555"/>
      <c r="F13" s="555"/>
      <c r="G13" s="555"/>
      <c r="H13" s="556"/>
      <c r="M13" s="568"/>
      <c r="N13" s="568"/>
      <c r="O13" s="568"/>
    </row>
    <row r="14" spans="1:15">
      <c r="A14" s="544" t="s">
        <v>43</v>
      </c>
      <c r="B14" s="545"/>
      <c r="C14" s="545"/>
      <c r="D14" s="545"/>
      <c r="E14" s="545"/>
      <c r="F14" s="545"/>
      <c r="G14" s="545"/>
      <c r="H14" s="546"/>
      <c r="M14" s="568"/>
      <c r="N14" s="568"/>
      <c r="O14" s="568"/>
    </row>
    <row r="15" spans="1:15">
      <c r="A15" s="78" t="s">
        <v>58</v>
      </c>
      <c r="B15" s="569" t="s">
        <v>8</v>
      </c>
      <c r="C15" s="570"/>
      <c r="D15" s="64" t="s">
        <v>9</v>
      </c>
      <c r="E15" s="79" t="s">
        <v>59</v>
      </c>
      <c r="F15" s="79" t="s">
        <v>60</v>
      </c>
      <c r="G15" s="64" t="s">
        <v>32</v>
      </c>
      <c r="H15" s="65" t="s">
        <v>10</v>
      </c>
      <c r="M15" s="568"/>
      <c r="N15" s="568"/>
      <c r="O15" s="568"/>
    </row>
    <row r="16" spans="1:15">
      <c r="A16" s="146">
        <v>857322</v>
      </c>
      <c r="B16" s="571">
        <v>1601138.35</v>
      </c>
      <c r="C16" s="572"/>
      <c r="D16" s="201">
        <v>1523323.23</v>
      </c>
      <c r="E16" s="42">
        <v>1305994.17</v>
      </c>
      <c r="F16" s="202">
        <v>562177.81999999995</v>
      </c>
      <c r="G16" s="42">
        <v>962889.82</v>
      </c>
      <c r="H16" s="75">
        <f>G16/B16*100</f>
        <v>60.137827564994609</v>
      </c>
      <c r="M16" s="568"/>
      <c r="N16" s="568"/>
      <c r="O16" s="568"/>
    </row>
    <row r="17" spans="1:17" ht="2.25" customHeight="1">
      <c r="A17" s="158"/>
      <c r="B17" s="159"/>
      <c r="C17" s="159"/>
      <c r="D17" s="203"/>
      <c r="E17" s="162"/>
      <c r="F17" s="161"/>
      <c r="G17" s="162"/>
      <c r="H17" s="160"/>
      <c r="M17" s="568"/>
      <c r="N17" s="568"/>
      <c r="O17" s="568"/>
    </row>
    <row r="18" spans="1:17" ht="13.5" customHeight="1">
      <c r="A18" s="587" t="s">
        <v>54</v>
      </c>
      <c r="B18" s="587"/>
      <c r="C18" s="587"/>
      <c r="D18" s="587"/>
      <c r="E18" s="587"/>
      <c r="F18" s="587"/>
      <c r="G18" s="587"/>
      <c r="H18" s="587"/>
      <c r="I18" s="132"/>
      <c r="M18" s="568"/>
      <c r="N18" s="568"/>
      <c r="O18" s="568"/>
    </row>
    <row r="19" spans="1:17" ht="15" customHeight="1">
      <c r="A19" s="588" t="s">
        <v>55</v>
      </c>
      <c r="B19" s="588"/>
      <c r="C19" s="588"/>
      <c r="D19" s="588"/>
      <c r="E19" s="588"/>
      <c r="F19" s="588"/>
      <c r="G19" s="588"/>
      <c r="H19" s="588"/>
      <c r="I19" s="132"/>
      <c r="M19" s="568"/>
      <c r="N19" s="568"/>
      <c r="O19" s="568"/>
    </row>
    <row r="20" spans="1:17" ht="32.25" customHeight="1">
      <c r="A20" s="589" t="s">
        <v>233</v>
      </c>
      <c r="B20" s="590"/>
      <c r="C20" s="590"/>
      <c r="D20" s="590"/>
      <c r="E20" s="590"/>
      <c r="F20" s="590"/>
      <c r="G20" s="590"/>
      <c r="H20" s="591"/>
      <c r="I20" s="132"/>
    </row>
    <row r="21" spans="1:17" ht="15.75" customHeight="1">
      <c r="A21" s="588" t="s">
        <v>49</v>
      </c>
      <c r="B21" s="588"/>
      <c r="C21" s="588"/>
      <c r="D21" s="588"/>
      <c r="E21" s="588"/>
      <c r="F21" s="588"/>
      <c r="G21" s="588"/>
      <c r="H21" s="588"/>
      <c r="I21" s="132"/>
    </row>
    <row r="22" spans="1:17" ht="45.75" customHeight="1">
      <c r="A22" s="580" t="s">
        <v>234</v>
      </c>
      <c r="B22" s="581"/>
      <c r="C22" s="581"/>
      <c r="D22" s="581"/>
      <c r="E22" s="581"/>
      <c r="F22" s="581"/>
      <c r="G22" s="581"/>
      <c r="H22" s="582"/>
      <c r="I22" s="132"/>
      <c r="M22" s="573"/>
      <c r="N22" s="573"/>
      <c r="O22" s="573"/>
      <c r="P22" s="573"/>
      <c r="Q22" s="573"/>
    </row>
    <row r="23" spans="1:17" ht="15">
      <c r="A23" s="583" t="s">
        <v>62</v>
      </c>
      <c r="B23" s="583"/>
      <c r="C23" s="583"/>
      <c r="D23" s="583"/>
      <c r="E23" s="583"/>
      <c r="F23" s="583"/>
      <c r="G23" s="583"/>
      <c r="H23" s="583"/>
      <c r="I23" s="132"/>
      <c r="M23" s="204" t="s">
        <v>235</v>
      </c>
      <c r="N23" s="204" t="s">
        <v>140</v>
      </c>
      <c r="O23" s="204" t="s">
        <v>141</v>
      </c>
      <c r="P23" s="204" t="s">
        <v>142</v>
      </c>
      <c r="Q23" s="204" t="s">
        <v>143</v>
      </c>
    </row>
    <row r="24" spans="1:17" ht="28.5" customHeight="1">
      <c r="A24" s="584" t="s">
        <v>263</v>
      </c>
      <c r="B24" s="585"/>
      <c r="C24" s="585"/>
      <c r="D24" s="585"/>
      <c r="E24" s="585"/>
      <c r="F24" s="585"/>
      <c r="G24" s="585"/>
      <c r="H24" s="586"/>
      <c r="I24" s="132"/>
      <c r="M24" s="205" t="s">
        <v>236</v>
      </c>
      <c r="N24" s="246">
        <v>9</v>
      </c>
      <c r="O24" s="246">
        <v>29</v>
      </c>
      <c r="P24" s="246">
        <v>26</v>
      </c>
      <c r="Q24" s="246">
        <v>21</v>
      </c>
    </row>
    <row r="25" spans="1:17" ht="15.75" customHeight="1">
      <c r="H25" s="206"/>
      <c r="I25" s="132"/>
      <c r="M25" s="207" t="s">
        <v>237</v>
      </c>
      <c r="N25" s="246">
        <v>6</v>
      </c>
      <c r="O25" s="246">
        <v>11</v>
      </c>
      <c r="P25" s="246">
        <v>13</v>
      </c>
      <c r="Q25" s="246">
        <v>20</v>
      </c>
    </row>
    <row r="26" spans="1:17" ht="15">
      <c r="H26" s="208"/>
      <c r="I26" s="132"/>
      <c r="M26" s="207" t="s">
        <v>238</v>
      </c>
      <c r="N26" s="246">
        <v>12</v>
      </c>
      <c r="O26" s="246">
        <v>13</v>
      </c>
      <c r="P26" s="246">
        <v>12</v>
      </c>
      <c r="Q26" s="246">
        <v>20</v>
      </c>
    </row>
    <row r="27" spans="1:17" ht="15">
      <c r="H27" s="208"/>
      <c r="I27" s="132"/>
      <c r="M27" s="207" t="s">
        <v>239</v>
      </c>
      <c r="N27" s="246">
        <v>23</v>
      </c>
      <c r="O27" s="246">
        <v>11</v>
      </c>
      <c r="P27" s="246">
        <v>16</v>
      </c>
      <c r="Q27" s="246">
        <v>9</v>
      </c>
    </row>
    <row r="28" spans="1:17" ht="15">
      <c r="H28" s="208"/>
      <c r="I28" s="132"/>
      <c r="M28" s="207" t="s">
        <v>240</v>
      </c>
      <c r="N28" s="246">
        <v>1</v>
      </c>
      <c r="O28" s="246">
        <v>9</v>
      </c>
      <c r="P28" s="246">
        <v>8</v>
      </c>
      <c r="Q28" s="246">
        <v>2</v>
      </c>
    </row>
    <row r="29" spans="1:17" ht="80.25" customHeight="1">
      <c r="H29" s="208"/>
      <c r="I29" s="132"/>
      <c r="M29" s="207" t="s">
        <v>241</v>
      </c>
      <c r="N29" s="246">
        <v>1</v>
      </c>
      <c r="O29" s="246">
        <v>6</v>
      </c>
      <c r="P29" s="246">
        <v>3</v>
      </c>
      <c r="Q29" s="246">
        <v>2</v>
      </c>
    </row>
    <row r="30" spans="1:17">
      <c r="H30" s="208"/>
      <c r="I30" s="132"/>
      <c r="M30" s="209" t="s">
        <v>133</v>
      </c>
      <c r="N30" s="209">
        <f>SUM(N24:N29)</f>
        <v>52</v>
      </c>
      <c r="O30" s="209">
        <f>SUM(O24:O29)</f>
        <v>79</v>
      </c>
      <c r="P30" s="209">
        <f>SUM(P24:P29)</f>
        <v>78</v>
      </c>
      <c r="Q30" s="209">
        <f>SUM(Q24:Q29)</f>
        <v>74</v>
      </c>
    </row>
    <row r="31" spans="1:17">
      <c r="H31" s="208"/>
      <c r="I31" s="132"/>
      <c r="M31" s="210"/>
      <c r="N31" s="210"/>
      <c r="O31" s="210"/>
      <c r="P31" s="210"/>
      <c r="Q31" s="210"/>
    </row>
    <row r="32" spans="1:17" ht="132" customHeight="1">
      <c r="H32" s="208"/>
      <c r="I32" s="132"/>
      <c r="M32" s="210"/>
      <c r="N32" s="210"/>
      <c r="O32" s="210"/>
      <c r="P32" s="210"/>
      <c r="Q32" s="210"/>
    </row>
    <row r="33" spans="1:17" ht="60.75" customHeight="1">
      <c r="A33" s="574" t="s">
        <v>264</v>
      </c>
      <c r="B33" s="575"/>
      <c r="C33" s="575"/>
      <c r="D33" s="575"/>
      <c r="E33" s="575"/>
      <c r="F33" s="575"/>
      <c r="G33" s="575"/>
      <c r="H33" s="576"/>
      <c r="I33" s="132"/>
      <c r="M33" s="210"/>
      <c r="N33" s="210"/>
      <c r="O33" s="210"/>
      <c r="P33" s="210"/>
      <c r="Q33" s="210"/>
    </row>
    <row r="34" spans="1:17" ht="25.5" customHeight="1">
      <c r="A34" s="564" t="s">
        <v>84</v>
      </c>
      <c r="B34" s="565"/>
      <c r="C34" s="565"/>
      <c r="D34" s="565"/>
      <c r="E34" s="565"/>
      <c r="F34" s="565"/>
      <c r="G34" s="565"/>
      <c r="H34" s="577"/>
      <c r="I34" s="132"/>
      <c r="P34" s="578"/>
      <c r="Q34" s="578"/>
    </row>
    <row r="35" spans="1:17" ht="53.25" customHeight="1">
      <c r="A35" s="98" t="s">
        <v>85</v>
      </c>
      <c r="B35" s="98" t="s">
        <v>86</v>
      </c>
      <c r="C35" s="245" t="s">
        <v>198</v>
      </c>
      <c r="D35" s="98" t="s">
        <v>161</v>
      </c>
      <c r="E35" s="98" t="s">
        <v>16</v>
      </c>
      <c r="F35" s="245" t="s">
        <v>162</v>
      </c>
      <c r="G35" s="558" t="s">
        <v>52</v>
      </c>
      <c r="H35" s="592"/>
      <c r="I35" s="132"/>
    </row>
    <row r="36" spans="1:17" ht="37.5" customHeight="1">
      <c r="A36" s="99" t="s">
        <v>88</v>
      </c>
      <c r="B36" s="266">
        <v>82408.679999999993</v>
      </c>
      <c r="C36" s="266">
        <v>80998.09</v>
      </c>
      <c r="D36" s="266">
        <v>61059.94</v>
      </c>
      <c r="E36" s="102">
        <f t="shared" ref="E36:E50" si="0">D36/B36*100</f>
        <v>74.094063877737156</v>
      </c>
      <c r="F36" s="267">
        <v>39716.080000000002</v>
      </c>
      <c r="G36" s="593" t="s">
        <v>259</v>
      </c>
      <c r="H36" s="594"/>
      <c r="I36" s="132"/>
    </row>
    <row r="37" spans="1:17" ht="32.25" customHeight="1">
      <c r="A37" s="103" t="s">
        <v>89</v>
      </c>
      <c r="B37" s="272">
        <v>67427.34</v>
      </c>
      <c r="C37" s="272">
        <v>54000</v>
      </c>
      <c r="D37" s="238">
        <v>41466.31</v>
      </c>
      <c r="E37" s="106">
        <f t="shared" si="0"/>
        <v>61.49776930248175</v>
      </c>
      <c r="F37" s="268">
        <v>22071.16</v>
      </c>
      <c r="G37" s="540" t="s">
        <v>242</v>
      </c>
      <c r="H37" s="541"/>
      <c r="I37" s="132"/>
    </row>
    <row r="38" spans="1:17" ht="28.5" customHeight="1">
      <c r="A38" s="103" t="s">
        <v>90</v>
      </c>
      <c r="B38" s="272">
        <v>88120.88</v>
      </c>
      <c r="C38" s="272">
        <v>97973.2</v>
      </c>
      <c r="D38" s="238">
        <v>46369.68</v>
      </c>
      <c r="E38" s="106">
        <f t="shared" si="0"/>
        <v>52.620536699134192</v>
      </c>
      <c r="F38" s="150">
        <v>25165.58</v>
      </c>
      <c r="G38" s="518" t="s">
        <v>243</v>
      </c>
      <c r="H38" s="519"/>
      <c r="I38" s="132"/>
    </row>
    <row r="39" spans="1:17" ht="25.5" customHeight="1">
      <c r="A39" s="147" t="s">
        <v>91</v>
      </c>
      <c r="B39" s="272">
        <v>21399.35</v>
      </c>
      <c r="C39" s="272">
        <v>12800</v>
      </c>
      <c r="D39" s="238">
        <v>14064.95</v>
      </c>
      <c r="E39" s="106">
        <f t="shared" si="0"/>
        <v>65.726061772904316</v>
      </c>
      <c r="F39" s="268">
        <v>7012</v>
      </c>
      <c r="G39" s="542" t="s">
        <v>260</v>
      </c>
      <c r="H39" s="543"/>
      <c r="I39" s="132"/>
    </row>
    <row r="40" spans="1:17" ht="34.5" customHeight="1">
      <c r="A40" s="103" t="s">
        <v>92</v>
      </c>
      <c r="B40" s="272">
        <v>4663.43</v>
      </c>
      <c r="C40" s="272">
        <v>4026.48</v>
      </c>
      <c r="D40" s="238">
        <v>1913.07</v>
      </c>
      <c r="E40" s="106">
        <f t="shared" si="0"/>
        <v>41.022809391370721</v>
      </c>
      <c r="F40" s="268">
        <v>1629.97</v>
      </c>
      <c r="G40" s="540" t="s">
        <v>163</v>
      </c>
      <c r="H40" s="541"/>
      <c r="I40" s="132"/>
      <c r="M40" s="579"/>
      <c r="N40" s="579"/>
      <c r="O40" s="579"/>
      <c r="P40" s="579"/>
      <c r="Q40" s="579"/>
    </row>
    <row r="41" spans="1:17" ht="27" customHeight="1">
      <c r="A41" s="103" t="s">
        <v>164</v>
      </c>
      <c r="B41" s="272">
        <v>82669.2</v>
      </c>
      <c r="C41" s="273">
        <v>78000</v>
      </c>
      <c r="D41" s="238">
        <v>56423.9</v>
      </c>
      <c r="E41" s="106">
        <f t="shared" si="0"/>
        <v>68.252626129199271</v>
      </c>
      <c r="F41" s="268">
        <v>46207.22</v>
      </c>
      <c r="G41" s="540" t="s">
        <v>165</v>
      </c>
      <c r="H41" s="541"/>
      <c r="I41" s="132"/>
      <c r="M41" s="579"/>
      <c r="N41" s="579"/>
      <c r="O41" s="579"/>
      <c r="P41" s="579"/>
      <c r="Q41" s="579"/>
    </row>
    <row r="42" spans="1:17" ht="28.5" customHeight="1">
      <c r="A42" s="103" t="s">
        <v>93</v>
      </c>
      <c r="B42" s="272">
        <v>329218.99</v>
      </c>
      <c r="C42" s="274">
        <v>324152.52</v>
      </c>
      <c r="D42" s="238">
        <v>215013.31</v>
      </c>
      <c r="E42" s="106">
        <f t="shared" si="0"/>
        <v>65.310117742600454</v>
      </c>
      <c r="F42" s="268">
        <v>114205.68</v>
      </c>
      <c r="G42" s="540" t="s">
        <v>166</v>
      </c>
      <c r="H42" s="541"/>
      <c r="I42" s="132"/>
      <c r="M42" s="579"/>
      <c r="N42" s="579"/>
      <c r="O42" s="579"/>
      <c r="P42" s="579"/>
      <c r="Q42" s="579"/>
    </row>
    <row r="43" spans="1:17" ht="24.75" customHeight="1">
      <c r="A43" s="103" t="s">
        <v>94</v>
      </c>
      <c r="B43" s="275">
        <v>104804.14</v>
      </c>
      <c r="C43" s="274">
        <v>77564.160000000003</v>
      </c>
      <c r="D43" s="238">
        <v>78839.22</v>
      </c>
      <c r="E43" s="106">
        <f t="shared" si="0"/>
        <v>75.225291672638122</v>
      </c>
      <c r="F43" s="267">
        <v>31439.22</v>
      </c>
      <c r="G43" s="518" t="s">
        <v>243</v>
      </c>
      <c r="H43" s="519"/>
      <c r="I43" s="132"/>
      <c r="M43" s="579"/>
      <c r="N43" s="579"/>
      <c r="O43" s="579"/>
      <c r="P43" s="579"/>
      <c r="Q43" s="579"/>
    </row>
    <row r="44" spans="1:17" s="43" customFormat="1" ht="27" customHeight="1">
      <c r="A44" s="103" t="s">
        <v>95</v>
      </c>
      <c r="B44" s="276">
        <v>1257.04</v>
      </c>
      <c r="C44" s="277">
        <v>966.56</v>
      </c>
      <c r="D44" s="238">
        <v>966.52</v>
      </c>
      <c r="E44" s="106">
        <f t="shared" si="0"/>
        <v>76.888563609749895</v>
      </c>
      <c r="F44" s="268">
        <v>290.52</v>
      </c>
      <c r="G44" s="518" t="s">
        <v>244</v>
      </c>
      <c r="H44" s="519"/>
      <c r="I44" s="133"/>
      <c r="M44" s="579"/>
      <c r="N44" s="579"/>
      <c r="O44" s="579"/>
      <c r="P44" s="579"/>
      <c r="Q44" s="579"/>
    </row>
    <row r="45" spans="1:17" s="44" customFormat="1" ht="26.25" customHeight="1">
      <c r="A45" s="103" t="s">
        <v>96</v>
      </c>
      <c r="B45" s="278">
        <v>18384.77</v>
      </c>
      <c r="C45" s="199">
        <v>50203.13</v>
      </c>
      <c r="D45" s="269">
        <v>4065.57</v>
      </c>
      <c r="E45" s="148">
        <f t="shared" si="0"/>
        <v>22.113793101572661</v>
      </c>
      <c r="F45" s="150">
        <v>0</v>
      </c>
      <c r="G45" s="518" t="s">
        <v>245</v>
      </c>
      <c r="H45" s="519"/>
      <c r="I45" s="134"/>
      <c r="M45" s="579"/>
      <c r="N45" s="579"/>
      <c r="O45" s="579"/>
      <c r="P45" s="579"/>
      <c r="Q45" s="579"/>
    </row>
    <row r="46" spans="1:17" s="44" customFormat="1" ht="24.75" customHeight="1">
      <c r="A46" s="103" t="s">
        <v>97</v>
      </c>
      <c r="B46" s="276">
        <v>9468.68</v>
      </c>
      <c r="C46" s="277">
        <v>7160.28</v>
      </c>
      <c r="D46" s="238">
        <v>5208.68</v>
      </c>
      <c r="E46" s="106">
        <f t="shared" si="0"/>
        <v>55.009568387568272</v>
      </c>
      <c r="F46" s="150">
        <v>3872.63</v>
      </c>
      <c r="G46" s="518" t="s">
        <v>246</v>
      </c>
      <c r="H46" s="519"/>
      <c r="I46" s="134"/>
      <c r="M46" s="579"/>
      <c r="N46" s="579"/>
      <c r="O46" s="579"/>
      <c r="P46" s="579"/>
      <c r="Q46" s="579"/>
    </row>
    <row r="47" spans="1:17" ht="28.5" customHeight="1">
      <c r="A47" s="103" t="s">
        <v>261</v>
      </c>
      <c r="B47" s="275">
        <v>38062.5</v>
      </c>
      <c r="C47" s="274">
        <v>43500</v>
      </c>
      <c r="D47" s="238">
        <v>23562.5</v>
      </c>
      <c r="E47" s="106">
        <f t="shared" si="0"/>
        <v>61.904761904761905</v>
      </c>
      <c r="F47" s="268">
        <v>14500</v>
      </c>
      <c r="G47" s="540" t="s">
        <v>167</v>
      </c>
      <c r="H47" s="541"/>
      <c r="I47" s="132"/>
      <c r="M47" s="579"/>
      <c r="N47" s="579"/>
      <c r="O47" s="579"/>
      <c r="P47" s="579"/>
      <c r="Q47" s="579"/>
    </row>
    <row r="48" spans="1:17" ht="30.75" customHeight="1">
      <c r="A48" s="103" t="s">
        <v>99</v>
      </c>
      <c r="B48" s="275">
        <v>13347.6</v>
      </c>
      <c r="C48" s="274">
        <v>10201.799999999999</v>
      </c>
      <c r="D48" s="238">
        <v>4704</v>
      </c>
      <c r="E48" s="106">
        <f t="shared" si="0"/>
        <v>35.242290748898675</v>
      </c>
      <c r="F48" s="150">
        <v>2352</v>
      </c>
      <c r="G48" s="542" t="s">
        <v>168</v>
      </c>
      <c r="H48" s="543"/>
      <c r="I48" s="132"/>
      <c r="M48" s="579"/>
      <c r="N48" s="579"/>
      <c r="O48" s="579"/>
      <c r="P48" s="579"/>
      <c r="Q48" s="579"/>
    </row>
    <row r="49" spans="1:9" ht="50.25" customHeight="1">
      <c r="A49" s="103" t="s">
        <v>101</v>
      </c>
      <c r="B49" s="279">
        <v>42000</v>
      </c>
      <c r="C49" s="269">
        <v>14000</v>
      </c>
      <c r="D49" s="270">
        <v>11301.34</v>
      </c>
      <c r="E49" s="112">
        <f t="shared" si="0"/>
        <v>26.907952380952381</v>
      </c>
      <c r="F49" s="150">
        <v>1301.49</v>
      </c>
      <c r="G49" s="518" t="s">
        <v>247</v>
      </c>
      <c r="H49" s="543"/>
      <c r="I49" s="132"/>
    </row>
    <row r="50" spans="1:9" ht="24" customHeight="1">
      <c r="A50" s="113" t="s">
        <v>102</v>
      </c>
      <c r="B50" s="211">
        <f>SUM(B36:B49)</f>
        <v>903232.60000000009</v>
      </c>
      <c r="C50" s="211">
        <f>SUM(C36:C49)</f>
        <v>855546.2200000002</v>
      </c>
      <c r="D50" s="211">
        <f>SUM(D36:D49)</f>
        <v>564958.99</v>
      </c>
      <c r="E50" s="115">
        <f t="shared" si="0"/>
        <v>62.548560581183622</v>
      </c>
      <c r="F50" s="271">
        <f>SUM(F36:F49)</f>
        <v>309763.55000000005</v>
      </c>
      <c r="G50" s="560"/>
      <c r="H50" s="561"/>
      <c r="I50" s="132"/>
    </row>
    <row r="51" spans="1:9" ht="3.75" customHeight="1">
      <c r="A51" s="562"/>
      <c r="B51" s="563"/>
      <c r="C51" s="563"/>
      <c r="D51" s="563"/>
      <c r="E51" s="563"/>
      <c r="F51" s="563"/>
      <c r="G51" s="563"/>
      <c r="H51" s="563"/>
      <c r="I51" s="132"/>
    </row>
    <row r="52" spans="1:9" ht="16.5" customHeight="1">
      <c r="A52" s="564" t="s">
        <v>103</v>
      </c>
      <c r="B52" s="565"/>
      <c r="C52" s="565"/>
      <c r="D52" s="565"/>
      <c r="E52" s="565"/>
      <c r="F52" s="565"/>
      <c r="G52" s="565"/>
      <c r="H52" s="565"/>
      <c r="I52" s="132"/>
    </row>
    <row r="53" spans="1:9" ht="54" customHeight="1">
      <c r="A53" s="557" t="s">
        <v>85</v>
      </c>
      <c r="B53" s="557"/>
      <c r="C53" s="245" t="s">
        <v>198</v>
      </c>
      <c r="D53" s="98" t="s">
        <v>104</v>
      </c>
      <c r="E53" s="98" t="s">
        <v>105</v>
      </c>
      <c r="F53" s="116" t="s">
        <v>16</v>
      </c>
      <c r="G53" s="558" t="s">
        <v>52</v>
      </c>
      <c r="H53" s="559"/>
      <c r="I53" s="132"/>
    </row>
    <row r="54" spans="1:9" ht="59.25" customHeight="1">
      <c r="A54" s="502" t="s">
        <v>106</v>
      </c>
      <c r="B54" s="502"/>
      <c r="C54" s="280">
        <v>5760</v>
      </c>
      <c r="D54" s="105">
        <v>5760</v>
      </c>
      <c r="E54" s="105">
        <v>0</v>
      </c>
      <c r="F54" s="117">
        <f>E54/D54*100</f>
        <v>0</v>
      </c>
      <c r="G54" s="503" t="s">
        <v>169</v>
      </c>
      <c r="H54" s="503"/>
      <c r="I54" s="132"/>
    </row>
    <row r="55" spans="1:9" ht="21.75" customHeight="1">
      <c r="A55" s="502" t="s">
        <v>107</v>
      </c>
      <c r="B55" s="502"/>
      <c r="C55" s="280">
        <v>375</v>
      </c>
      <c r="D55" s="105">
        <v>1500</v>
      </c>
      <c r="E55" s="105">
        <v>0</v>
      </c>
      <c r="F55" s="117">
        <v>0</v>
      </c>
      <c r="G55" s="566" t="s">
        <v>170</v>
      </c>
      <c r="H55" s="567"/>
      <c r="I55" s="132"/>
    </row>
    <row r="56" spans="1:9" ht="32.25" customHeight="1">
      <c r="A56" s="502" t="s">
        <v>108</v>
      </c>
      <c r="B56" s="502"/>
      <c r="C56" s="280">
        <v>100</v>
      </c>
      <c r="D56" s="281">
        <v>1200</v>
      </c>
      <c r="E56" s="105">
        <v>0</v>
      </c>
      <c r="F56" s="117">
        <f t="shared" ref="F56:F65" si="1">E56/D56*100</f>
        <v>0</v>
      </c>
      <c r="G56" s="530" t="s">
        <v>171</v>
      </c>
      <c r="H56" s="530"/>
      <c r="I56" s="132"/>
    </row>
    <row r="57" spans="1:9" ht="27.75" customHeight="1">
      <c r="A57" s="502" t="s">
        <v>172</v>
      </c>
      <c r="B57" s="502"/>
      <c r="C57" s="280">
        <v>3379.41</v>
      </c>
      <c r="D57" s="105">
        <v>10138.25</v>
      </c>
      <c r="E57" s="105">
        <v>375.21</v>
      </c>
      <c r="F57" s="117">
        <f t="shared" si="1"/>
        <v>3.7009345794392523</v>
      </c>
      <c r="G57" s="503" t="s">
        <v>173</v>
      </c>
      <c r="H57" s="503"/>
      <c r="I57" s="132"/>
    </row>
    <row r="58" spans="1:9" ht="25.5" customHeight="1">
      <c r="A58" s="502" t="s">
        <v>174</v>
      </c>
      <c r="B58" s="502"/>
      <c r="C58" s="280">
        <v>277.14999999999998</v>
      </c>
      <c r="D58" s="105">
        <v>1108.6199999999999</v>
      </c>
      <c r="E58" s="105">
        <v>492.72</v>
      </c>
      <c r="F58" s="117">
        <f t="shared" si="1"/>
        <v>44.44444444444445</v>
      </c>
      <c r="G58" s="503" t="s">
        <v>173</v>
      </c>
      <c r="H58" s="503"/>
      <c r="I58" s="132"/>
    </row>
    <row r="59" spans="1:9" ht="30.75" customHeight="1">
      <c r="A59" s="502" t="s">
        <v>112</v>
      </c>
      <c r="B59" s="502"/>
      <c r="C59" s="280">
        <v>0</v>
      </c>
      <c r="D59" s="105">
        <v>10000</v>
      </c>
      <c r="E59" s="105">
        <v>0</v>
      </c>
      <c r="F59" s="117">
        <f t="shared" si="1"/>
        <v>0</v>
      </c>
      <c r="G59" s="531" t="s">
        <v>175</v>
      </c>
      <c r="H59" s="531"/>
      <c r="I59" s="132"/>
    </row>
    <row r="60" spans="1:9" ht="29.25" customHeight="1">
      <c r="A60" s="502" t="s">
        <v>113</v>
      </c>
      <c r="B60" s="502"/>
      <c r="C60" s="280">
        <v>0</v>
      </c>
      <c r="D60" s="105">
        <v>4000</v>
      </c>
      <c r="E60" s="105">
        <v>0</v>
      </c>
      <c r="F60" s="117">
        <f t="shared" si="1"/>
        <v>0</v>
      </c>
      <c r="G60" s="503" t="s">
        <v>176</v>
      </c>
      <c r="H60" s="503"/>
      <c r="I60" s="132"/>
    </row>
    <row r="61" spans="1:9" ht="25.5" customHeight="1">
      <c r="A61" s="502" t="s">
        <v>114</v>
      </c>
      <c r="B61" s="502"/>
      <c r="C61" s="280">
        <v>5000</v>
      </c>
      <c r="D61" s="105">
        <v>15000</v>
      </c>
      <c r="E61" s="105">
        <v>7400</v>
      </c>
      <c r="F61" s="117">
        <f t="shared" si="1"/>
        <v>49.333333333333336</v>
      </c>
      <c r="G61" s="503" t="s">
        <v>177</v>
      </c>
      <c r="H61" s="503"/>
      <c r="I61" s="132"/>
    </row>
    <row r="62" spans="1:9" ht="26.25" customHeight="1">
      <c r="A62" s="502" t="s">
        <v>115</v>
      </c>
      <c r="B62" s="502"/>
      <c r="C62" s="280">
        <v>0</v>
      </c>
      <c r="D62" s="105">
        <v>200000</v>
      </c>
      <c r="E62" s="105">
        <v>0</v>
      </c>
      <c r="F62" s="117">
        <f t="shared" si="1"/>
        <v>0</v>
      </c>
      <c r="G62" s="503" t="s">
        <v>176</v>
      </c>
      <c r="H62" s="503"/>
      <c r="I62" s="132"/>
    </row>
    <row r="63" spans="1:9" ht="38.25" customHeight="1">
      <c r="A63" s="502" t="s">
        <v>116</v>
      </c>
      <c r="B63" s="502"/>
      <c r="C63" s="280">
        <v>0</v>
      </c>
      <c r="D63" s="105">
        <v>241377.2</v>
      </c>
      <c r="E63" s="105">
        <v>0</v>
      </c>
      <c r="F63" s="117">
        <f t="shared" si="1"/>
        <v>0</v>
      </c>
      <c r="G63" s="531" t="s">
        <v>178</v>
      </c>
      <c r="H63" s="531"/>
      <c r="I63" s="132"/>
    </row>
    <row r="64" spans="1:9" ht="43.5" customHeight="1">
      <c r="A64" s="502" t="s">
        <v>117</v>
      </c>
      <c r="B64" s="502"/>
      <c r="C64" s="280">
        <v>0</v>
      </c>
      <c r="D64" s="105">
        <v>47100</v>
      </c>
      <c r="E64" s="105">
        <v>0</v>
      </c>
      <c r="F64" s="117">
        <f t="shared" si="1"/>
        <v>0</v>
      </c>
      <c r="G64" s="530" t="s">
        <v>179</v>
      </c>
      <c r="H64" s="530"/>
      <c r="I64" s="132"/>
    </row>
    <row r="65" spans="1:23" ht="57" customHeight="1">
      <c r="A65" s="502" t="s">
        <v>118</v>
      </c>
      <c r="B65" s="502"/>
      <c r="C65" s="280">
        <v>6900</v>
      </c>
      <c r="D65" s="105">
        <v>20700</v>
      </c>
      <c r="E65" s="105">
        <v>2659.2</v>
      </c>
      <c r="F65" s="117">
        <f t="shared" si="1"/>
        <v>12.846376811594201</v>
      </c>
      <c r="G65" s="530" t="s">
        <v>180</v>
      </c>
      <c r="H65" s="530"/>
      <c r="I65" s="132"/>
    </row>
    <row r="66" spans="1:23" ht="24" customHeight="1">
      <c r="A66" s="528" t="s">
        <v>248</v>
      </c>
      <c r="B66" s="529"/>
      <c r="C66" s="282">
        <v>2633.33</v>
      </c>
      <c r="D66" s="283">
        <v>7900</v>
      </c>
      <c r="E66" s="283">
        <v>3019.48</v>
      </c>
      <c r="F66" s="212">
        <f>E66/D66*100</f>
        <v>38.221265822784808</v>
      </c>
      <c r="G66" s="521" t="s">
        <v>249</v>
      </c>
      <c r="H66" s="521"/>
      <c r="I66" s="132"/>
    </row>
    <row r="67" spans="1:23" ht="27" customHeight="1">
      <c r="A67" s="528" t="s">
        <v>250</v>
      </c>
      <c r="B67" s="529"/>
      <c r="C67" s="282">
        <v>0</v>
      </c>
      <c r="D67" s="283">
        <v>0</v>
      </c>
      <c r="E67" s="283">
        <v>0</v>
      </c>
      <c r="F67" s="212"/>
      <c r="G67" s="521" t="s">
        <v>251</v>
      </c>
      <c r="H67" s="521"/>
      <c r="I67" s="132"/>
    </row>
    <row r="68" spans="1:23" ht="21.75" customHeight="1">
      <c r="A68" s="516" t="s">
        <v>252</v>
      </c>
      <c r="B68" s="517"/>
      <c r="C68" s="282">
        <v>997</v>
      </c>
      <c r="D68" s="283">
        <v>997</v>
      </c>
      <c r="E68" s="283">
        <v>0</v>
      </c>
      <c r="F68" s="212">
        <v>0</v>
      </c>
      <c r="G68" s="518" t="s">
        <v>253</v>
      </c>
      <c r="H68" s="519"/>
      <c r="I68" s="132"/>
    </row>
    <row r="69" spans="1:23" ht="27" customHeight="1">
      <c r="A69" s="516" t="s">
        <v>254</v>
      </c>
      <c r="B69" s="517"/>
      <c r="C69" s="282">
        <v>1339.2</v>
      </c>
      <c r="D69" s="283">
        <v>1339.2</v>
      </c>
      <c r="E69" s="283">
        <v>0</v>
      </c>
      <c r="F69" s="212">
        <v>0</v>
      </c>
      <c r="G69" s="518" t="s">
        <v>255</v>
      </c>
      <c r="H69" s="519"/>
      <c r="I69" s="132"/>
    </row>
    <row r="70" spans="1:23" ht="86.25" customHeight="1">
      <c r="A70" s="520" t="s">
        <v>119</v>
      </c>
      <c r="B70" s="520"/>
      <c r="C70" s="284">
        <v>0</v>
      </c>
      <c r="D70" s="283">
        <v>0</v>
      </c>
      <c r="E70" s="283">
        <v>0</v>
      </c>
      <c r="F70" s="212">
        <v>0</v>
      </c>
      <c r="G70" s="521" t="s">
        <v>256</v>
      </c>
      <c r="H70" s="521"/>
      <c r="I70" s="243"/>
      <c r="P70" s="260" t="s">
        <v>58</v>
      </c>
      <c r="Q70" s="261" t="s">
        <v>8</v>
      </c>
      <c r="R70" s="261" t="s">
        <v>9</v>
      </c>
      <c r="S70" s="262" t="s">
        <v>59</v>
      </c>
      <c r="T70" s="262" t="s">
        <v>60</v>
      </c>
      <c r="U70" s="261" t="s">
        <v>32</v>
      </c>
      <c r="V70" s="595" t="s">
        <v>10</v>
      </c>
      <c r="W70" s="596"/>
    </row>
    <row r="71" spans="1:23" ht="30" customHeight="1">
      <c r="A71" s="522" t="s">
        <v>120</v>
      </c>
      <c r="B71" s="522"/>
      <c r="C71" s="213">
        <f>SUM(C54:C70)</f>
        <v>26761.09</v>
      </c>
      <c r="D71" s="213">
        <f>D54+D55+D56+D57+D58+D59+D60+D61+D62+D63+D64+D65+D70+SUM(D54:D70)</f>
        <v>1126004.3400000001</v>
      </c>
      <c r="E71" s="213">
        <f>SUM(E54:E70)</f>
        <v>13946.61</v>
      </c>
      <c r="F71" s="214">
        <f>E71/D71*100</f>
        <v>1.2385929169686858</v>
      </c>
      <c r="G71" s="605"/>
      <c r="H71" s="605"/>
      <c r="I71" s="244"/>
      <c r="P71" s="146">
        <v>857322</v>
      </c>
      <c r="Q71" s="263">
        <v>931517.92</v>
      </c>
      <c r="R71" s="263">
        <v>527267.41</v>
      </c>
      <c r="S71" s="263">
        <v>117502.56</v>
      </c>
      <c r="T71" s="263">
        <v>43306.64</v>
      </c>
      <c r="U71" s="263">
        <v>410707.39</v>
      </c>
      <c r="V71" s="597">
        <f>U71/Q71*100</f>
        <v>44.090122281276138</v>
      </c>
      <c r="W71" s="598"/>
    </row>
    <row r="72" spans="1:23" ht="34.5" customHeight="1">
      <c r="A72" s="523" t="s">
        <v>121</v>
      </c>
      <c r="B72" s="524"/>
      <c r="C72" s="264">
        <f>SUM(C71+C50)</f>
        <v>882307.31000000017</v>
      </c>
      <c r="D72" s="215">
        <f>D71+B50</f>
        <v>2029236.9400000002</v>
      </c>
      <c r="E72" s="216">
        <f>SUM(D50,E71)</f>
        <v>578905.59999999998</v>
      </c>
      <c r="F72" s="217">
        <f>E72/D72*100</f>
        <v>28.528240768177614</v>
      </c>
      <c r="G72" s="605"/>
      <c r="H72" s="605"/>
      <c r="I72" s="163"/>
    </row>
    <row r="73" spans="1:23" ht="25.5" customHeight="1">
      <c r="A73" s="525" t="s">
        <v>123</v>
      </c>
      <c r="B73" s="526"/>
      <c r="C73" s="239"/>
      <c r="D73" s="527" t="s">
        <v>181</v>
      </c>
      <c r="E73" s="527"/>
      <c r="F73" s="510" t="s">
        <v>125</v>
      </c>
      <c r="G73" s="511"/>
      <c r="H73" s="511"/>
      <c r="I73" s="163"/>
    </row>
    <row r="74" spans="1:23" ht="36.75" customHeight="1">
      <c r="A74" s="242" t="s">
        <v>126</v>
      </c>
      <c r="B74" s="227" t="s">
        <v>127</v>
      </c>
      <c r="C74" s="232" t="s">
        <v>182</v>
      </c>
      <c r="D74" s="233"/>
      <c r="E74" s="141" t="s">
        <v>129</v>
      </c>
      <c r="F74" s="512"/>
      <c r="G74" s="513"/>
      <c r="H74" s="513"/>
      <c r="I74" s="163"/>
    </row>
    <row r="75" spans="1:23" ht="22.5" customHeight="1">
      <c r="A75" s="149" t="s">
        <v>183</v>
      </c>
      <c r="B75" s="150">
        <v>5290</v>
      </c>
      <c r="C75" s="599" t="s">
        <v>184</v>
      </c>
      <c r="D75" s="600"/>
      <c r="E75" s="504">
        <v>8000</v>
      </c>
      <c r="F75" s="501" t="s">
        <v>185</v>
      </c>
      <c r="G75" s="501"/>
      <c r="H75" s="501"/>
      <c r="I75" s="153"/>
    </row>
    <row r="76" spans="1:23" ht="24" customHeight="1">
      <c r="A76" s="151" t="s">
        <v>186</v>
      </c>
      <c r="B76" s="164">
        <v>2710</v>
      </c>
      <c r="C76" s="601"/>
      <c r="D76" s="602"/>
      <c r="E76" s="505"/>
      <c r="F76" s="501"/>
      <c r="G76" s="501"/>
      <c r="H76" s="501"/>
      <c r="I76" s="163"/>
    </row>
    <row r="77" spans="1:23" ht="21.75" customHeight="1">
      <c r="A77" s="119" t="s">
        <v>183</v>
      </c>
      <c r="B77" s="150">
        <v>6360</v>
      </c>
      <c r="C77" s="514" t="s">
        <v>187</v>
      </c>
      <c r="D77" s="515"/>
      <c r="E77" s="152">
        <v>6360</v>
      </c>
      <c r="F77" s="501" t="s">
        <v>188</v>
      </c>
      <c r="G77" s="501"/>
      <c r="H77" s="501"/>
      <c r="I77" s="163"/>
    </row>
    <row r="78" spans="1:23" ht="27" customHeight="1">
      <c r="A78" s="119" t="s">
        <v>183</v>
      </c>
      <c r="B78" s="150">
        <v>5000</v>
      </c>
      <c r="C78" s="514" t="s">
        <v>183</v>
      </c>
      <c r="D78" s="515"/>
      <c r="E78" s="152">
        <v>5000</v>
      </c>
      <c r="F78" s="501" t="s">
        <v>189</v>
      </c>
      <c r="G78" s="501"/>
      <c r="H78" s="501"/>
      <c r="I78" s="163"/>
    </row>
    <row r="79" spans="1:23" ht="30.75" customHeight="1">
      <c r="A79" s="119" t="s">
        <v>190</v>
      </c>
      <c r="B79" s="150">
        <v>3672</v>
      </c>
      <c r="C79" s="514" t="s">
        <v>191</v>
      </c>
      <c r="D79" s="515"/>
      <c r="E79" s="154">
        <v>3672</v>
      </c>
      <c r="F79" s="498" t="s">
        <v>192</v>
      </c>
      <c r="G79" s="499"/>
      <c r="H79" s="500"/>
      <c r="I79" s="163"/>
    </row>
    <row r="80" spans="1:23" ht="24" customHeight="1">
      <c r="A80" s="506" t="s">
        <v>190</v>
      </c>
      <c r="B80" s="508">
        <v>23917.1</v>
      </c>
      <c r="C80" s="599" t="s">
        <v>183</v>
      </c>
      <c r="D80" s="600"/>
      <c r="E80" s="218">
        <v>7684.6</v>
      </c>
      <c r="F80" s="501" t="s">
        <v>199</v>
      </c>
      <c r="G80" s="501"/>
      <c r="H80" s="501"/>
      <c r="I80" s="163"/>
    </row>
    <row r="81" spans="1:17" ht="24.75" customHeight="1">
      <c r="A81" s="507"/>
      <c r="B81" s="509"/>
      <c r="C81" s="514" t="s">
        <v>187</v>
      </c>
      <c r="D81" s="515"/>
      <c r="E81" s="219">
        <v>16232.5</v>
      </c>
      <c r="F81" s="501"/>
      <c r="G81" s="501"/>
      <c r="H81" s="501"/>
      <c r="I81" s="163"/>
    </row>
    <row r="82" spans="1:17" ht="24.75" customHeight="1">
      <c r="A82" s="155" t="s">
        <v>193</v>
      </c>
      <c r="B82" s="150">
        <v>780</v>
      </c>
      <c r="C82" s="603" t="s">
        <v>194</v>
      </c>
      <c r="D82" s="604"/>
      <c r="E82" s="152">
        <v>780</v>
      </c>
      <c r="F82" s="501" t="s">
        <v>200</v>
      </c>
      <c r="G82" s="501"/>
      <c r="H82" s="501"/>
      <c r="I82" s="163"/>
    </row>
    <row r="83" spans="1:17" ht="26.25" customHeight="1">
      <c r="A83" s="155" t="s">
        <v>193</v>
      </c>
      <c r="B83" s="156">
        <v>12712</v>
      </c>
      <c r="C83" s="514" t="s">
        <v>195</v>
      </c>
      <c r="D83" s="515"/>
      <c r="E83" s="152">
        <v>12712</v>
      </c>
      <c r="F83" s="498" t="s">
        <v>196</v>
      </c>
      <c r="G83" s="499"/>
      <c r="H83" s="500"/>
      <c r="I83" s="163"/>
    </row>
    <row r="84" spans="1:17" ht="24" customHeight="1">
      <c r="A84" s="155" t="s">
        <v>193</v>
      </c>
      <c r="B84" s="156">
        <v>5000</v>
      </c>
      <c r="C84" s="514" t="s">
        <v>195</v>
      </c>
      <c r="D84" s="515"/>
      <c r="E84" s="120">
        <v>5000</v>
      </c>
      <c r="F84" s="498" t="s">
        <v>257</v>
      </c>
      <c r="G84" s="499"/>
      <c r="H84" s="500"/>
      <c r="I84" s="163"/>
    </row>
    <row r="85" spans="1:17" ht="24" customHeight="1">
      <c r="A85" s="155" t="s">
        <v>193</v>
      </c>
      <c r="B85" s="156">
        <v>6069.4</v>
      </c>
      <c r="C85" s="514" t="s">
        <v>195</v>
      </c>
      <c r="D85" s="515"/>
      <c r="E85" s="120">
        <v>6069.4</v>
      </c>
      <c r="F85" s="498" t="s">
        <v>196</v>
      </c>
      <c r="G85" s="499"/>
      <c r="H85" s="500"/>
      <c r="I85" s="220"/>
    </row>
    <row r="86" spans="1:17" ht="30" customHeight="1">
      <c r="A86" s="155" t="s">
        <v>187</v>
      </c>
      <c r="B86" s="156">
        <v>2500</v>
      </c>
      <c r="C86" s="514" t="s">
        <v>183</v>
      </c>
      <c r="D86" s="515"/>
      <c r="E86" s="120">
        <v>2500</v>
      </c>
      <c r="F86" s="501" t="s">
        <v>258</v>
      </c>
      <c r="G86" s="501"/>
      <c r="H86" s="501"/>
      <c r="I86" s="221"/>
      <c r="J86" s="221"/>
    </row>
    <row r="87" spans="1:17" ht="24" customHeight="1">
      <c r="A87" s="157" t="s">
        <v>193</v>
      </c>
      <c r="B87" s="156">
        <v>7300</v>
      </c>
      <c r="C87" s="514" t="s">
        <v>195</v>
      </c>
      <c r="D87" s="515"/>
      <c r="E87" s="120">
        <v>7300</v>
      </c>
      <c r="F87" s="498" t="s">
        <v>197</v>
      </c>
      <c r="G87" s="499"/>
      <c r="H87" s="500"/>
      <c r="I87" s="221"/>
      <c r="J87" s="221"/>
    </row>
    <row r="88" spans="1:17" ht="18" customHeight="1">
      <c r="A88" s="157" t="s">
        <v>265</v>
      </c>
      <c r="B88" s="156">
        <v>79346.87</v>
      </c>
      <c r="C88" s="599" t="s">
        <v>194</v>
      </c>
      <c r="D88" s="600"/>
      <c r="E88" s="504">
        <v>85400</v>
      </c>
      <c r="F88" s="606" t="s">
        <v>266</v>
      </c>
      <c r="G88" s="607"/>
      <c r="H88" s="608"/>
      <c r="I88" s="221"/>
      <c r="J88" s="221"/>
    </row>
    <row r="89" spans="1:17" ht="24.75" customHeight="1">
      <c r="A89" s="157" t="s">
        <v>267</v>
      </c>
      <c r="B89" s="156">
        <v>6053.13</v>
      </c>
      <c r="C89" s="601"/>
      <c r="D89" s="602"/>
      <c r="E89" s="505"/>
      <c r="F89" s="609"/>
      <c r="G89" s="610"/>
      <c r="H89" s="611"/>
      <c r="I89" s="221"/>
      <c r="J89" s="221"/>
    </row>
    <row r="90" spans="1:17" ht="34.5" customHeight="1">
      <c r="A90" s="157" t="s">
        <v>183</v>
      </c>
      <c r="B90" s="156">
        <v>9040</v>
      </c>
      <c r="C90" s="612" t="s">
        <v>265</v>
      </c>
      <c r="D90" s="613"/>
      <c r="E90" s="120">
        <v>9040</v>
      </c>
      <c r="F90" s="614" t="s">
        <v>268</v>
      </c>
      <c r="G90" s="615"/>
      <c r="H90" s="616"/>
      <c r="I90" s="240"/>
      <c r="J90" s="236"/>
    </row>
    <row r="91" spans="1:17" ht="22.5" customHeight="1">
      <c r="A91" s="157" t="s">
        <v>269</v>
      </c>
      <c r="B91" s="156">
        <v>53000</v>
      </c>
      <c r="C91" s="612" t="s">
        <v>270</v>
      </c>
      <c r="D91" s="613"/>
      <c r="E91" s="120">
        <v>53000</v>
      </c>
      <c r="F91" s="614" t="s">
        <v>271</v>
      </c>
      <c r="G91" s="615"/>
      <c r="H91" s="616"/>
      <c r="I91" s="241"/>
      <c r="J91" s="237"/>
    </row>
    <row r="92" spans="1:17" ht="26.25" customHeight="1">
      <c r="A92" s="157" t="s">
        <v>272</v>
      </c>
      <c r="B92" s="156">
        <v>1950</v>
      </c>
      <c r="C92" s="612" t="s">
        <v>191</v>
      </c>
      <c r="D92" s="613"/>
      <c r="E92" s="120">
        <v>1950</v>
      </c>
      <c r="F92" s="614" t="s">
        <v>273</v>
      </c>
      <c r="G92" s="615"/>
      <c r="H92" s="616"/>
      <c r="I92" s="132"/>
    </row>
    <row r="93" spans="1:17" ht="25.5" customHeight="1">
      <c r="A93" s="157" t="s">
        <v>274</v>
      </c>
      <c r="B93" s="156">
        <v>3000</v>
      </c>
      <c r="C93" s="612" t="s">
        <v>265</v>
      </c>
      <c r="D93" s="613"/>
      <c r="E93" s="120">
        <v>3000</v>
      </c>
      <c r="F93" s="614" t="s">
        <v>275</v>
      </c>
      <c r="G93" s="615"/>
      <c r="H93" s="616"/>
      <c r="I93" s="132"/>
    </row>
    <row r="94" spans="1:17" ht="41.25" customHeight="1">
      <c r="A94" s="157" t="s">
        <v>274</v>
      </c>
      <c r="B94" s="156">
        <v>310</v>
      </c>
      <c r="C94" s="612" t="s">
        <v>194</v>
      </c>
      <c r="D94" s="613"/>
      <c r="E94" s="120">
        <v>310</v>
      </c>
      <c r="F94" s="614" t="s">
        <v>276</v>
      </c>
      <c r="G94" s="615"/>
      <c r="H94" s="616"/>
      <c r="I94" s="132"/>
      <c r="N94" s="33" t="s">
        <v>202</v>
      </c>
      <c r="Q94" s="33" t="s">
        <v>201</v>
      </c>
    </row>
    <row r="95" spans="1:17" ht="19.5" customHeight="1">
      <c r="A95" s="125" t="s">
        <v>102</v>
      </c>
      <c r="B95" s="222">
        <f>SUM(B74:B94)</f>
        <v>234010.5</v>
      </c>
      <c r="C95" s="627" t="s">
        <v>102</v>
      </c>
      <c r="D95" s="628"/>
      <c r="E95" s="222">
        <f>SUM(E74:E94)</f>
        <v>234010.5</v>
      </c>
      <c r="F95" s="629"/>
      <c r="G95" s="630"/>
      <c r="H95" s="631"/>
      <c r="I95" s="132"/>
    </row>
    <row r="96" spans="1:17" ht="199.5" customHeight="1">
      <c r="A96" s="125"/>
      <c r="B96" s="285">
        <v>284860.68</v>
      </c>
      <c r="C96" s="632" t="s">
        <v>277</v>
      </c>
      <c r="D96" s="633"/>
      <c r="E96" s="265">
        <v>720470.61</v>
      </c>
      <c r="F96" s="632" t="s">
        <v>278</v>
      </c>
      <c r="G96" s="634"/>
      <c r="H96" s="633"/>
      <c r="I96" s="132"/>
      <c r="N96" s="144"/>
      <c r="Q96" s="144"/>
    </row>
    <row r="97" spans="1:18" ht="121.5" customHeight="1">
      <c r="A97" s="617" t="s">
        <v>279</v>
      </c>
      <c r="B97" s="618"/>
      <c r="C97" s="618"/>
      <c r="D97" s="618"/>
      <c r="E97" s="618"/>
      <c r="F97" s="618"/>
      <c r="G97" s="618"/>
      <c r="H97" s="619"/>
      <c r="N97" s="144"/>
      <c r="Q97" s="144"/>
      <c r="R97" s="144"/>
    </row>
    <row r="98" spans="1:18" ht="3.75" customHeight="1"/>
    <row r="99" spans="1:18" ht="15" customHeight="1">
      <c r="A99" s="620" t="s">
        <v>23</v>
      </c>
      <c r="B99" s="621"/>
      <c r="C99" s="622"/>
      <c r="D99" s="623" t="s">
        <v>22</v>
      </c>
      <c r="E99" s="623"/>
      <c r="F99" s="623"/>
      <c r="G99" s="620" t="s">
        <v>44</v>
      </c>
      <c r="H99" s="622"/>
      <c r="N99" s="202"/>
    </row>
    <row r="100" spans="1:18" ht="66" customHeight="1">
      <c r="A100" s="624"/>
      <c r="B100" s="625"/>
      <c r="C100" s="626"/>
      <c r="D100" s="624"/>
      <c r="E100" s="625"/>
      <c r="F100" s="626"/>
      <c r="G100" s="624"/>
      <c r="H100" s="626"/>
    </row>
    <row r="101" spans="1:18" ht="409.6" customHeight="1"/>
    <row r="102" spans="1:18" ht="409.6" customHeight="1"/>
    <row r="103" spans="1:18" ht="409.6" customHeight="1">
      <c r="Q103" s="144"/>
    </row>
    <row r="104" spans="1:18" ht="409.6" customHeight="1"/>
    <row r="105" spans="1:18" ht="409.6" customHeight="1"/>
    <row r="106" spans="1:18" ht="409.6" customHeight="1"/>
    <row r="107" spans="1:18" ht="409.6" customHeight="1"/>
    <row r="108" spans="1:18" ht="409.6" customHeight="1"/>
    <row r="111" spans="1:18">
      <c r="H111" s="144"/>
    </row>
    <row r="113" spans="14:14">
      <c r="N113" s="144"/>
    </row>
  </sheetData>
  <mergeCells count="140">
    <mergeCell ref="A97:H97"/>
    <mergeCell ref="A99:C99"/>
    <mergeCell ref="D99:F99"/>
    <mergeCell ref="G99:H99"/>
    <mergeCell ref="A100:C100"/>
    <mergeCell ref="D100:F100"/>
    <mergeCell ref="G100:H100"/>
    <mergeCell ref="C92:D92"/>
    <mergeCell ref="F92:H92"/>
    <mergeCell ref="C93:D93"/>
    <mergeCell ref="F93:H93"/>
    <mergeCell ref="C94:D94"/>
    <mergeCell ref="F94:H94"/>
    <mergeCell ref="C95:D95"/>
    <mergeCell ref="F95:H95"/>
    <mergeCell ref="C96:D96"/>
    <mergeCell ref="F96:H96"/>
    <mergeCell ref="C86:D86"/>
    <mergeCell ref="C87:D87"/>
    <mergeCell ref="C88:D89"/>
    <mergeCell ref="E88:E89"/>
    <mergeCell ref="F88:H89"/>
    <mergeCell ref="C90:D90"/>
    <mergeCell ref="F90:H90"/>
    <mergeCell ref="C91:D91"/>
    <mergeCell ref="F91:H91"/>
    <mergeCell ref="V70:W70"/>
    <mergeCell ref="V71:W71"/>
    <mergeCell ref="C75:D76"/>
    <mergeCell ref="C77:D77"/>
    <mergeCell ref="C78:D78"/>
    <mergeCell ref="C79:D79"/>
    <mergeCell ref="C80:D80"/>
    <mergeCell ref="C81:D81"/>
    <mergeCell ref="C82:D82"/>
    <mergeCell ref="G71:H72"/>
    <mergeCell ref="M12:O19"/>
    <mergeCell ref="B15:C15"/>
    <mergeCell ref="B16:C16"/>
    <mergeCell ref="M22:Q22"/>
    <mergeCell ref="A33:H33"/>
    <mergeCell ref="A34:H34"/>
    <mergeCell ref="P34:Q34"/>
    <mergeCell ref="M40:Q48"/>
    <mergeCell ref="G43:H43"/>
    <mergeCell ref="G44:H44"/>
    <mergeCell ref="G45:H45"/>
    <mergeCell ref="A22:H22"/>
    <mergeCell ref="A23:H23"/>
    <mergeCell ref="A24:H24"/>
    <mergeCell ref="A14:H14"/>
    <mergeCell ref="A18:H18"/>
    <mergeCell ref="A19:H19"/>
    <mergeCell ref="A20:H20"/>
    <mergeCell ref="A21:H21"/>
    <mergeCell ref="G35:H35"/>
    <mergeCell ref="G36:H36"/>
    <mergeCell ref="G37:H37"/>
    <mergeCell ref="C83:D83"/>
    <mergeCell ref="G38:H38"/>
    <mergeCell ref="G39:H39"/>
    <mergeCell ref="A10:H10"/>
    <mergeCell ref="B11:D11"/>
    <mergeCell ref="E11:F11"/>
    <mergeCell ref="B12:D12"/>
    <mergeCell ref="E12:F12"/>
    <mergeCell ref="A13:H13"/>
    <mergeCell ref="A53:B53"/>
    <mergeCell ref="G53:H53"/>
    <mergeCell ref="A54:B54"/>
    <mergeCell ref="G54:H54"/>
    <mergeCell ref="G49:H49"/>
    <mergeCell ref="G50:H50"/>
    <mergeCell ref="A51:H51"/>
    <mergeCell ref="A52:H52"/>
    <mergeCell ref="A55:B55"/>
    <mergeCell ref="G55:H55"/>
    <mergeCell ref="A56:B56"/>
    <mergeCell ref="G56:H56"/>
    <mergeCell ref="A57:B57"/>
    <mergeCell ref="G57:H57"/>
    <mergeCell ref="G59:H59"/>
    <mergeCell ref="A1:H1"/>
    <mergeCell ref="A2:H2"/>
    <mergeCell ref="B4:L4"/>
    <mergeCell ref="B6:L6"/>
    <mergeCell ref="B8:H8"/>
    <mergeCell ref="A9:H9"/>
    <mergeCell ref="G46:H46"/>
    <mergeCell ref="G47:H47"/>
    <mergeCell ref="G48:H48"/>
    <mergeCell ref="G40:H40"/>
    <mergeCell ref="G41:H41"/>
    <mergeCell ref="G42:H42"/>
    <mergeCell ref="G60:H60"/>
    <mergeCell ref="G61:H61"/>
    <mergeCell ref="A59:B59"/>
    <mergeCell ref="A60:B60"/>
    <mergeCell ref="A61:B61"/>
    <mergeCell ref="A58:B58"/>
    <mergeCell ref="G58:H58"/>
    <mergeCell ref="A65:B65"/>
    <mergeCell ref="G65:H65"/>
    <mergeCell ref="A72:B72"/>
    <mergeCell ref="A73:B73"/>
    <mergeCell ref="D73:E73"/>
    <mergeCell ref="A66:B66"/>
    <mergeCell ref="A67:B67"/>
    <mergeCell ref="A63:B63"/>
    <mergeCell ref="A64:B64"/>
    <mergeCell ref="G64:H64"/>
    <mergeCell ref="G63:H63"/>
    <mergeCell ref="G66:H66"/>
    <mergeCell ref="G67:H67"/>
    <mergeCell ref="G68:H68"/>
    <mergeCell ref="A68:B68"/>
    <mergeCell ref="F84:H84"/>
    <mergeCell ref="F85:H85"/>
    <mergeCell ref="F86:H86"/>
    <mergeCell ref="F87:H87"/>
    <mergeCell ref="A62:B62"/>
    <mergeCell ref="G62:H62"/>
    <mergeCell ref="E75:E76"/>
    <mergeCell ref="F78:H78"/>
    <mergeCell ref="F79:H79"/>
    <mergeCell ref="A80:A81"/>
    <mergeCell ref="B80:B81"/>
    <mergeCell ref="F80:H81"/>
    <mergeCell ref="F82:H82"/>
    <mergeCell ref="F83:H83"/>
    <mergeCell ref="F77:H77"/>
    <mergeCell ref="F75:H76"/>
    <mergeCell ref="F73:H74"/>
    <mergeCell ref="C84:D84"/>
    <mergeCell ref="C85:D85"/>
    <mergeCell ref="A69:B69"/>
    <mergeCell ref="G69:H69"/>
    <mergeCell ref="A70:B70"/>
    <mergeCell ref="G70:H70"/>
    <mergeCell ref="A71:B71"/>
  </mergeCells>
  <pageMargins left="0.511811024" right="0.511811024" top="0.78740157499999996" bottom="0.78740157499999996" header="0.31496062000000002" footer="0.31496062000000002"/>
  <pageSetup paperSize="9" scale="34" orientation="portrait" r:id="rId1"/>
  <rowBreaks count="1" manualBreakCount="1">
    <brk id="50" max="7"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K111"/>
  <sheetViews>
    <sheetView showGridLines="0" showWhiteSpace="0" view="pageBreakPreview" topLeftCell="A70" zoomScaleNormal="100" zoomScaleSheetLayoutView="100" workbookViewId="0">
      <selection activeCell="A84" sqref="A84:H84"/>
    </sheetView>
  </sheetViews>
  <sheetFormatPr defaultRowHeight="14.25"/>
  <cols>
    <col min="1" max="1" width="24" style="33" customWidth="1"/>
    <col min="2" max="3" width="15" style="33" customWidth="1"/>
    <col min="4" max="4" width="16" style="33" customWidth="1"/>
    <col min="5" max="5" width="16.42578125" style="33" customWidth="1"/>
    <col min="6" max="6" width="13.5703125" style="33" customWidth="1"/>
    <col min="7" max="7" width="26.140625" style="33" customWidth="1"/>
    <col min="8" max="11" width="9.140625" style="33" hidden="1" customWidth="1"/>
    <col min="12" max="16384" width="9.140625" style="33"/>
  </cols>
  <sheetData>
    <row r="1" spans="1:11" ht="42" customHeight="1">
      <c r="A1" s="532" t="s">
        <v>26</v>
      </c>
      <c r="B1" s="533"/>
      <c r="C1" s="533"/>
      <c r="D1" s="533"/>
      <c r="E1" s="533"/>
      <c r="F1" s="533"/>
      <c r="G1" s="534"/>
    </row>
    <row r="2" spans="1:11" ht="15.75" customHeight="1">
      <c r="A2" s="535" t="s">
        <v>64</v>
      </c>
      <c r="B2" s="536"/>
      <c r="C2" s="536"/>
      <c r="D2" s="536"/>
      <c r="E2" s="536"/>
      <c r="F2" s="536"/>
      <c r="G2" s="537"/>
    </row>
    <row r="3" spans="1:11" ht="15.75" customHeight="1">
      <c r="A3" s="68"/>
      <c r="B3" s="69"/>
      <c r="C3" s="74"/>
      <c r="D3" s="74"/>
      <c r="E3" s="69"/>
      <c r="F3" s="69"/>
      <c r="G3" s="70"/>
    </row>
    <row r="4" spans="1:11" ht="15" customHeight="1">
      <c r="A4" s="71" t="s">
        <v>34</v>
      </c>
      <c r="B4" s="538" t="s">
        <v>81</v>
      </c>
      <c r="C4" s="538"/>
      <c r="D4" s="538"/>
      <c r="E4" s="538"/>
      <c r="F4" s="538"/>
      <c r="G4" s="538"/>
      <c r="H4" s="538"/>
      <c r="I4" s="538"/>
      <c r="J4" s="538"/>
      <c r="K4" s="538"/>
    </row>
    <row r="5" spans="1:11" ht="9" customHeight="1">
      <c r="A5" s="37"/>
      <c r="B5" s="34"/>
      <c r="C5" s="34"/>
      <c r="D5" s="34"/>
      <c r="E5" s="34"/>
      <c r="F5" s="34"/>
      <c r="G5" s="38"/>
    </row>
    <row r="6" spans="1:11" ht="22.5" customHeight="1">
      <c r="A6" s="71" t="s">
        <v>35</v>
      </c>
      <c r="B6" s="638" t="s">
        <v>82</v>
      </c>
      <c r="C6" s="539"/>
      <c r="D6" s="539"/>
      <c r="E6" s="539"/>
      <c r="F6" s="539"/>
      <c r="G6" s="539"/>
      <c r="H6" s="539"/>
      <c r="I6" s="539"/>
      <c r="J6" s="539"/>
      <c r="K6" s="539"/>
    </row>
    <row r="7" spans="1:11" ht="6" customHeight="1">
      <c r="A7" s="39"/>
      <c r="B7" s="35"/>
      <c r="C7" s="35"/>
      <c r="D7" s="35"/>
      <c r="E7" s="36"/>
      <c r="F7" s="34"/>
      <c r="G7" s="38"/>
    </row>
    <row r="8" spans="1:11" ht="24" customHeight="1">
      <c r="A8" s="71" t="s">
        <v>33</v>
      </c>
      <c r="B8" s="539" t="s">
        <v>57</v>
      </c>
      <c r="C8" s="539"/>
      <c r="D8" s="539"/>
      <c r="E8" s="539"/>
      <c r="F8" s="539"/>
      <c r="G8" s="539"/>
    </row>
    <row r="9" spans="1:11" ht="6.75" customHeight="1">
      <c r="A9" s="535"/>
      <c r="B9" s="536"/>
      <c r="C9" s="536"/>
      <c r="D9" s="536"/>
      <c r="E9" s="536"/>
      <c r="F9" s="536"/>
      <c r="G9" s="537"/>
    </row>
    <row r="10" spans="1:11">
      <c r="A10" s="544" t="s">
        <v>42</v>
      </c>
      <c r="B10" s="545"/>
      <c r="C10" s="545"/>
      <c r="D10" s="545"/>
      <c r="E10" s="545"/>
      <c r="F10" s="545"/>
      <c r="G10" s="546"/>
    </row>
    <row r="11" spans="1:11" ht="25.5">
      <c r="A11" s="63" t="s">
        <v>1</v>
      </c>
      <c r="B11" s="547" t="s">
        <v>48</v>
      </c>
      <c r="C11" s="549"/>
      <c r="D11" s="547" t="s">
        <v>46</v>
      </c>
      <c r="E11" s="549"/>
      <c r="F11" s="67" t="s">
        <v>47</v>
      </c>
      <c r="G11" s="63" t="s">
        <v>5</v>
      </c>
    </row>
    <row r="12" spans="1:11">
      <c r="A12" s="40" t="s">
        <v>83</v>
      </c>
      <c r="B12" s="550" t="s">
        <v>78</v>
      </c>
      <c r="C12" s="552"/>
      <c r="D12" s="550">
        <v>100</v>
      </c>
      <c r="E12" s="552"/>
      <c r="F12" s="41"/>
      <c r="G12" s="75" t="e">
        <f>F12/E12*100</f>
        <v>#DIV/0!</v>
      </c>
    </row>
    <row r="13" spans="1:11" ht="6.75" customHeight="1">
      <c r="A13" s="554"/>
      <c r="B13" s="555"/>
      <c r="C13" s="555"/>
      <c r="D13" s="555"/>
      <c r="E13" s="555"/>
      <c r="F13" s="555"/>
      <c r="G13" s="556"/>
    </row>
    <row r="14" spans="1:11">
      <c r="A14" s="544" t="s">
        <v>43</v>
      </c>
      <c r="B14" s="545"/>
      <c r="C14" s="545"/>
      <c r="D14" s="545"/>
      <c r="E14" s="545"/>
      <c r="F14" s="545"/>
      <c r="G14" s="546"/>
    </row>
    <row r="15" spans="1:11">
      <c r="A15" s="78" t="s">
        <v>58</v>
      </c>
      <c r="B15" s="64" t="s">
        <v>8</v>
      </c>
      <c r="C15" s="64" t="s">
        <v>9</v>
      </c>
      <c r="D15" s="79" t="s">
        <v>59</v>
      </c>
      <c r="E15" s="79" t="s">
        <v>60</v>
      </c>
      <c r="F15" s="64" t="s">
        <v>32</v>
      </c>
      <c r="G15" s="65" t="s">
        <v>10</v>
      </c>
    </row>
    <row r="16" spans="1:11" ht="17.25" customHeight="1">
      <c r="A16" s="96">
        <v>857322</v>
      </c>
      <c r="B16" s="42"/>
      <c r="C16" s="42"/>
      <c r="D16" s="42"/>
      <c r="E16" s="42"/>
      <c r="F16" s="42"/>
      <c r="G16" s="75" t="e">
        <f>F16/B16*100</f>
        <v>#DIV/0!</v>
      </c>
    </row>
    <row r="17" spans="1:8" ht="9.75" customHeight="1">
      <c r="A17" s="635"/>
      <c r="B17" s="636"/>
      <c r="C17" s="636"/>
      <c r="D17" s="636"/>
      <c r="E17" s="636"/>
      <c r="F17" s="636"/>
      <c r="G17" s="637"/>
    </row>
    <row r="18" spans="1:8" ht="18" customHeight="1">
      <c r="A18" s="587" t="s">
        <v>54</v>
      </c>
      <c r="B18" s="587"/>
      <c r="C18" s="587"/>
      <c r="D18" s="587"/>
      <c r="E18" s="587"/>
      <c r="F18" s="587"/>
      <c r="G18" s="587"/>
      <c r="H18" s="132"/>
    </row>
    <row r="19" spans="1:8" ht="3" customHeight="1">
      <c r="A19" s="642"/>
      <c r="B19" s="642"/>
      <c r="C19" s="642"/>
      <c r="D19" s="642"/>
      <c r="E19" s="642"/>
      <c r="F19" s="642"/>
      <c r="G19" s="642"/>
      <c r="H19" s="132"/>
    </row>
    <row r="20" spans="1:8" ht="15" customHeight="1">
      <c r="A20" s="588" t="s">
        <v>55</v>
      </c>
      <c r="B20" s="588"/>
      <c r="C20" s="588"/>
      <c r="D20" s="588"/>
      <c r="E20" s="588"/>
      <c r="F20" s="588"/>
      <c r="G20" s="588"/>
      <c r="H20" s="132"/>
    </row>
    <row r="21" spans="1:8" ht="58.5" customHeight="1">
      <c r="A21" s="642"/>
      <c r="B21" s="642"/>
      <c r="C21" s="642"/>
      <c r="D21" s="642"/>
      <c r="E21" s="642"/>
      <c r="F21" s="642"/>
      <c r="G21" s="642"/>
      <c r="H21" s="132"/>
    </row>
    <row r="22" spans="1:8" ht="15.75" customHeight="1">
      <c r="A22" s="588" t="s">
        <v>49</v>
      </c>
      <c r="B22" s="588"/>
      <c r="C22" s="588"/>
      <c r="D22" s="588"/>
      <c r="E22" s="588"/>
      <c r="F22" s="588"/>
      <c r="G22" s="588"/>
      <c r="H22" s="132"/>
    </row>
    <row r="23" spans="1:8" ht="45.75" customHeight="1">
      <c r="A23" s="643"/>
      <c r="B23" s="644"/>
      <c r="C23" s="644"/>
      <c r="D23" s="644"/>
      <c r="E23" s="644"/>
      <c r="F23" s="644"/>
      <c r="G23" s="645"/>
      <c r="H23" s="132"/>
    </row>
    <row r="24" spans="1:8" ht="15.75" customHeight="1">
      <c r="A24" s="588" t="s">
        <v>62</v>
      </c>
      <c r="B24" s="588"/>
      <c r="C24" s="588"/>
      <c r="D24" s="588"/>
      <c r="E24" s="588"/>
      <c r="F24" s="588"/>
      <c r="G24" s="588"/>
      <c r="H24" s="132"/>
    </row>
    <row r="25" spans="1:8" ht="55.5" customHeight="1">
      <c r="A25" s="646"/>
      <c r="B25" s="646"/>
      <c r="C25" s="646"/>
      <c r="D25" s="646"/>
      <c r="E25" s="646"/>
      <c r="F25" s="646"/>
      <c r="G25" s="646"/>
      <c r="H25" s="132"/>
    </row>
    <row r="26" spans="1:8" ht="13.5" customHeight="1">
      <c r="A26" s="647" t="s">
        <v>84</v>
      </c>
      <c r="B26" s="647"/>
      <c r="C26" s="647"/>
      <c r="D26" s="647"/>
      <c r="E26" s="647"/>
      <c r="F26" s="647"/>
      <c r="G26" s="647"/>
      <c r="H26" s="132"/>
    </row>
    <row r="27" spans="1:8" ht="35.25" customHeight="1">
      <c r="A27" s="97" t="s">
        <v>85</v>
      </c>
      <c r="B27" s="98" t="s">
        <v>86</v>
      </c>
      <c r="C27" s="98" t="s">
        <v>87</v>
      </c>
      <c r="D27" s="98" t="s">
        <v>16</v>
      </c>
      <c r="E27" s="641" t="s">
        <v>52</v>
      </c>
      <c r="F27" s="641"/>
      <c r="G27" s="641"/>
      <c r="H27" s="132"/>
    </row>
    <row r="28" spans="1:8" ht="18" customHeight="1">
      <c r="A28" s="99" t="s">
        <v>88</v>
      </c>
      <c r="B28" s="100">
        <v>29434.92</v>
      </c>
      <c r="C28" s="101"/>
      <c r="D28" s="102">
        <f>C28/B28*100</f>
        <v>0</v>
      </c>
      <c r="E28" s="639"/>
      <c r="F28" s="639"/>
      <c r="G28" s="639"/>
      <c r="H28" s="132"/>
    </row>
    <row r="29" spans="1:8" ht="15.75" customHeight="1">
      <c r="A29" s="103" t="s">
        <v>89</v>
      </c>
      <c r="B29" s="104">
        <v>84000</v>
      </c>
      <c r="C29" s="105"/>
      <c r="D29" s="106">
        <f>C29/B29*100</f>
        <v>0</v>
      </c>
      <c r="E29" s="640"/>
      <c r="F29" s="640"/>
      <c r="G29" s="640"/>
      <c r="H29" s="132"/>
    </row>
    <row r="30" spans="1:8" ht="18" customHeight="1">
      <c r="A30" s="103" t="s">
        <v>90</v>
      </c>
      <c r="B30" s="104">
        <v>78000</v>
      </c>
      <c r="C30" s="105"/>
      <c r="D30" s="106">
        <f>C30/B30*100</f>
        <v>0</v>
      </c>
      <c r="E30" s="503"/>
      <c r="F30" s="503"/>
      <c r="G30" s="503"/>
      <c r="H30" s="132"/>
    </row>
    <row r="31" spans="1:8" ht="21.75" customHeight="1">
      <c r="A31" s="103" t="s">
        <v>91</v>
      </c>
      <c r="B31" s="104">
        <v>24000</v>
      </c>
      <c r="C31" s="105"/>
      <c r="D31" s="106">
        <f>C31/B31*100</f>
        <v>0</v>
      </c>
      <c r="E31" s="503"/>
      <c r="F31" s="503"/>
      <c r="G31" s="503"/>
      <c r="H31" s="132"/>
    </row>
    <row r="32" spans="1:8" ht="21.75" customHeight="1">
      <c r="A32" s="103" t="s">
        <v>92</v>
      </c>
      <c r="B32" s="104">
        <v>5673.84</v>
      </c>
      <c r="C32" s="105"/>
      <c r="D32" s="106">
        <v>0</v>
      </c>
      <c r="E32" s="503"/>
      <c r="F32" s="503"/>
      <c r="G32" s="503"/>
      <c r="H32" s="132"/>
    </row>
    <row r="33" spans="1:8" ht="21.75" customHeight="1">
      <c r="A33" s="103" t="s">
        <v>93</v>
      </c>
      <c r="B33" s="104">
        <v>240000</v>
      </c>
      <c r="C33" s="105"/>
      <c r="D33" s="106">
        <f>C33/B33*100</f>
        <v>0</v>
      </c>
      <c r="E33" s="503"/>
      <c r="F33" s="503"/>
      <c r="G33" s="503"/>
      <c r="H33" s="132"/>
    </row>
    <row r="34" spans="1:8" ht="21.75" customHeight="1">
      <c r="A34" s="103" t="s">
        <v>94</v>
      </c>
      <c r="B34" s="104">
        <v>103843.8</v>
      </c>
      <c r="C34" s="105"/>
      <c r="D34" s="106">
        <f>C34/B34*100</f>
        <v>0</v>
      </c>
      <c r="E34" s="503"/>
      <c r="F34" s="503"/>
      <c r="G34" s="503"/>
      <c r="H34" s="132"/>
    </row>
    <row r="35" spans="1:8" ht="18.75" customHeight="1">
      <c r="A35" s="103" t="s">
        <v>95</v>
      </c>
      <c r="B35" s="107">
        <v>5030.76</v>
      </c>
      <c r="C35" s="105"/>
      <c r="D35" s="106">
        <f>C35/B35*100</f>
        <v>0</v>
      </c>
      <c r="E35" s="640"/>
      <c r="F35" s="640"/>
      <c r="G35" s="640"/>
      <c r="H35" s="132"/>
    </row>
    <row r="36" spans="1:8" ht="21.75" customHeight="1">
      <c r="A36" s="103" t="s">
        <v>96</v>
      </c>
      <c r="B36" s="108">
        <v>5400</v>
      </c>
      <c r="C36" s="105"/>
      <c r="D36" s="109">
        <v>2.0153702999999998</v>
      </c>
      <c r="E36" s="503"/>
      <c r="F36" s="503"/>
      <c r="G36" s="503"/>
      <c r="H36" s="132"/>
    </row>
    <row r="37" spans="1:8" ht="25.5" customHeight="1">
      <c r="A37" s="103" t="s">
        <v>97</v>
      </c>
      <c r="B37" s="107">
        <v>5176.05</v>
      </c>
      <c r="C37" s="105"/>
      <c r="D37" s="106">
        <f>C37/B37*100</f>
        <v>0</v>
      </c>
      <c r="E37" s="503"/>
      <c r="F37" s="503"/>
      <c r="G37" s="503"/>
      <c r="H37" s="132"/>
    </row>
    <row r="38" spans="1:8" s="43" customFormat="1" ht="18" customHeight="1">
      <c r="A38" s="103" t="s">
        <v>98</v>
      </c>
      <c r="B38" s="104">
        <v>24000</v>
      </c>
      <c r="C38" s="105"/>
      <c r="D38" s="106">
        <f>C38/B38*100</f>
        <v>0</v>
      </c>
      <c r="E38" s="503"/>
      <c r="F38" s="503"/>
      <c r="G38" s="503"/>
      <c r="H38" s="133"/>
    </row>
    <row r="39" spans="1:8" s="44" customFormat="1" ht="18" customHeight="1">
      <c r="A39" s="103" t="s">
        <v>99</v>
      </c>
      <c r="B39" s="104">
        <v>4350</v>
      </c>
      <c r="C39" s="105"/>
      <c r="D39" s="106">
        <f>C39/B39*100</f>
        <v>0</v>
      </c>
      <c r="E39" s="503"/>
      <c r="F39" s="503"/>
      <c r="G39" s="503"/>
      <c r="H39" s="134"/>
    </row>
    <row r="40" spans="1:8" s="44" customFormat="1" ht="25.5" customHeight="1">
      <c r="A40" s="103" t="s">
        <v>100</v>
      </c>
      <c r="B40" s="110">
        <v>0</v>
      </c>
      <c r="C40" s="111"/>
      <c r="D40" s="112">
        <v>0</v>
      </c>
      <c r="E40" s="503"/>
      <c r="F40" s="503"/>
      <c r="G40" s="503"/>
      <c r="H40" s="134"/>
    </row>
    <row r="41" spans="1:8" s="44" customFormat="1" ht="27.75" customHeight="1">
      <c r="A41" s="103" t="s">
        <v>101</v>
      </c>
      <c r="B41" s="110">
        <v>42000</v>
      </c>
      <c r="C41" s="111"/>
      <c r="D41" s="112">
        <v>0</v>
      </c>
      <c r="E41" s="503"/>
      <c r="F41" s="503"/>
      <c r="G41" s="503"/>
      <c r="H41" s="134"/>
    </row>
    <row r="42" spans="1:8" ht="24.75" customHeight="1">
      <c r="A42" s="113" t="s">
        <v>102</v>
      </c>
      <c r="B42" s="114">
        <f>SUM(B28:B41)</f>
        <v>650909.37000000011</v>
      </c>
      <c r="C42" s="114">
        <f>SUM(C28:C41)</f>
        <v>0</v>
      </c>
      <c r="D42" s="115">
        <f>C42/B42*100</f>
        <v>0</v>
      </c>
      <c r="E42" s="648"/>
      <c r="F42" s="648"/>
      <c r="G42" s="648"/>
      <c r="H42" s="132"/>
    </row>
    <row r="43" spans="1:8" ht="34.5" customHeight="1">
      <c r="A43" s="651" t="s">
        <v>122</v>
      </c>
      <c r="B43" s="652"/>
      <c r="C43" s="652"/>
      <c r="D43" s="652"/>
      <c r="E43" s="652"/>
      <c r="F43" s="652"/>
      <c r="G43" s="652"/>
      <c r="H43" s="132"/>
    </row>
    <row r="44" spans="1:8">
      <c r="A44" s="653" t="s">
        <v>103</v>
      </c>
      <c r="B44" s="565"/>
      <c r="C44" s="565"/>
      <c r="D44" s="565"/>
      <c r="E44" s="565"/>
      <c r="F44" s="565"/>
      <c r="G44" s="565"/>
      <c r="H44" s="132"/>
    </row>
    <row r="45" spans="1:8" ht="25.5">
      <c r="A45" s="557" t="s">
        <v>85</v>
      </c>
      <c r="B45" s="557"/>
      <c r="C45" s="98" t="s">
        <v>104</v>
      </c>
      <c r="D45" s="98" t="s">
        <v>105</v>
      </c>
      <c r="E45" s="116" t="s">
        <v>16</v>
      </c>
      <c r="F45" s="558" t="s">
        <v>52</v>
      </c>
      <c r="G45" s="559"/>
      <c r="H45" s="132"/>
    </row>
    <row r="46" spans="1:8">
      <c r="A46" s="502" t="s">
        <v>106</v>
      </c>
      <c r="B46" s="502"/>
      <c r="C46" s="105">
        <v>3000</v>
      </c>
      <c r="D46" s="105"/>
      <c r="E46" s="117">
        <f t="shared" ref="E46:E60" si="0">D46/C46*100</f>
        <v>0</v>
      </c>
      <c r="F46" s="649"/>
      <c r="G46" s="650"/>
      <c r="H46" s="132"/>
    </row>
    <row r="47" spans="1:8">
      <c r="A47" s="502" t="s">
        <v>107</v>
      </c>
      <c r="B47" s="502"/>
      <c r="C47" s="105">
        <v>1500</v>
      </c>
      <c r="D47" s="105"/>
      <c r="E47" s="117">
        <f t="shared" si="0"/>
        <v>0</v>
      </c>
      <c r="F47" s="649"/>
      <c r="G47" s="650"/>
      <c r="H47" s="132"/>
    </row>
    <row r="48" spans="1:8">
      <c r="A48" s="502" t="s">
        <v>108</v>
      </c>
      <c r="B48" s="502"/>
      <c r="C48" s="105">
        <v>1200</v>
      </c>
      <c r="D48" s="105"/>
      <c r="E48" s="117">
        <f t="shared" si="0"/>
        <v>0</v>
      </c>
      <c r="F48" s="649"/>
      <c r="G48" s="650"/>
      <c r="H48" s="132"/>
    </row>
    <row r="49" spans="1:8">
      <c r="A49" s="502" t="s">
        <v>109</v>
      </c>
      <c r="B49" s="502"/>
      <c r="C49" s="105">
        <v>78000</v>
      </c>
      <c r="D49" s="105"/>
      <c r="E49" s="117">
        <f t="shared" si="0"/>
        <v>0</v>
      </c>
      <c r="F49" s="649"/>
      <c r="G49" s="650"/>
      <c r="H49" s="132"/>
    </row>
    <row r="50" spans="1:8">
      <c r="A50" s="502" t="s">
        <v>110</v>
      </c>
      <c r="B50" s="502"/>
      <c r="C50" s="105">
        <v>7691.38</v>
      </c>
      <c r="D50" s="105"/>
      <c r="E50" s="117">
        <f t="shared" si="0"/>
        <v>0</v>
      </c>
      <c r="F50" s="649"/>
      <c r="G50" s="650"/>
      <c r="H50" s="132"/>
    </row>
    <row r="51" spans="1:8">
      <c r="A51" s="502" t="s">
        <v>111</v>
      </c>
      <c r="B51" s="502"/>
      <c r="C51" s="105">
        <v>1108.6199999999999</v>
      </c>
      <c r="D51" s="105"/>
      <c r="E51" s="117">
        <f t="shared" si="0"/>
        <v>0</v>
      </c>
      <c r="F51" s="649"/>
      <c r="G51" s="650"/>
      <c r="H51" s="132"/>
    </row>
    <row r="52" spans="1:8">
      <c r="A52" s="502" t="s">
        <v>112</v>
      </c>
      <c r="B52" s="502"/>
      <c r="C52" s="105">
        <v>10000</v>
      </c>
      <c r="D52" s="105"/>
      <c r="E52" s="117">
        <f t="shared" si="0"/>
        <v>0</v>
      </c>
      <c r="F52" s="649"/>
      <c r="G52" s="650"/>
      <c r="H52" s="132"/>
    </row>
    <row r="53" spans="1:8" ht="21" customHeight="1">
      <c r="A53" s="502" t="s">
        <v>113</v>
      </c>
      <c r="B53" s="502"/>
      <c r="C53" s="105">
        <v>4000</v>
      </c>
      <c r="D53" s="105"/>
      <c r="E53" s="117">
        <f t="shared" si="0"/>
        <v>0</v>
      </c>
      <c r="F53" s="649"/>
      <c r="G53" s="650"/>
      <c r="H53" s="132"/>
    </row>
    <row r="54" spans="1:8" ht="22.5" customHeight="1">
      <c r="A54" s="502" t="s">
        <v>114</v>
      </c>
      <c r="B54" s="502"/>
      <c r="C54" s="105">
        <v>15000</v>
      </c>
      <c r="D54" s="105"/>
      <c r="E54" s="117">
        <f t="shared" si="0"/>
        <v>0</v>
      </c>
      <c r="F54" s="649"/>
      <c r="G54" s="650"/>
      <c r="H54" s="132"/>
    </row>
    <row r="55" spans="1:8" ht="22.5" customHeight="1">
      <c r="A55" s="502" t="s">
        <v>115</v>
      </c>
      <c r="B55" s="502"/>
      <c r="C55" s="105">
        <v>200000</v>
      </c>
      <c r="D55" s="105"/>
      <c r="E55" s="117">
        <f t="shared" si="0"/>
        <v>0</v>
      </c>
      <c r="F55" s="649"/>
      <c r="G55" s="650"/>
      <c r="H55" s="132"/>
    </row>
    <row r="56" spans="1:8" ht="25.5" customHeight="1">
      <c r="A56" s="502" t="s">
        <v>116</v>
      </c>
      <c r="B56" s="502"/>
      <c r="C56" s="105">
        <v>241377.2</v>
      </c>
      <c r="D56" s="105"/>
      <c r="E56" s="117">
        <f t="shared" si="0"/>
        <v>0</v>
      </c>
      <c r="F56" s="649"/>
      <c r="G56" s="650"/>
      <c r="H56" s="132"/>
    </row>
    <row r="57" spans="1:8" ht="18" customHeight="1">
      <c r="A57" s="502" t="s">
        <v>117</v>
      </c>
      <c r="B57" s="502"/>
      <c r="C57" s="105">
        <v>47100</v>
      </c>
      <c r="D57" s="105"/>
      <c r="E57" s="117">
        <f t="shared" si="0"/>
        <v>0</v>
      </c>
      <c r="F57" s="649"/>
      <c r="G57" s="650"/>
      <c r="H57" s="132"/>
    </row>
    <row r="58" spans="1:8">
      <c r="A58" s="502" t="s">
        <v>118</v>
      </c>
      <c r="B58" s="502"/>
      <c r="C58" s="105">
        <v>20700</v>
      </c>
      <c r="D58" s="105"/>
      <c r="E58" s="117">
        <f t="shared" si="0"/>
        <v>0</v>
      </c>
      <c r="F58" s="649"/>
      <c r="G58" s="650"/>
      <c r="H58" s="132"/>
    </row>
    <row r="59" spans="1:8">
      <c r="A59" s="502" t="s">
        <v>119</v>
      </c>
      <c r="B59" s="502"/>
      <c r="C59" s="105">
        <v>0</v>
      </c>
      <c r="D59" s="105"/>
      <c r="E59" s="117">
        <v>0</v>
      </c>
      <c r="F59" s="649"/>
      <c r="G59" s="650"/>
      <c r="H59" s="132"/>
    </row>
    <row r="60" spans="1:8" ht="24.75" customHeight="1">
      <c r="A60" s="522" t="s">
        <v>120</v>
      </c>
      <c r="B60" s="522"/>
      <c r="C60" s="135">
        <f>C46+C47+C48+C49+C50+C51+C52+C53+C54+C55+C56+C57+C58+C59</f>
        <v>630677.19999999995</v>
      </c>
      <c r="D60" s="135"/>
      <c r="E60" s="136">
        <f t="shared" si="0"/>
        <v>0</v>
      </c>
      <c r="F60" s="654"/>
      <c r="G60" s="655"/>
      <c r="H60" s="132"/>
    </row>
    <row r="61" spans="1:8" ht="27.75" customHeight="1">
      <c r="A61" s="523" t="s">
        <v>121</v>
      </c>
      <c r="B61" s="524"/>
      <c r="C61" s="137">
        <f>C60+B42</f>
        <v>1281586.57</v>
      </c>
      <c r="D61" s="137"/>
      <c r="E61" s="138">
        <f>D61/C61*100</f>
        <v>0</v>
      </c>
      <c r="F61" s="656"/>
      <c r="G61" s="657"/>
      <c r="H61" s="132"/>
    </row>
    <row r="62" spans="1:8" ht="24" customHeight="1">
      <c r="A62" s="525" t="s">
        <v>123</v>
      </c>
      <c r="B62" s="526"/>
      <c r="C62" s="527" t="s">
        <v>124</v>
      </c>
      <c r="D62" s="527"/>
      <c r="E62" s="510" t="s">
        <v>125</v>
      </c>
      <c r="F62" s="511"/>
      <c r="G62" s="511"/>
      <c r="H62" s="663"/>
    </row>
    <row r="63" spans="1:8" ht="38.25">
      <c r="A63" s="139" t="s">
        <v>126</v>
      </c>
      <c r="B63" s="140" t="s">
        <v>127</v>
      </c>
      <c r="C63" s="139" t="s">
        <v>128</v>
      </c>
      <c r="D63" s="141" t="s">
        <v>129</v>
      </c>
      <c r="E63" s="512"/>
      <c r="F63" s="513"/>
      <c r="G63" s="513"/>
      <c r="H63" s="664"/>
    </row>
    <row r="64" spans="1:8">
      <c r="A64" s="658"/>
      <c r="B64" s="118"/>
      <c r="C64" s="119"/>
      <c r="D64" s="120"/>
      <c r="E64" s="660"/>
      <c r="F64" s="660"/>
      <c r="G64" s="660"/>
      <c r="H64" s="660"/>
    </row>
    <row r="65" spans="1:8" ht="23.25" customHeight="1">
      <c r="A65" s="659"/>
      <c r="B65" s="121"/>
      <c r="C65" s="119"/>
      <c r="D65" s="120"/>
      <c r="E65" s="660"/>
      <c r="F65" s="660"/>
      <c r="G65" s="660"/>
      <c r="H65" s="660"/>
    </row>
    <row r="66" spans="1:8">
      <c r="A66" s="658"/>
      <c r="B66" s="118"/>
      <c r="C66" s="119"/>
      <c r="D66" s="120"/>
      <c r="E66" s="660"/>
      <c r="F66" s="660"/>
      <c r="G66" s="660"/>
      <c r="H66" s="660"/>
    </row>
    <row r="67" spans="1:8">
      <c r="A67" s="659"/>
      <c r="B67" s="121"/>
      <c r="C67" s="119"/>
      <c r="D67" s="120"/>
      <c r="E67" s="661"/>
      <c r="F67" s="661"/>
      <c r="G67" s="661"/>
      <c r="H67" s="661"/>
    </row>
    <row r="68" spans="1:8">
      <c r="A68" s="122"/>
      <c r="B68" s="123"/>
      <c r="C68" s="119"/>
      <c r="D68" s="120"/>
      <c r="E68" s="660"/>
      <c r="F68" s="660"/>
      <c r="G68" s="660"/>
      <c r="H68" s="660"/>
    </row>
    <row r="69" spans="1:8">
      <c r="A69" s="658"/>
      <c r="B69" s="118"/>
      <c r="C69" s="119"/>
      <c r="D69" s="120"/>
      <c r="E69" s="660"/>
      <c r="F69" s="660"/>
      <c r="G69" s="660"/>
      <c r="H69" s="660"/>
    </row>
    <row r="70" spans="1:8">
      <c r="A70" s="659"/>
      <c r="B70" s="121"/>
      <c r="C70" s="119"/>
      <c r="D70" s="120"/>
      <c r="E70" s="662"/>
      <c r="F70" s="662"/>
      <c r="G70" s="662"/>
      <c r="H70" s="662"/>
    </row>
    <row r="71" spans="1:8">
      <c r="A71" s="122"/>
      <c r="B71" s="123"/>
      <c r="C71" s="119"/>
      <c r="D71" s="120"/>
      <c r="E71" s="662"/>
      <c r="F71" s="662"/>
      <c r="G71" s="662"/>
      <c r="H71" s="662"/>
    </row>
    <row r="72" spans="1:8">
      <c r="A72" s="122"/>
      <c r="B72" s="120"/>
      <c r="C72" s="119"/>
      <c r="D72" s="120"/>
      <c r="E72" s="660"/>
      <c r="F72" s="660"/>
      <c r="G72" s="660"/>
      <c r="H72" s="660"/>
    </row>
    <row r="73" spans="1:8">
      <c r="A73" s="122"/>
      <c r="B73" s="120"/>
      <c r="C73" s="119"/>
      <c r="D73" s="120"/>
      <c r="E73" s="660"/>
      <c r="F73" s="660"/>
      <c r="G73" s="660"/>
      <c r="H73" s="660"/>
    </row>
    <row r="74" spans="1:8">
      <c r="A74" s="122"/>
      <c r="B74" s="120"/>
      <c r="C74" s="665"/>
      <c r="D74" s="668"/>
      <c r="E74" s="660"/>
      <c r="F74" s="660"/>
      <c r="G74" s="660"/>
      <c r="H74" s="660"/>
    </row>
    <row r="75" spans="1:8">
      <c r="A75" s="122"/>
      <c r="B75" s="120"/>
      <c r="C75" s="666"/>
      <c r="D75" s="669"/>
      <c r="E75" s="662"/>
      <c r="F75" s="662"/>
      <c r="G75" s="662"/>
      <c r="H75" s="662"/>
    </row>
    <row r="76" spans="1:8">
      <c r="A76" s="122"/>
      <c r="B76" s="120"/>
      <c r="C76" s="667"/>
      <c r="D76" s="669"/>
      <c r="E76" s="662"/>
      <c r="F76" s="662"/>
      <c r="G76" s="662"/>
      <c r="H76" s="662"/>
    </row>
    <row r="77" spans="1:8">
      <c r="A77" s="122"/>
      <c r="B77" s="120"/>
      <c r="C77" s="119"/>
      <c r="D77" s="120"/>
      <c r="E77" s="660"/>
      <c r="F77" s="660"/>
      <c r="G77" s="660"/>
      <c r="H77" s="660"/>
    </row>
    <row r="78" spans="1:8">
      <c r="A78" s="122"/>
      <c r="B78" s="120"/>
      <c r="C78" s="119"/>
      <c r="D78" s="120"/>
      <c r="E78" s="660"/>
      <c r="F78" s="660"/>
      <c r="G78" s="660"/>
      <c r="H78" s="660"/>
    </row>
    <row r="79" spans="1:8">
      <c r="A79" s="124"/>
      <c r="B79" s="120"/>
      <c r="C79" s="119"/>
      <c r="D79" s="120"/>
      <c r="E79" s="660"/>
      <c r="F79" s="660"/>
      <c r="G79" s="660"/>
      <c r="H79" s="660"/>
    </row>
    <row r="80" spans="1:8">
      <c r="A80" s="125" t="s">
        <v>102</v>
      </c>
      <c r="B80" s="126">
        <f>SUM(B64:B79)</f>
        <v>0</v>
      </c>
      <c r="C80" s="125" t="s">
        <v>102</v>
      </c>
      <c r="D80" s="126">
        <f>SUM(D64:D79)</f>
        <v>0</v>
      </c>
      <c r="E80" s="648"/>
      <c r="F80" s="648"/>
      <c r="G80" s="648"/>
      <c r="H80" s="648"/>
    </row>
    <row r="81" spans="1:9">
      <c r="A81" s="127"/>
      <c r="B81" s="128"/>
      <c r="C81" s="122"/>
      <c r="D81" s="120"/>
      <c r="E81" s="660"/>
      <c r="F81" s="660"/>
      <c r="G81" s="660"/>
      <c r="H81" s="660"/>
    </row>
    <row r="82" spans="1:9">
      <c r="A82" s="124"/>
      <c r="B82" s="129"/>
      <c r="C82" s="119"/>
      <c r="D82" s="120"/>
      <c r="E82" s="660"/>
      <c r="F82" s="660"/>
      <c r="G82" s="660"/>
      <c r="H82" s="660"/>
    </row>
    <row r="83" spans="1:9">
      <c r="A83" s="125" t="s">
        <v>130</v>
      </c>
      <c r="B83" s="130">
        <f>SUM(B80+B82)</f>
        <v>0</v>
      </c>
      <c r="C83" s="125" t="s">
        <v>130</v>
      </c>
      <c r="D83" s="126">
        <f>D80+D81+D82</f>
        <v>0</v>
      </c>
      <c r="E83" s="648"/>
      <c r="F83" s="648"/>
      <c r="G83" s="648"/>
      <c r="H83" s="648"/>
    </row>
    <row r="84" spans="1:9" ht="83.25" customHeight="1">
      <c r="A84" s="651" t="s">
        <v>131</v>
      </c>
      <c r="B84" s="676"/>
      <c r="C84" s="676"/>
      <c r="D84" s="676"/>
      <c r="E84" s="676"/>
      <c r="F84" s="676"/>
      <c r="G84" s="676"/>
      <c r="H84" s="677"/>
    </row>
    <row r="85" spans="1:9">
      <c r="A85" s="678" t="s">
        <v>63</v>
      </c>
      <c r="B85" s="678"/>
      <c r="C85" s="678"/>
      <c r="D85" s="678"/>
      <c r="E85" s="678"/>
      <c r="F85" s="678"/>
      <c r="G85" s="678"/>
      <c r="H85" s="678"/>
      <c r="I85" s="678"/>
    </row>
    <row r="86" spans="1:9">
      <c r="A86" s="679"/>
      <c r="B86" s="680"/>
      <c r="C86" s="680"/>
      <c r="D86" s="680"/>
      <c r="E86" s="680"/>
      <c r="F86" s="680"/>
      <c r="G86" s="680"/>
      <c r="H86" s="680"/>
      <c r="I86" s="681"/>
    </row>
    <row r="87" spans="1:9">
      <c r="A87" s="682"/>
      <c r="B87" s="683"/>
      <c r="C87" s="683"/>
      <c r="D87" s="683"/>
      <c r="E87" s="683"/>
      <c r="F87" s="683"/>
      <c r="G87" s="683"/>
      <c r="H87" s="683"/>
      <c r="I87" s="684"/>
    </row>
    <row r="88" spans="1:9">
      <c r="A88" s="685"/>
      <c r="B88" s="686"/>
      <c r="C88" s="686"/>
      <c r="D88" s="686"/>
      <c r="E88" s="686"/>
      <c r="F88" s="686"/>
      <c r="G88" s="686"/>
      <c r="H88" s="686"/>
      <c r="I88" s="687"/>
    </row>
    <row r="90" spans="1:9">
      <c r="A90" s="142" t="s">
        <v>23</v>
      </c>
      <c r="B90" s="142"/>
      <c r="C90" s="623" t="s">
        <v>22</v>
      </c>
      <c r="D90" s="623"/>
      <c r="E90" s="623"/>
      <c r="F90" s="620" t="s">
        <v>44</v>
      </c>
      <c r="G90" s="622"/>
      <c r="H90" s="85" t="s">
        <v>44</v>
      </c>
      <c r="I90" s="86"/>
    </row>
    <row r="91" spans="1:9">
      <c r="A91" s="670"/>
      <c r="B91" s="671"/>
      <c r="C91" s="670"/>
      <c r="D91" s="674"/>
      <c r="E91" s="671"/>
      <c r="F91" s="670"/>
      <c r="G91" s="671"/>
      <c r="H91" s="81"/>
      <c r="I91" s="82"/>
    </row>
    <row r="92" spans="1:9">
      <c r="A92" s="672"/>
      <c r="B92" s="673"/>
      <c r="C92" s="672"/>
      <c r="D92" s="675"/>
      <c r="E92" s="673"/>
      <c r="F92" s="672"/>
      <c r="G92" s="673"/>
      <c r="H92" s="81"/>
      <c r="I92" s="82"/>
    </row>
    <row r="93" spans="1:9">
      <c r="A93" s="624"/>
      <c r="B93" s="626"/>
      <c r="C93" s="624"/>
      <c r="D93" s="625"/>
      <c r="E93" s="626"/>
      <c r="F93" s="624"/>
      <c r="G93" s="626"/>
      <c r="H93" s="83"/>
      <c r="I93" s="84"/>
    </row>
    <row r="94" spans="1:9">
      <c r="A94" s="132"/>
      <c r="B94" s="132"/>
      <c r="C94" s="132"/>
      <c r="D94" s="132"/>
      <c r="E94" s="132"/>
      <c r="F94" s="132"/>
      <c r="G94" s="132"/>
      <c r="H94" s="132"/>
    </row>
    <row r="95" spans="1:9">
      <c r="A95" s="132"/>
      <c r="B95" s="132"/>
      <c r="C95" s="132"/>
      <c r="D95" s="132"/>
      <c r="E95" s="132"/>
      <c r="F95" s="132"/>
      <c r="G95" s="132"/>
      <c r="H95" s="132"/>
    </row>
    <row r="96" spans="1:9">
      <c r="A96" s="132"/>
      <c r="B96" s="132"/>
      <c r="C96" s="132"/>
      <c r="D96" s="132"/>
      <c r="E96" s="132"/>
      <c r="F96" s="132"/>
      <c r="G96" s="132"/>
      <c r="H96" s="132"/>
    </row>
    <row r="97" spans="1:8">
      <c r="A97" s="132"/>
      <c r="B97" s="132"/>
      <c r="C97" s="132"/>
      <c r="D97" s="132"/>
      <c r="E97" s="132"/>
      <c r="F97" s="132"/>
      <c r="G97" s="132"/>
      <c r="H97" s="132"/>
    </row>
    <row r="98" spans="1:8">
      <c r="A98" s="132"/>
      <c r="B98" s="132"/>
      <c r="C98" s="132"/>
      <c r="D98" s="132"/>
      <c r="E98" s="132"/>
      <c r="F98" s="132"/>
      <c r="G98" s="132"/>
      <c r="H98" s="132"/>
    </row>
    <row r="99" spans="1:8">
      <c r="A99" s="132"/>
      <c r="B99" s="132"/>
      <c r="C99" s="132"/>
      <c r="D99" s="132"/>
      <c r="E99" s="132"/>
      <c r="F99" s="132"/>
      <c r="G99" s="132"/>
      <c r="H99" s="132"/>
    </row>
    <row r="100" spans="1:8">
      <c r="A100" s="132"/>
      <c r="B100" s="132"/>
      <c r="C100" s="132"/>
      <c r="D100" s="132"/>
      <c r="E100" s="132"/>
      <c r="F100" s="132"/>
      <c r="G100" s="132"/>
      <c r="H100" s="132"/>
    </row>
    <row r="101" spans="1:8">
      <c r="A101" s="132"/>
      <c r="B101" s="132"/>
      <c r="C101" s="132"/>
      <c r="D101" s="132"/>
      <c r="E101" s="132"/>
      <c r="F101" s="132"/>
      <c r="G101" s="132"/>
      <c r="H101" s="132"/>
    </row>
    <row r="102" spans="1:8">
      <c r="A102" s="131"/>
      <c r="B102" s="131"/>
      <c r="C102" s="131"/>
      <c r="D102" s="131"/>
      <c r="E102" s="131"/>
      <c r="F102" s="131"/>
      <c r="G102" s="131"/>
      <c r="H102" s="131"/>
    </row>
    <row r="103" spans="1:8">
      <c r="A103" s="131"/>
      <c r="B103" s="131"/>
      <c r="C103" s="131"/>
      <c r="D103" s="131"/>
      <c r="E103" s="131"/>
      <c r="F103" s="131"/>
      <c r="G103" s="131"/>
      <c r="H103" s="131"/>
    </row>
    <row r="104" spans="1:8">
      <c r="A104" s="131"/>
      <c r="B104" s="131"/>
      <c r="C104" s="131"/>
      <c r="D104" s="131"/>
      <c r="E104" s="131"/>
      <c r="F104" s="131"/>
      <c r="G104" s="131"/>
      <c r="H104" s="131"/>
    </row>
    <row r="105" spans="1:8">
      <c r="A105" s="131"/>
      <c r="B105" s="131"/>
      <c r="C105" s="131"/>
      <c r="D105" s="131"/>
      <c r="E105" s="131"/>
      <c r="F105" s="131"/>
      <c r="G105" s="131"/>
      <c r="H105" s="131"/>
    </row>
    <row r="106" spans="1:8">
      <c r="A106" s="131"/>
      <c r="B106" s="131"/>
      <c r="C106" s="131"/>
      <c r="D106" s="131"/>
      <c r="E106" s="131"/>
      <c r="F106" s="131"/>
      <c r="G106" s="131"/>
      <c r="H106" s="131"/>
    </row>
    <row r="107" spans="1:8">
      <c r="A107" s="131"/>
      <c r="B107" s="131"/>
      <c r="C107" s="131"/>
      <c r="D107" s="131"/>
      <c r="E107" s="131"/>
      <c r="F107" s="131"/>
      <c r="G107" s="131"/>
      <c r="H107" s="131"/>
    </row>
    <row r="108" spans="1:8">
      <c r="A108" s="131"/>
      <c r="B108" s="131"/>
      <c r="C108" s="131"/>
      <c r="D108" s="131"/>
      <c r="E108" s="131"/>
      <c r="F108" s="131"/>
      <c r="G108" s="131"/>
      <c r="H108" s="131"/>
    </row>
    <row r="109" spans="1:8">
      <c r="A109" s="131"/>
      <c r="B109" s="131"/>
      <c r="C109" s="131"/>
      <c r="D109" s="131"/>
      <c r="E109" s="131"/>
      <c r="F109" s="131"/>
      <c r="G109" s="131"/>
      <c r="H109" s="131"/>
    </row>
    <row r="110" spans="1:8">
      <c r="A110" s="131"/>
      <c r="B110" s="131"/>
      <c r="C110" s="131"/>
      <c r="D110" s="131"/>
      <c r="E110" s="131"/>
      <c r="F110" s="131"/>
      <c r="G110" s="131"/>
      <c r="H110" s="131"/>
    </row>
    <row r="111" spans="1:8">
      <c r="A111" s="131"/>
      <c r="B111" s="131"/>
      <c r="C111" s="131"/>
      <c r="D111" s="131"/>
      <c r="E111" s="131"/>
      <c r="F111" s="131"/>
      <c r="G111" s="131"/>
      <c r="H111" s="131"/>
    </row>
  </sheetData>
  <mergeCells count="111">
    <mergeCell ref="A91:B93"/>
    <mergeCell ref="C91:E93"/>
    <mergeCell ref="F91:G93"/>
    <mergeCell ref="F90:G90"/>
    <mergeCell ref="C90:E90"/>
    <mergeCell ref="E82:H82"/>
    <mergeCell ref="E83:H83"/>
    <mergeCell ref="A84:H84"/>
    <mergeCell ref="A85:I85"/>
    <mergeCell ref="A86:I88"/>
    <mergeCell ref="E77:H77"/>
    <mergeCell ref="E78:H78"/>
    <mergeCell ref="E79:H79"/>
    <mergeCell ref="E80:H80"/>
    <mergeCell ref="E81:H81"/>
    <mergeCell ref="E71:H71"/>
    <mergeCell ref="E72:H72"/>
    <mergeCell ref="E73:H73"/>
    <mergeCell ref="C74:C76"/>
    <mergeCell ref="D74:D76"/>
    <mergeCell ref="E74:H74"/>
    <mergeCell ref="E75:H75"/>
    <mergeCell ref="E76:H76"/>
    <mergeCell ref="A66:A67"/>
    <mergeCell ref="E66:H66"/>
    <mergeCell ref="E67:H67"/>
    <mergeCell ref="E68:H68"/>
    <mergeCell ref="A69:A70"/>
    <mergeCell ref="E69:H69"/>
    <mergeCell ref="E70:H70"/>
    <mergeCell ref="A62:B62"/>
    <mergeCell ref="C62:D62"/>
    <mergeCell ref="E62:H63"/>
    <mergeCell ref="A64:A65"/>
    <mergeCell ref="E64:H64"/>
    <mergeCell ref="E65:H65"/>
    <mergeCell ref="A59:B59"/>
    <mergeCell ref="F59:G59"/>
    <mergeCell ref="A60:B60"/>
    <mergeCell ref="F60:G60"/>
    <mergeCell ref="A61:B61"/>
    <mergeCell ref="F61:G61"/>
    <mergeCell ref="A56:B56"/>
    <mergeCell ref="F56:G56"/>
    <mergeCell ref="A57:B57"/>
    <mergeCell ref="F57:G57"/>
    <mergeCell ref="A58:B58"/>
    <mergeCell ref="F58:G58"/>
    <mergeCell ref="A53:B53"/>
    <mergeCell ref="F53:G53"/>
    <mergeCell ref="A54:B54"/>
    <mergeCell ref="F54:G54"/>
    <mergeCell ref="A55:B55"/>
    <mergeCell ref="F55:G55"/>
    <mergeCell ref="A50:B50"/>
    <mergeCell ref="F50:G50"/>
    <mergeCell ref="A51:B51"/>
    <mergeCell ref="F51:G51"/>
    <mergeCell ref="A52:B52"/>
    <mergeCell ref="F52:G52"/>
    <mergeCell ref="A47:B47"/>
    <mergeCell ref="F47:G47"/>
    <mergeCell ref="A48:B48"/>
    <mergeCell ref="F48:G48"/>
    <mergeCell ref="A49:B49"/>
    <mergeCell ref="F49:G49"/>
    <mergeCell ref="A43:G43"/>
    <mergeCell ref="A44:G44"/>
    <mergeCell ref="A45:B45"/>
    <mergeCell ref="F45:G45"/>
    <mergeCell ref="A46:B46"/>
    <mergeCell ref="F46:G46"/>
    <mergeCell ref="E38:G38"/>
    <mergeCell ref="E39:G39"/>
    <mergeCell ref="E40:G40"/>
    <mergeCell ref="E41:G41"/>
    <mergeCell ref="E42:G42"/>
    <mergeCell ref="E33:G33"/>
    <mergeCell ref="E34:G34"/>
    <mergeCell ref="E35:G35"/>
    <mergeCell ref="E36:G36"/>
    <mergeCell ref="E37:G37"/>
    <mergeCell ref="E28:G28"/>
    <mergeCell ref="E29:G29"/>
    <mergeCell ref="E30:G30"/>
    <mergeCell ref="E31:G31"/>
    <mergeCell ref="E32:G32"/>
    <mergeCell ref="E27:G27"/>
    <mergeCell ref="A21:G21"/>
    <mergeCell ref="A19:G19"/>
    <mergeCell ref="A18:G18"/>
    <mergeCell ref="A20:G20"/>
    <mergeCell ref="A22:G22"/>
    <mergeCell ref="A23:G23"/>
    <mergeCell ref="A24:G24"/>
    <mergeCell ref="A25:G25"/>
    <mergeCell ref="A26:G26"/>
    <mergeCell ref="A17:G17"/>
    <mergeCell ref="B11:C11"/>
    <mergeCell ref="B12:C12"/>
    <mergeCell ref="D11:E11"/>
    <mergeCell ref="D12:E12"/>
    <mergeCell ref="A1:G1"/>
    <mergeCell ref="A2:G2"/>
    <mergeCell ref="B8:G8"/>
    <mergeCell ref="B4:K4"/>
    <mergeCell ref="B6:K6"/>
    <mergeCell ref="A9:G9"/>
    <mergeCell ref="A10:G10"/>
    <mergeCell ref="A13:G13"/>
    <mergeCell ref="A14:G14"/>
  </mergeCells>
  <printOptions horizontalCentered="1"/>
  <pageMargins left="0" right="0" top="1.7716535433070868" bottom="0" header="0.39370078740157483" footer="0.31496062992125984"/>
  <pageSetup paperSize="9" scale="40" orientation="portrait" useFirstPageNumber="1" horizontalDpi="300" verticalDpi="300" r:id="rId1"/>
  <headerFooter>
    <oddHeader xml:space="preserve">&amp;C&amp;G
&amp;8PREEITURA MUNICIPAL DE PALMAS
 SECRETARIA MUNICIPAL DE FINANÇAS
  Superintendência de Planejamento Orçamentário e Modernização Administrativa
</oddHead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137"/>
  <sheetViews>
    <sheetView view="pageBreakPreview" topLeftCell="A121" zoomScale="85" zoomScaleNormal="100" zoomScaleSheetLayoutView="85" workbookViewId="0">
      <selection activeCell="A28" sqref="A28:E28"/>
    </sheetView>
  </sheetViews>
  <sheetFormatPr defaultRowHeight="14.25"/>
  <cols>
    <col min="1" max="1" width="10.85546875" style="44" customWidth="1"/>
    <col min="2" max="2" width="14.140625" style="44" customWidth="1"/>
    <col min="3" max="3" width="36" style="44" customWidth="1"/>
    <col min="4" max="4" width="21.28515625" style="44" customWidth="1"/>
    <col min="5" max="5" width="13.85546875" style="44" customWidth="1"/>
    <col min="6" max="6" width="16.140625" style="44" customWidth="1"/>
    <col min="7" max="7" width="16.85546875" style="44" customWidth="1"/>
    <col min="8" max="8" width="15" style="44" customWidth="1"/>
    <col min="9" max="9" width="14.5703125" style="44" customWidth="1"/>
    <col min="10" max="10" width="14" style="44" customWidth="1"/>
    <col min="11" max="11" width="10.140625" style="44" bestFit="1" customWidth="1"/>
    <col min="12" max="12" width="11.5703125" style="44" customWidth="1"/>
    <col min="13" max="13" width="12.5703125" style="44" customWidth="1"/>
    <col min="14" max="14" width="10.5703125" style="44" bestFit="1" customWidth="1"/>
    <col min="15" max="16384" width="9.140625" style="44"/>
  </cols>
  <sheetData>
    <row r="1" spans="1:19" ht="24.75" customHeight="1">
      <c r="A1" s="736" t="s">
        <v>291</v>
      </c>
      <c r="B1" s="737"/>
      <c r="C1" s="737"/>
      <c r="D1" s="737"/>
      <c r="E1" s="737"/>
      <c r="F1" s="737"/>
      <c r="G1" s="737"/>
      <c r="H1" s="737"/>
      <c r="I1" s="737"/>
      <c r="J1" s="737"/>
      <c r="K1" s="737"/>
      <c r="L1" s="737"/>
      <c r="M1" s="738"/>
    </row>
    <row r="2" spans="1:19" ht="27.75" customHeight="1">
      <c r="A2" s="535" t="s">
        <v>292</v>
      </c>
      <c r="B2" s="536"/>
      <c r="C2" s="536"/>
      <c r="D2" s="536"/>
      <c r="E2" s="536"/>
      <c r="F2" s="536"/>
      <c r="G2" s="536"/>
      <c r="H2" s="536"/>
      <c r="I2" s="536"/>
      <c r="J2" s="536"/>
      <c r="K2" s="536"/>
      <c r="L2" s="536"/>
      <c r="M2" s="537"/>
    </row>
    <row r="3" spans="1:19" ht="15">
      <c r="A3" s="739" t="s">
        <v>34</v>
      </c>
      <c r="B3" s="739"/>
      <c r="C3" s="538" t="s">
        <v>296</v>
      </c>
      <c r="D3" s="538"/>
      <c r="E3" s="538"/>
      <c r="F3" s="538"/>
      <c r="G3" s="538"/>
      <c r="H3" s="538"/>
      <c r="I3" s="538"/>
      <c r="J3" s="538"/>
      <c r="K3" s="538"/>
      <c r="L3" s="538"/>
      <c r="M3" s="538"/>
    </row>
    <row r="4" spans="1:19" ht="5.25" customHeight="1">
      <c r="A4" s="45"/>
      <c r="B4" s="46"/>
      <c r="C4" s="47"/>
      <c r="D4" s="47"/>
      <c r="E4" s="47"/>
      <c r="F4" s="47"/>
      <c r="G4" s="47"/>
      <c r="H4" s="47"/>
      <c r="I4" s="47"/>
      <c r="J4" s="47"/>
      <c r="K4" s="47"/>
      <c r="L4" s="47"/>
      <c r="M4" s="48"/>
    </row>
    <row r="5" spans="1:19" ht="15">
      <c r="A5" s="739" t="s">
        <v>35</v>
      </c>
      <c r="B5" s="739"/>
      <c r="C5" s="539" t="s">
        <v>295</v>
      </c>
      <c r="D5" s="539"/>
      <c r="E5" s="539"/>
      <c r="F5" s="539"/>
      <c r="G5" s="539"/>
      <c r="H5" s="539"/>
      <c r="I5" s="539"/>
      <c r="J5" s="539"/>
      <c r="K5" s="539"/>
      <c r="L5" s="539"/>
      <c r="M5" s="539"/>
    </row>
    <row r="6" spans="1:19" ht="5.25" customHeight="1">
      <c r="A6" s="45"/>
      <c r="B6" s="46"/>
      <c r="C6" s="47"/>
      <c r="D6" s="47"/>
      <c r="E6" s="47"/>
      <c r="F6" s="47"/>
      <c r="G6" s="47"/>
      <c r="H6" s="47"/>
      <c r="I6" s="47"/>
      <c r="J6" s="47"/>
      <c r="K6" s="47"/>
      <c r="L6" s="47"/>
      <c r="M6" s="48"/>
    </row>
    <row r="7" spans="1:19" ht="44.25" customHeight="1">
      <c r="A7" s="739" t="s">
        <v>36</v>
      </c>
      <c r="B7" s="739"/>
      <c r="C7" s="741" t="s">
        <v>294</v>
      </c>
      <c r="D7" s="741"/>
      <c r="E7" s="742"/>
      <c r="F7" s="742"/>
      <c r="G7" s="742"/>
      <c r="H7" s="742"/>
      <c r="I7" s="742"/>
      <c r="J7" s="742"/>
      <c r="K7" s="742"/>
      <c r="L7" s="742"/>
      <c r="M7" s="742"/>
    </row>
    <row r="8" spans="1:19" ht="4.5" customHeight="1">
      <c r="A8" s="45"/>
      <c r="B8" s="46"/>
      <c r="C8" s="46"/>
      <c r="D8" s="46"/>
      <c r="E8" s="46"/>
      <c r="F8" s="46"/>
      <c r="G8" s="46"/>
      <c r="H8" s="46"/>
      <c r="I8" s="46"/>
      <c r="J8" s="46"/>
      <c r="K8" s="46"/>
      <c r="L8" s="46"/>
      <c r="M8" s="49"/>
    </row>
    <row r="9" spans="1:19" s="50" customFormat="1">
      <c r="A9" s="743" t="s">
        <v>37</v>
      </c>
      <c r="B9" s="744"/>
      <c r="C9" s="744"/>
      <c r="D9" s="745" t="s">
        <v>53</v>
      </c>
      <c r="E9" s="746"/>
      <c r="F9" s="746"/>
      <c r="G9" s="746"/>
      <c r="H9" s="746"/>
      <c r="I9" s="746"/>
      <c r="J9" s="747"/>
      <c r="K9" s="744" t="s">
        <v>38</v>
      </c>
      <c r="L9" s="744"/>
      <c r="M9" s="748"/>
    </row>
    <row r="10" spans="1:19">
      <c r="A10" s="51" t="s">
        <v>14</v>
      </c>
      <c r="B10" s="749" t="s">
        <v>15</v>
      </c>
      <c r="C10" s="749"/>
      <c r="D10" s="250" t="s">
        <v>58</v>
      </c>
      <c r="E10" s="52" t="s">
        <v>8</v>
      </c>
      <c r="F10" s="250" t="s">
        <v>9</v>
      </c>
      <c r="G10" s="250" t="s">
        <v>59</v>
      </c>
      <c r="H10" s="250" t="s">
        <v>60</v>
      </c>
      <c r="I10" s="250" t="s">
        <v>32</v>
      </c>
      <c r="J10" s="250" t="s">
        <v>16</v>
      </c>
      <c r="K10" s="250" t="s">
        <v>17</v>
      </c>
      <c r="L10" s="53" t="s">
        <v>18</v>
      </c>
      <c r="M10" s="54" t="s">
        <v>16</v>
      </c>
      <c r="N10" s="55"/>
    </row>
    <row r="11" spans="1:19" ht="25.5" customHeight="1">
      <c r="A11" s="91"/>
      <c r="B11" s="740"/>
      <c r="C11" s="740"/>
      <c r="D11" s="93"/>
      <c r="E11" s="56"/>
      <c r="F11" s="56"/>
      <c r="G11" s="56"/>
      <c r="H11" s="56"/>
      <c r="I11" s="56"/>
      <c r="J11" s="57"/>
      <c r="K11" s="93"/>
      <c r="L11" s="76"/>
      <c r="M11" s="223" t="e">
        <f t="shared" ref="M11:M16" si="0">L11/K11*100</f>
        <v>#DIV/0!</v>
      </c>
    </row>
    <row r="12" spans="1:19" ht="22.5" customHeight="1">
      <c r="A12" s="91"/>
      <c r="B12" s="740"/>
      <c r="C12" s="740"/>
      <c r="D12" s="93"/>
      <c r="E12" s="56"/>
      <c r="F12" s="56"/>
      <c r="G12" s="56"/>
      <c r="H12" s="56"/>
      <c r="I12" s="56"/>
      <c r="J12" s="57"/>
      <c r="K12" s="93"/>
      <c r="L12" s="76"/>
      <c r="M12" s="58" t="e">
        <f t="shared" si="0"/>
        <v>#DIV/0!</v>
      </c>
    </row>
    <row r="13" spans="1:19" ht="27" customHeight="1">
      <c r="A13" s="92"/>
      <c r="B13" s="740"/>
      <c r="C13" s="740"/>
      <c r="D13" s="93"/>
      <c r="E13" s="56"/>
      <c r="F13" s="56"/>
      <c r="G13" s="56"/>
      <c r="H13" s="56"/>
      <c r="I13" s="56"/>
      <c r="J13" s="57"/>
      <c r="K13" s="93"/>
      <c r="L13" s="76"/>
      <c r="M13" s="58" t="e">
        <f t="shared" si="0"/>
        <v>#DIV/0!</v>
      </c>
    </row>
    <row r="14" spans="1:19" ht="27" customHeight="1">
      <c r="A14" s="92"/>
      <c r="B14" s="740"/>
      <c r="C14" s="740"/>
      <c r="D14" s="93"/>
      <c r="E14" s="56"/>
      <c r="F14" s="56"/>
      <c r="G14" s="56"/>
      <c r="H14" s="56"/>
      <c r="I14" s="287"/>
      <c r="J14" s="288"/>
      <c r="K14" s="93"/>
      <c r="L14" s="76"/>
      <c r="M14" s="58" t="e">
        <f t="shared" si="0"/>
        <v>#DIV/0!</v>
      </c>
      <c r="N14" s="774"/>
      <c r="O14" s="774"/>
      <c r="P14" s="774"/>
      <c r="Q14" s="774"/>
      <c r="R14" s="774"/>
      <c r="S14" s="774"/>
    </row>
    <row r="15" spans="1:19" ht="26.25" customHeight="1">
      <c r="A15" s="91"/>
      <c r="B15" s="740"/>
      <c r="C15" s="740"/>
      <c r="D15" s="93"/>
      <c r="E15" s="56"/>
      <c r="F15" s="56"/>
      <c r="G15" s="56"/>
      <c r="H15" s="56"/>
      <c r="I15" s="287"/>
      <c r="J15" s="288"/>
      <c r="K15" s="93"/>
      <c r="L15" s="76"/>
      <c r="M15" s="58" t="e">
        <f t="shared" si="0"/>
        <v>#DIV/0!</v>
      </c>
      <c r="N15" s="774"/>
      <c r="O15" s="774"/>
      <c r="P15" s="774"/>
      <c r="Q15" s="774"/>
      <c r="R15" s="774"/>
      <c r="S15" s="774"/>
    </row>
    <row r="16" spans="1:19" ht="31.5" customHeight="1">
      <c r="A16" s="91"/>
      <c r="B16" s="740"/>
      <c r="C16" s="740"/>
      <c r="D16" s="93"/>
      <c r="E16" s="56"/>
      <c r="F16" s="56"/>
      <c r="G16" s="56"/>
      <c r="H16" s="56"/>
      <c r="I16" s="287"/>
      <c r="J16" s="288"/>
      <c r="K16" s="93"/>
      <c r="L16" s="76"/>
      <c r="M16" s="223" t="e">
        <f t="shared" si="0"/>
        <v>#DIV/0!</v>
      </c>
      <c r="N16" s="774"/>
      <c r="O16" s="774"/>
      <c r="P16" s="774"/>
      <c r="Q16" s="774"/>
      <c r="R16" s="774"/>
      <c r="S16" s="774"/>
    </row>
    <row r="17" spans="1:13">
      <c r="A17" s="750" t="s">
        <v>45</v>
      </c>
      <c r="B17" s="751"/>
      <c r="C17" s="752"/>
      <c r="D17" s="94">
        <f t="shared" ref="D17:K17" si="1">SUM(D11:D16)</f>
        <v>0</v>
      </c>
      <c r="E17" s="59">
        <f t="shared" si="1"/>
        <v>0</v>
      </c>
      <c r="F17" s="59">
        <f t="shared" si="1"/>
        <v>0</v>
      </c>
      <c r="G17" s="59">
        <f t="shared" si="1"/>
        <v>0</v>
      </c>
      <c r="H17" s="59">
        <f t="shared" si="1"/>
        <v>0</v>
      </c>
      <c r="I17" s="59">
        <f t="shared" si="1"/>
        <v>0</v>
      </c>
      <c r="J17" s="60">
        <f t="shared" si="1"/>
        <v>0</v>
      </c>
      <c r="K17" s="94">
        <f t="shared" si="1"/>
        <v>0</v>
      </c>
      <c r="L17" s="77">
        <f>SUM(L12:L16)</f>
        <v>0</v>
      </c>
      <c r="M17" s="73" t="e">
        <f>SUM(M11:M16)</f>
        <v>#DIV/0!</v>
      </c>
    </row>
    <row r="18" spans="1:13" ht="3" customHeight="1">
      <c r="A18" s="45"/>
      <c r="B18" s="46"/>
      <c r="C18" s="46"/>
      <c r="D18" s="46"/>
      <c r="E18" s="46"/>
      <c r="F18" s="46"/>
      <c r="G18" s="46"/>
      <c r="H18" s="46"/>
      <c r="I18" s="46"/>
      <c r="J18" s="46"/>
      <c r="K18" s="46"/>
      <c r="L18" s="46"/>
      <c r="M18" s="49"/>
    </row>
    <row r="19" spans="1:13" ht="15">
      <c r="A19" s="739" t="s">
        <v>74</v>
      </c>
      <c r="B19" s="739"/>
      <c r="C19" s="739"/>
      <c r="D19" s="739"/>
      <c r="E19" s="739"/>
      <c r="F19" s="739"/>
      <c r="G19" s="739"/>
      <c r="H19" s="739"/>
      <c r="I19" s="739"/>
      <c r="J19" s="739"/>
      <c r="K19" s="739"/>
      <c r="L19" s="739"/>
      <c r="M19" s="739"/>
    </row>
    <row r="20" spans="1:13" s="50" customFormat="1" ht="25.5">
      <c r="A20" s="753" t="s">
        <v>300</v>
      </c>
      <c r="B20" s="753"/>
      <c r="C20" s="753"/>
      <c r="D20" s="753"/>
      <c r="E20" s="753"/>
      <c r="F20" s="754" t="s">
        <v>20</v>
      </c>
      <c r="G20" s="755"/>
      <c r="H20" s="754" t="s">
        <v>19</v>
      </c>
      <c r="I20" s="755"/>
      <c r="J20" s="66" t="s">
        <v>11</v>
      </c>
      <c r="K20" s="67" t="s">
        <v>12</v>
      </c>
      <c r="L20" s="67" t="s">
        <v>13</v>
      </c>
      <c r="M20" s="67" t="s">
        <v>31</v>
      </c>
    </row>
    <row r="21" spans="1:13">
      <c r="A21" s="756" t="s">
        <v>297</v>
      </c>
      <c r="B21" s="756"/>
      <c r="C21" s="756"/>
      <c r="D21" s="756"/>
      <c r="E21" s="756"/>
      <c r="F21" s="643" t="s">
        <v>66</v>
      </c>
      <c r="G21" s="645"/>
      <c r="H21" s="643" t="s">
        <v>75</v>
      </c>
      <c r="I21" s="645"/>
      <c r="J21" s="61" t="s">
        <v>76</v>
      </c>
      <c r="K21" s="61"/>
      <c r="L21" s="61"/>
      <c r="M21" s="289"/>
    </row>
    <row r="22" spans="1:13" s="290" customFormat="1" ht="14.25" customHeight="1">
      <c r="A22" s="757" t="s">
        <v>299</v>
      </c>
      <c r="B22" s="757"/>
      <c r="C22" s="757"/>
      <c r="D22" s="757"/>
      <c r="E22" s="757"/>
      <c r="F22" s="758" t="s">
        <v>303</v>
      </c>
      <c r="G22" s="758"/>
      <c r="H22" s="758"/>
      <c r="I22" s="758"/>
      <c r="J22" s="758"/>
      <c r="K22" s="758"/>
      <c r="L22" s="758"/>
      <c r="M22" s="758"/>
    </row>
    <row r="23" spans="1:13" s="290" customFormat="1">
      <c r="A23" s="757"/>
      <c r="B23" s="757"/>
      <c r="C23" s="757"/>
      <c r="D23" s="757"/>
      <c r="E23" s="757"/>
      <c r="F23" s="758"/>
      <c r="G23" s="758"/>
      <c r="H23" s="758"/>
      <c r="I23" s="758"/>
      <c r="J23" s="758"/>
      <c r="K23" s="758"/>
      <c r="L23" s="758"/>
      <c r="M23" s="758"/>
    </row>
    <row r="24" spans="1:13" s="50" customFormat="1" ht="25.5">
      <c r="A24" s="753" t="s">
        <v>300</v>
      </c>
      <c r="B24" s="753"/>
      <c r="C24" s="753"/>
      <c r="D24" s="753"/>
      <c r="E24" s="753"/>
      <c r="F24" s="754" t="s">
        <v>20</v>
      </c>
      <c r="G24" s="755"/>
      <c r="H24" s="754" t="s">
        <v>19</v>
      </c>
      <c r="I24" s="755"/>
      <c r="J24" s="66" t="s">
        <v>11</v>
      </c>
      <c r="K24" s="67" t="s">
        <v>12</v>
      </c>
      <c r="L24" s="67" t="s">
        <v>13</v>
      </c>
      <c r="M24" s="67" t="s">
        <v>31</v>
      </c>
    </row>
    <row r="25" spans="1:13" ht="30.75" customHeight="1">
      <c r="A25" s="756" t="s">
        <v>297</v>
      </c>
      <c r="B25" s="756"/>
      <c r="C25" s="756"/>
      <c r="D25" s="756"/>
      <c r="E25" s="756"/>
      <c r="F25" s="643" t="s">
        <v>66</v>
      </c>
      <c r="G25" s="645"/>
      <c r="H25" s="643" t="s">
        <v>75</v>
      </c>
      <c r="I25" s="645"/>
      <c r="J25" s="61" t="s">
        <v>78</v>
      </c>
      <c r="K25" s="61"/>
      <c r="L25" s="61"/>
      <c r="M25" s="62"/>
    </row>
    <row r="26" spans="1:13" ht="14.25" customHeight="1">
      <c r="A26" s="759" t="s">
        <v>298</v>
      </c>
      <c r="B26" s="759"/>
      <c r="C26" s="759"/>
      <c r="D26" s="759"/>
      <c r="E26" s="759"/>
      <c r="F26" s="759" t="s">
        <v>302</v>
      </c>
      <c r="G26" s="759"/>
      <c r="H26" s="759"/>
      <c r="I26" s="759"/>
      <c r="J26" s="759"/>
      <c r="K26" s="759"/>
      <c r="L26" s="759"/>
      <c r="M26" s="759"/>
    </row>
    <row r="27" spans="1:13">
      <c r="A27" s="759"/>
      <c r="B27" s="759"/>
      <c r="C27" s="759"/>
      <c r="D27" s="759"/>
      <c r="E27" s="759"/>
      <c r="F27" s="759"/>
      <c r="G27" s="759"/>
      <c r="H27" s="759"/>
      <c r="I27" s="759"/>
      <c r="J27" s="759"/>
      <c r="K27" s="759"/>
      <c r="L27" s="759"/>
      <c r="M27" s="759"/>
    </row>
    <row r="28" spans="1:13" s="50" customFormat="1" ht="25.5">
      <c r="A28" s="753" t="s">
        <v>300</v>
      </c>
      <c r="B28" s="753"/>
      <c r="C28" s="753"/>
      <c r="D28" s="753"/>
      <c r="E28" s="753"/>
      <c r="F28" s="754" t="s">
        <v>20</v>
      </c>
      <c r="G28" s="755"/>
      <c r="H28" s="754" t="s">
        <v>19</v>
      </c>
      <c r="I28" s="755"/>
      <c r="J28" s="66" t="s">
        <v>11</v>
      </c>
      <c r="K28" s="67" t="s">
        <v>12</v>
      </c>
      <c r="L28" s="67" t="s">
        <v>13</v>
      </c>
      <c r="M28" s="67" t="s">
        <v>31</v>
      </c>
    </row>
    <row r="29" spans="1:13" ht="29.25" customHeight="1">
      <c r="A29" s="521" t="s">
        <v>297</v>
      </c>
      <c r="B29" s="521"/>
      <c r="C29" s="521"/>
      <c r="D29" s="521"/>
      <c r="E29" s="521"/>
      <c r="F29" s="779" t="s">
        <v>66</v>
      </c>
      <c r="G29" s="780"/>
      <c r="H29" s="779" t="s">
        <v>75</v>
      </c>
      <c r="I29" s="780"/>
      <c r="J29" s="145" t="s">
        <v>65</v>
      </c>
      <c r="K29" s="145"/>
      <c r="L29" s="145"/>
      <c r="M29" s="291"/>
    </row>
    <row r="30" spans="1:13" ht="29.25" customHeight="1">
      <c r="A30" s="760" t="s">
        <v>301</v>
      </c>
      <c r="B30" s="760"/>
      <c r="C30" s="760"/>
      <c r="D30" s="760"/>
      <c r="E30" s="760"/>
      <c r="F30" s="758" t="s">
        <v>302</v>
      </c>
      <c r="G30" s="758"/>
      <c r="H30" s="758"/>
      <c r="I30" s="758"/>
      <c r="J30" s="758"/>
      <c r="K30" s="758"/>
      <c r="L30" s="758"/>
      <c r="M30" s="758"/>
    </row>
    <row r="31" spans="1:13" ht="3" customHeight="1">
      <c r="A31" s="761"/>
      <c r="B31" s="762"/>
      <c r="C31" s="762"/>
      <c r="D31" s="762"/>
      <c r="E31" s="762"/>
      <c r="F31" s="762"/>
      <c r="G31" s="762"/>
      <c r="H31" s="762"/>
      <c r="I31" s="762"/>
      <c r="J31" s="762"/>
      <c r="K31" s="762"/>
      <c r="L31" s="762"/>
      <c r="M31" s="763"/>
    </row>
    <row r="32" spans="1:13">
      <c r="A32" s="778" t="s">
        <v>39</v>
      </c>
      <c r="B32" s="778"/>
      <c r="C32" s="778"/>
      <c r="D32" s="778"/>
      <c r="E32" s="778"/>
      <c r="F32" s="778"/>
      <c r="G32" s="778"/>
      <c r="H32" s="778"/>
      <c r="I32" s="778"/>
      <c r="J32" s="778"/>
      <c r="K32" s="778"/>
      <c r="L32" s="778"/>
      <c r="M32" s="778"/>
    </row>
    <row r="33" spans="1:20" ht="4.5" customHeight="1">
      <c r="A33" s="767"/>
      <c r="B33" s="767"/>
      <c r="C33" s="767"/>
      <c r="D33" s="767"/>
      <c r="E33" s="767"/>
      <c r="F33" s="767"/>
      <c r="G33" s="767"/>
      <c r="H33" s="767"/>
      <c r="I33" s="767"/>
      <c r="J33" s="767"/>
      <c r="K33" s="767"/>
      <c r="L33" s="767"/>
      <c r="M33" s="767"/>
    </row>
    <row r="34" spans="1:20">
      <c r="A34" s="768" t="s">
        <v>40</v>
      </c>
      <c r="B34" s="769"/>
      <c r="C34" s="769"/>
      <c r="D34" s="769"/>
      <c r="E34" s="769"/>
      <c r="F34" s="769"/>
      <c r="G34" s="769"/>
      <c r="H34" s="769"/>
      <c r="I34" s="769"/>
      <c r="J34" s="769"/>
      <c r="K34" s="769"/>
      <c r="L34" s="769"/>
      <c r="M34" s="769"/>
    </row>
    <row r="35" spans="1:20" ht="127.5" customHeight="1">
      <c r="A35" s="770"/>
      <c r="B35" s="771"/>
      <c r="C35" s="771"/>
      <c r="D35" s="771"/>
      <c r="E35" s="771"/>
      <c r="F35" s="771"/>
      <c r="G35" s="771"/>
      <c r="H35" s="771"/>
      <c r="I35" s="771"/>
      <c r="J35" s="771"/>
      <c r="K35" s="771"/>
      <c r="L35" s="771"/>
      <c r="M35" s="772"/>
    </row>
    <row r="36" spans="1:20" ht="213" customHeight="1">
      <c r="A36" s="247"/>
      <c r="B36" s="248"/>
      <c r="C36" s="248"/>
      <c r="D36" s="248"/>
      <c r="E36" s="248"/>
      <c r="F36" s="248"/>
      <c r="G36" s="248"/>
      <c r="H36" s="248"/>
      <c r="I36" s="248"/>
      <c r="J36" s="248"/>
      <c r="K36" s="248"/>
      <c r="L36" s="248"/>
      <c r="M36" s="249"/>
    </row>
    <row r="37" spans="1:20" ht="12.75" customHeight="1">
      <c r="A37" s="764"/>
      <c r="B37" s="765"/>
      <c r="C37" s="765"/>
      <c r="D37" s="765"/>
      <c r="E37" s="765"/>
      <c r="F37" s="765"/>
      <c r="G37" s="765"/>
      <c r="H37" s="765"/>
      <c r="I37" s="765"/>
      <c r="J37" s="765"/>
      <c r="K37" s="765"/>
      <c r="L37" s="765"/>
      <c r="M37" s="766"/>
      <c r="O37" s="87" t="s">
        <v>67</v>
      </c>
      <c r="P37" s="88" t="s">
        <v>70</v>
      </c>
      <c r="Q37" s="88" t="s">
        <v>68</v>
      </c>
      <c r="R37" s="88" t="s">
        <v>71</v>
      </c>
      <c r="S37" s="88" t="s">
        <v>69</v>
      </c>
      <c r="T37" s="88" t="s">
        <v>72</v>
      </c>
    </row>
    <row r="38" spans="1:20" ht="21.75" customHeight="1">
      <c r="A38" s="702" t="s">
        <v>41</v>
      </c>
      <c r="B38" s="702"/>
      <c r="C38" s="702"/>
      <c r="D38" s="702"/>
      <c r="E38" s="702"/>
      <c r="F38" s="702"/>
      <c r="G38" s="702"/>
      <c r="H38" s="702"/>
      <c r="I38" s="702"/>
      <c r="J38" s="702"/>
      <c r="K38" s="702"/>
      <c r="L38" s="702"/>
      <c r="M38" s="702"/>
      <c r="O38" s="89" t="s">
        <v>73</v>
      </c>
      <c r="P38" s="90">
        <v>0</v>
      </c>
      <c r="Q38" s="90">
        <v>0</v>
      </c>
      <c r="R38" s="90">
        <v>0</v>
      </c>
      <c r="S38" s="90">
        <v>999.94</v>
      </c>
      <c r="T38" s="289">
        <v>2152.3739999999998</v>
      </c>
    </row>
    <row r="39" spans="1:20" ht="199.5" customHeight="1">
      <c r="A39" s="688"/>
      <c r="B39" s="689"/>
      <c r="C39" s="689"/>
      <c r="D39" s="689"/>
      <c r="E39" s="689"/>
      <c r="F39" s="689"/>
      <c r="G39" s="689"/>
      <c r="H39" s="689"/>
      <c r="I39" s="689"/>
      <c r="J39" s="689"/>
      <c r="K39" s="689"/>
      <c r="L39" s="689"/>
      <c r="M39" s="690"/>
      <c r="O39" s="95" t="s">
        <v>77</v>
      </c>
      <c r="P39" s="90">
        <v>0</v>
      </c>
      <c r="Q39" s="90">
        <v>0</v>
      </c>
      <c r="R39" s="90">
        <v>0</v>
      </c>
      <c r="S39" s="90">
        <v>0</v>
      </c>
      <c r="T39" s="90">
        <v>0</v>
      </c>
    </row>
    <row r="40" spans="1:20" ht="6" customHeight="1">
      <c r="A40" s="702"/>
      <c r="B40" s="702"/>
      <c r="C40" s="702"/>
      <c r="D40" s="702"/>
      <c r="E40" s="702"/>
      <c r="F40" s="702"/>
      <c r="G40" s="702"/>
      <c r="H40" s="702"/>
      <c r="I40" s="702"/>
      <c r="J40" s="702"/>
      <c r="K40" s="702"/>
      <c r="L40" s="702"/>
      <c r="M40" s="702"/>
      <c r="O40" s="95" t="s">
        <v>79</v>
      </c>
      <c r="P40" s="90">
        <v>0</v>
      </c>
      <c r="Q40" s="90">
        <v>0</v>
      </c>
      <c r="R40" s="90">
        <v>0</v>
      </c>
      <c r="S40" s="90">
        <v>0</v>
      </c>
      <c r="T40" s="90">
        <v>0</v>
      </c>
    </row>
    <row r="41" spans="1:20" ht="34.5" customHeight="1">
      <c r="A41" s="775" t="s">
        <v>50</v>
      </c>
      <c r="B41" s="776"/>
      <c r="C41" s="776"/>
      <c r="D41" s="776"/>
      <c r="E41" s="777"/>
      <c r="F41" s="72" t="s">
        <v>11</v>
      </c>
      <c r="G41" s="72" t="s">
        <v>80</v>
      </c>
      <c r="H41" s="72" t="s">
        <v>51</v>
      </c>
      <c r="I41" s="72" t="s">
        <v>16</v>
      </c>
      <c r="J41" s="775" t="s">
        <v>52</v>
      </c>
      <c r="K41" s="776"/>
      <c r="L41" s="776"/>
      <c r="M41" s="777"/>
    </row>
    <row r="42" spans="1:20" ht="20.25" customHeight="1">
      <c r="A42" s="688"/>
      <c r="B42" s="689"/>
      <c r="C42" s="689"/>
      <c r="D42" s="689"/>
      <c r="E42" s="690"/>
      <c r="F42" s="224"/>
      <c r="G42" s="225"/>
      <c r="H42" s="225"/>
      <c r="I42" s="80"/>
      <c r="J42" s="688"/>
      <c r="K42" s="689"/>
      <c r="L42" s="689"/>
      <c r="M42" s="690"/>
    </row>
    <row r="43" spans="1:20">
      <c r="A43" s="688"/>
      <c r="B43" s="689"/>
      <c r="C43" s="689"/>
      <c r="D43" s="689"/>
      <c r="E43" s="690"/>
      <c r="F43" s="224"/>
      <c r="G43" s="225"/>
      <c r="H43" s="292"/>
      <c r="I43" s="293"/>
      <c r="J43" s="714"/>
      <c r="K43" s="715"/>
      <c r="L43" s="715"/>
      <c r="M43" s="716"/>
    </row>
    <row r="44" spans="1:20">
      <c r="A44" s="688"/>
      <c r="B44" s="689"/>
      <c r="C44" s="689"/>
      <c r="D44" s="689"/>
      <c r="E44" s="690"/>
      <c r="F44" s="224"/>
      <c r="G44" s="225"/>
      <c r="H44" s="225"/>
      <c r="I44" s="80"/>
      <c r="J44" s="714"/>
      <c r="K44" s="715"/>
      <c r="L44" s="715"/>
      <c r="M44" s="716"/>
    </row>
    <row r="45" spans="1:20">
      <c r="A45" s="688"/>
      <c r="B45" s="689"/>
      <c r="C45" s="689"/>
      <c r="D45" s="689"/>
      <c r="E45" s="690"/>
      <c r="F45" s="224"/>
      <c r="G45" s="225"/>
      <c r="H45" s="225"/>
      <c r="I45" s="80"/>
      <c r="J45" s="688"/>
      <c r="K45" s="689"/>
      <c r="L45" s="689"/>
      <c r="M45" s="690"/>
    </row>
    <row r="46" spans="1:20" ht="24" customHeight="1">
      <c r="A46" s="691" t="s">
        <v>56</v>
      </c>
      <c r="B46" s="692"/>
      <c r="C46" s="692"/>
      <c r="D46" s="692"/>
      <c r="E46" s="692"/>
      <c r="F46" s="692"/>
      <c r="G46" s="692"/>
      <c r="H46" s="692"/>
      <c r="I46" s="692"/>
      <c r="J46" s="692"/>
      <c r="K46" s="692"/>
      <c r="L46" s="692"/>
      <c r="M46" s="693"/>
    </row>
    <row r="47" spans="1:20" s="295" customFormat="1">
      <c r="A47" s="694"/>
      <c r="B47" s="695"/>
      <c r="C47" s="695"/>
      <c r="D47" s="695"/>
      <c r="E47" s="695"/>
      <c r="F47" s="695"/>
      <c r="G47" s="695"/>
      <c r="H47" s="695"/>
      <c r="I47" s="695"/>
      <c r="J47" s="695"/>
      <c r="K47" s="695"/>
      <c r="L47" s="695"/>
      <c r="M47" s="695"/>
      <c r="N47" s="294"/>
    </row>
    <row r="48" spans="1:20" s="295" customFormat="1" ht="15">
      <c r="A48" s="688"/>
      <c r="B48" s="773"/>
      <c r="C48" s="773"/>
      <c r="D48" s="773"/>
      <c r="E48" s="773"/>
      <c r="F48" s="773"/>
      <c r="G48" s="773"/>
      <c r="H48" s="773"/>
      <c r="I48" s="773"/>
      <c r="J48" s="773"/>
      <c r="K48" s="773"/>
      <c r="L48" s="773"/>
      <c r="M48" s="773"/>
      <c r="N48" s="294"/>
    </row>
    <row r="49" spans="1:13" s="33" customFormat="1" ht="4.5" customHeight="1">
      <c r="A49" s="700"/>
      <c r="B49" s="701"/>
      <c r="C49" s="701"/>
      <c r="D49" s="701"/>
      <c r="E49" s="701"/>
      <c r="F49" s="701"/>
      <c r="G49" s="701"/>
      <c r="H49" s="701"/>
      <c r="I49" s="701"/>
      <c r="J49" s="701"/>
      <c r="K49" s="701"/>
      <c r="L49" s="701"/>
      <c r="M49" s="701"/>
    </row>
    <row r="50" spans="1:13" ht="15" customHeight="1">
      <c r="A50" s="702" t="s">
        <v>61</v>
      </c>
      <c r="B50" s="702"/>
      <c r="C50" s="702"/>
      <c r="D50" s="702"/>
      <c r="E50" s="702"/>
      <c r="F50" s="702"/>
      <c r="G50" s="702"/>
      <c r="H50" s="702"/>
      <c r="I50" s="702"/>
      <c r="J50" s="702"/>
      <c r="K50" s="702"/>
      <c r="L50" s="702"/>
      <c r="M50" s="702"/>
    </row>
    <row r="51" spans="1:13">
      <c r="A51" s="703"/>
      <c r="B51" s="704"/>
      <c r="C51" s="704"/>
      <c r="D51" s="704"/>
      <c r="E51" s="704"/>
      <c r="F51" s="704"/>
      <c r="G51" s="704"/>
      <c r="H51" s="704"/>
      <c r="I51" s="704"/>
      <c r="J51" s="704"/>
      <c r="K51" s="704"/>
      <c r="L51" s="704"/>
      <c r="M51" s="705"/>
    </row>
    <row r="52" spans="1:13" s="43" customFormat="1">
      <c r="A52" s="707" t="s">
        <v>24</v>
      </c>
      <c r="B52" s="707"/>
      <c r="C52" s="707"/>
      <c r="D52" s="708" t="s">
        <v>23</v>
      </c>
      <c r="E52" s="709"/>
      <c r="F52" s="709"/>
      <c r="G52" s="709"/>
      <c r="H52" s="710"/>
      <c r="I52" s="711" t="s">
        <v>22</v>
      </c>
      <c r="J52" s="712"/>
      <c r="K52" s="712"/>
      <c r="L52" s="712"/>
      <c r="M52" s="713"/>
    </row>
    <row r="53" spans="1:13">
      <c r="A53" s="670"/>
      <c r="B53" s="674"/>
      <c r="C53" s="671"/>
      <c r="D53" s="706"/>
      <c r="E53" s="706"/>
      <c r="F53" s="706"/>
      <c r="G53" s="706"/>
      <c r="H53" s="706"/>
      <c r="I53" s="706"/>
      <c r="J53" s="706"/>
      <c r="K53" s="706"/>
      <c r="L53" s="706"/>
      <c r="M53" s="706"/>
    </row>
    <row r="54" spans="1:13">
      <c r="A54" s="672"/>
      <c r="B54" s="675"/>
      <c r="C54" s="673"/>
      <c r="D54" s="706"/>
      <c r="E54" s="706"/>
      <c r="F54" s="706"/>
      <c r="G54" s="706"/>
      <c r="H54" s="706"/>
      <c r="I54" s="706"/>
      <c r="J54" s="706"/>
      <c r="K54" s="706"/>
      <c r="L54" s="706"/>
      <c r="M54" s="706"/>
    </row>
    <row r="55" spans="1:13" ht="55.5" customHeight="1">
      <c r="A55" s="624"/>
      <c r="B55" s="625"/>
      <c r="C55" s="626"/>
      <c r="D55" s="706"/>
      <c r="E55" s="706"/>
      <c r="F55" s="706"/>
      <c r="G55" s="706"/>
      <c r="H55" s="706"/>
      <c r="I55" s="706"/>
      <c r="J55" s="706"/>
      <c r="K55" s="706"/>
      <c r="L55" s="706"/>
      <c r="M55" s="706"/>
    </row>
    <row r="58" spans="1:13" ht="15.75" thickBot="1">
      <c r="A58" s="722" t="s">
        <v>203</v>
      </c>
      <c r="B58" s="723"/>
      <c r="C58" s="723"/>
      <c r="D58" s="723"/>
      <c r="E58" s="723"/>
      <c r="F58" s="723"/>
    </row>
    <row r="59" spans="1:13" ht="15" customHeight="1">
      <c r="A59" s="296" t="s">
        <v>144</v>
      </c>
      <c r="B59" s="724"/>
      <c r="C59" s="725"/>
      <c r="D59" s="725"/>
      <c r="E59" s="726"/>
      <c r="F59" s="296"/>
    </row>
    <row r="60" spans="1:13" s="286" customFormat="1">
      <c r="A60" s="297"/>
      <c r="B60" s="254" t="s">
        <v>145</v>
      </c>
      <c r="C60" s="254" t="s">
        <v>146</v>
      </c>
      <c r="D60" s="254" t="s">
        <v>147</v>
      </c>
      <c r="E60" s="254" t="s">
        <v>148</v>
      </c>
      <c r="F60" s="297" t="s">
        <v>280</v>
      </c>
    </row>
    <row r="61" spans="1:13" ht="26.25" thickBot="1">
      <c r="A61" s="256" t="s">
        <v>150</v>
      </c>
      <c r="B61" s="172">
        <v>8</v>
      </c>
      <c r="C61" s="172">
        <v>4</v>
      </c>
      <c r="D61" s="172">
        <v>8</v>
      </c>
      <c r="E61" s="173">
        <v>5</v>
      </c>
      <c r="F61" s="173">
        <v>25</v>
      </c>
    </row>
    <row r="62" spans="1:13" ht="51">
      <c r="A62" s="174" t="s">
        <v>230</v>
      </c>
      <c r="B62" s="195">
        <v>11</v>
      </c>
      <c r="C62" s="196">
        <v>24</v>
      </c>
      <c r="D62" s="196">
        <v>12</v>
      </c>
      <c r="E62" s="197">
        <v>5</v>
      </c>
      <c r="F62" s="198">
        <v>52</v>
      </c>
    </row>
    <row r="63" spans="1:13" s="286" customFormat="1" ht="14.25" customHeight="1">
      <c r="A63" s="254" t="s">
        <v>204</v>
      </c>
      <c r="B63" s="253">
        <v>6</v>
      </c>
      <c r="C63" s="253">
        <v>11</v>
      </c>
      <c r="D63" s="253">
        <v>6</v>
      </c>
      <c r="E63" s="253">
        <v>7</v>
      </c>
      <c r="F63" s="253">
        <v>30</v>
      </c>
    </row>
    <row r="64" spans="1:13" s="286" customFormat="1" ht="25.5">
      <c r="A64" s="297" t="s">
        <v>151</v>
      </c>
      <c r="B64" s="253">
        <v>14</v>
      </c>
      <c r="C64" s="253">
        <v>10</v>
      </c>
      <c r="D64" s="253">
        <v>10</v>
      </c>
      <c r="E64" s="253">
        <v>7</v>
      </c>
      <c r="F64" s="253">
        <v>41</v>
      </c>
    </row>
    <row r="65" spans="1:7" ht="15" thickBot="1">
      <c r="A65" s="256" t="s">
        <v>154</v>
      </c>
      <c r="B65" s="172">
        <v>11</v>
      </c>
      <c r="C65" s="172">
        <v>4</v>
      </c>
      <c r="D65" s="172">
        <v>10</v>
      </c>
      <c r="E65" s="173">
        <v>3</v>
      </c>
      <c r="F65" s="173">
        <v>28</v>
      </c>
    </row>
    <row r="66" spans="1:7" ht="39" thickBot="1">
      <c r="A66" s="256" t="s">
        <v>205</v>
      </c>
      <c r="B66" s="172">
        <v>9</v>
      </c>
      <c r="C66" s="172">
        <v>21</v>
      </c>
      <c r="D66" s="172">
        <v>7</v>
      </c>
      <c r="E66" s="173">
        <v>4</v>
      </c>
      <c r="F66" s="173">
        <v>41</v>
      </c>
    </row>
    <row r="67" spans="1:7" ht="51.75" thickBot="1">
      <c r="A67" s="256" t="s">
        <v>262</v>
      </c>
      <c r="B67" s="172">
        <v>3</v>
      </c>
      <c r="C67" s="172">
        <v>5</v>
      </c>
      <c r="D67" s="172">
        <v>2</v>
      </c>
      <c r="E67" s="173">
        <v>3</v>
      </c>
      <c r="F67" s="173">
        <v>13</v>
      </c>
    </row>
    <row r="68" spans="1:7" ht="51.75" thickBot="1">
      <c r="A68" s="256" t="s">
        <v>206</v>
      </c>
      <c r="B68" s="172">
        <v>2</v>
      </c>
      <c r="C68" s="172">
        <v>0</v>
      </c>
      <c r="D68" s="172">
        <v>2</v>
      </c>
      <c r="E68" s="173">
        <v>0</v>
      </c>
      <c r="F68" s="173">
        <v>4</v>
      </c>
    </row>
    <row r="69" spans="1:7" ht="26.25" thickBot="1">
      <c r="A69" s="256" t="s">
        <v>207</v>
      </c>
      <c r="B69" s="172">
        <v>9</v>
      </c>
      <c r="C69" s="172">
        <v>7</v>
      </c>
      <c r="D69" s="172">
        <v>10</v>
      </c>
      <c r="E69" s="173">
        <v>3</v>
      </c>
      <c r="F69" s="173">
        <v>29</v>
      </c>
    </row>
    <row r="70" spans="1:7" ht="26.25" thickBot="1">
      <c r="A70" s="256" t="s">
        <v>208</v>
      </c>
      <c r="B70" s="172">
        <v>12</v>
      </c>
      <c r="C70" s="172">
        <v>29</v>
      </c>
      <c r="D70" s="172">
        <v>12</v>
      </c>
      <c r="E70" s="173">
        <v>8</v>
      </c>
      <c r="F70" s="173">
        <v>61</v>
      </c>
    </row>
    <row r="71" spans="1:7" ht="51.75" thickBot="1">
      <c r="A71" s="256" t="s">
        <v>209</v>
      </c>
      <c r="B71" s="172">
        <v>3</v>
      </c>
      <c r="C71" s="172">
        <v>0</v>
      </c>
      <c r="D71" s="172">
        <v>2</v>
      </c>
      <c r="E71" s="173">
        <v>0</v>
      </c>
      <c r="F71" s="173">
        <v>5</v>
      </c>
      <c r="G71" s="165"/>
    </row>
    <row r="72" spans="1:7" ht="15.75" thickBot="1">
      <c r="A72" s="296"/>
      <c r="B72" s="696" t="s">
        <v>210</v>
      </c>
      <c r="C72" s="697"/>
      <c r="D72" s="697"/>
      <c r="E72" s="698"/>
      <c r="F72" s="193"/>
      <c r="G72" s="165"/>
    </row>
    <row r="73" spans="1:7" ht="15.75" customHeight="1" thickBot="1">
      <c r="A73" s="313"/>
      <c r="B73" s="171" t="s">
        <v>211</v>
      </c>
      <c r="C73" s="171" t="s">
        <v>212</v>
      </c>
      <c r="D73" s="192" t="s">
        <v>138</v>
      </c>
      <c r="E73" s="699" t="s">
        <v>139</v>
      </c>
      <c r="F73" s="699"/>
      <c r="G73" s="176" t="s">
        <v>133</v>
      </c>
    </row>
    <row r="74" spans="1:7" ht="38.25">
      <c r="A74" s="255" t="s">
        <v>213</v>
      </c>
      <c r="B74" s="257">
        <v>261</v>
      </c>
      <c r="C74" s="258">
        <v>304</v>
      </c>
      <c r="D74" s="259">
        <v>267</v>
      </c>
      <c r="E74" s="727">
        <v>153</v>
      </c>
      <c r="F74" s="728"/>
      <c r="G74" s="252">
        <v>985</v>
      </c>
    </row>
    <row r="75" spans="1:7" ht="14.25" customHeight="1" thickBot="1">
      <c r="A75" s="256" t="s">
        <v>214</v>
      </c>
      <c r="B75" s="172">
        <v>108</v>
      </c>
      <c r="C75" s="175">
        <v>174</v>
      </c>
      <c r="D75" s="182">
        <v>164</v>
      </c>
      <c r="E75" s="717">
        <v>93</v>
      </c>
      <c r="F75" s="717"/>
      <c r="G75" s="252">
        <v>539</v>
      </c>
    </row>
    <row r="76" spans="1:7" ht="15" customHeight="1" thickBot="1">
      <c r="A76" s="256" t="s">
        <v>150</v>
      </c>
      <c r="B76" s="172">
        <v>6</v>
      </c>
      <c r="C76" s="175">
        <v>5</v>
      </c>
      <c r="D76" s="182">
        <v>10</v>
      </c>
      <c r="E76" s="718">
        <v>2</v>
      </c>
      <c r="F76" s="719"/>
      <c r="G76" s="252">
        <v>23</v>
      </c>
    </row>
    <row r="77" spans="1:7" ht="77.25" thickBot="1">
      <c r="A77" s="256" t="s">
        <v>215</v>
      </c>
      <c r="B77" s="172">
        <v>56</v>
      </c>
      <c r="C77" s="175">
        <v>86</v>
      </c>
      <c r="D77" s="182">
        <v>103</v>
      </c>
      <c r="E77" s="718">
        <v>54</v>
      </c>
      <c r="F77" s="719"/>
      <c r="G77" s="252">
        <v>299</v>
      </c>
    </row>
    <row r="78" spans="1:7" ht="26.25" thickBot="1">
      <c r="A78" s="256" t="s">
        <v>216</v>
      </c>
      <c r="B78" s="172">
        <v>41</v>
      </c>
      <c r="C78" s="175">
        <v>45</v>
      </c>
      <c r="D78" s="182">
        <v>15</v>
      </c>
      <c r="E78" s="718">
        <v>12</v>
      </c>
      <c r="F78" s="719"/>
      <c r="G78" s="252">
        <v>113</v>
      </c>
    </row>
    <row r="79" spans="1:7" ht="51.75" thickBot="1">
      <c r="A79" s="256" t="s">
        <v>217</v>
      </c>
      <c r="B79" s="172">
        <v>25</v>
      </c>
      <c r="C79" s="175">
        <v>27</v>
      </c>
      <c r="D79" s="182">
        <v>19</v>
      </c>
      <c r="E79" s="718">
        <v>35</v>
      </c>
      <c r="F79" s="719"/>
      <c r="G79" s="252">
        <v>106</v>
      </c>
    </row>
    <row r="80" spans="1:7" ht="15.75" thickBot="1">
      <c r="A80" s="256" t="s">
        <v>218</v>
      </c>
      <c r="B80" s="172">
        <v>18</v>
      </c>
      <c r="C80" s="175">
        <v>27</v>
      </c>
      <c r="D80" s="182">
        <v>17</v>
      </c>
      <c r="E80" s="718">
        <v>22</v>
      </c>
      <c r="F80" s="719"/>
      <c r="G80" s="252">
        <v>84</v>
      </c>
    </row>
    <row r="81" spans="1:7" ht="51.75" thickBot="1">
      <c r="A81" s="256" t="s">
        <v>219</v>
      </c>
      <c r="B81" s="172">
        <v>3</v>
      </c>
      <c r="C81" s="172">
        <v>5</v>
      </c>
      <c r="D81" s="182">
        <v>18</v>
      </c>
      <c r="E81" s="735">
        <v>14</v>
      </c>
      <c r="F81" s="735"/>
      <c r="G81" s="252">
        <v>40</v>
      </c>
    </row>
    <row r="82" spans="1:7" ht="15">
      <c r="A82" s="165"/>
      <c r="B82" s="165"/>
      <c r="C82" s="165"/>
      <c r="D82" s="165"/>
      <c r="E82" s="165"/>
      <c r="F82" s="183"/>
      <c r="G82" s="165"/>
    </row>
    <row r="83" spans="1:7" ht="15.75">
      <c r="A83" s="720" t="s">
        <v>220</v>
      </c>
      <c r="B83" s="720"/>
      <c r="C83" s="720"/>
      <c r="D83" s="720"/>
      <c r="E83" s="721"/>
      <c r="F83" s="177"/>
      <c r="G83" s="165"/>
    </row>
    <row r="84" spans="1:7" ht="31.5">
      <c r="A84" s="168" t="s">
        <v>134</v>
      </c>
      <c r="B84" s="168" t="s">
        <v>135</v>
      </c>
      <c r="C84" s="168" t="s">
        <v>135</v>
      </c>
      <c r="D84" s="168" t="s">
        <v>135</v>
      </c>
      <c r="E84" s="179" t="s">
        <v>135</v>
      </c>
      <c r="F84" s="177" t="s">
        <v>133</v>
      </c>
      <c r="G84" s="165"/>
    </row>
    <row r="85" spans="1:7" ht="16.5" thickBot="1">
      <c r="A85" s="169"/>
      <c r="B85" s="170" t="s">
        <v>136</v>
      </c>
      <c r="C85" s="170" t="s">
        <v>137</v>
      </c>
      <c r="D85" s="170" t="s">
        <v>138</v>
      </c>
      <c r="E85" s="180" t="s">
        <v>139</v>
      </c>
      <c r="F85" s="177"/>
      <c r="G85" s="165"/>
    </row>
    <row r="86" spans="1:7" ht="16.5" thickBot="1">
      <c r="A86" s="166"/>
      <c r="B86" s="167"/>
      <c r="C86" s="167"/>
      <c r="D86" s="167"/>
      <c r="E86" s="181"/>
      <c r="F86" s="177"/>
      <c r="G86" s="165"/>
    </row>
    <row r="87" spans="1:7" ht="16.5" thickBot="1">
      <c r="A87" s="166"/>
      <c r="B87" s="167"/>
      <c r="C87" s="167"/>
      <c r="D87" s="167"/>
      <c r="E87" s="181"/>
      <c r="F87" s="177"/>
      <c r="G87" s="165"/>
    </row>
    <row r="88" spans="1:7" ht="16.5" thickBot="1">
      <c r="A88" s="166"/>
      <c r="B88" s="167"/>
      <c r="C88" s="167"/>
      <c r="D88" s="167"/>
      <c r="E88" s="181"/>
      <c r="F88" s="177"/>
      <c r="G88" s="165"/>
    </row>
    <row r="89" spans="1:7" ht="15">
      <c r="A89" s="165"/>
      <c r="B89" s="165"/>
      <c r="C89" s="165"/>
      <c r="D89" s="165"/>
      <c r="E89" s="165"/>
      <c r="F89" s="177"/>
      <c r="G89" s="165"/>
    </row>
    <row r="90" spans="1:7" ht="15.75">
      <c r="A90" s="729" t="s">
        <v>221</v>
      </c>
      <c r="B90" s="729"/>
      <c r="C90" s="729"/>
      <c r="D90" s="729"/>
      <c r="E90" s="730"/>
      <c r="F90" s="177"/>
      <c r="G90" s="165"/>
    </row>
    <row r="91" spans="1:7" ht="48" thickBot="1">
      <c r="A91" s="169" t="s">
        <v>222</v>
      </c>
      <c r="B91" s="170" t="s">
        <v>136</v>
      </c>
      <c r="C91" s="170" t="s">
        <v>137</v>
      </c>
      <c r="D91" s="170" t="s">
        <v>138</v>
      </c>
      <c r="E91" s="180" t="s">
        <v>139</v>
      </c>
      <c r="F91" s="177" t="s">
        <v>133</v>
      </c>
      <c r="G91" s="165"/>
    </row>
    <row r="92" spans="1:7" ht="16.5" thickBot="1">
      <c r="A92" s="166"/>
      <c r="B92" s="167">
        <v>15</v>
      </c>
      <c r="C92" s="167">
        <v>14</v>
      </c>
      <c r="D92" s="167">
        <v>13</v>
      </c>
      <c r="E92" s="181">
        <v>6</v>
      </c>
      <c r="F92" s="194">
        <v>48</v>
      </c>
      <c r="G92" s="165"/>
    </row>
    <row r="93" spans="1:7" ht="16.5" thickBot="1">
      <c r="A93" s="166"/>
      <c r="B93" s="167"/>
      <c r="C93" s="167"/>
      <c r="D93" s="167"/>
      <c r="E93" s="181"/>
      <c r="F93" s="177"/>
      <c r="G93" s="165"/>
    </row>
    <row r="94" spans="1:7" ht="16.5" thickBot="1">
      <c r="A94" s="166"/>
      <c r="B94" s="167"/>
      <c r="C94" s="167"/>
      <c r="D94" s="167"/>
      <c r="E94" s="181"/>
      <c r="F94" s="177"/>
      <c r="G94" s="165"/>
    </row>
    <row r="95" spans="1:7" ht="15">
      <c r="A95" s="165"/>
      <c r="B95" s="165"/>
      <c r="C95" s="165"/>
      <c r="D95" s="165"/>
      <c r="E95" s="165"/>
      <c r="F95" s="177"/>
      <c r="G95" s="165"/>
    </row>
    <row r="96" spans="1:7" ht="15.75">
      <c r="A96" s="731" t="s">
        <v>223</v>
      </c>
      <c r="B96" s="732"/>
      <c r="C96" s="732"/>
      <c r="D96" s="732"/>
      <c r="E96" s="732"/>
      <c r="F96" s="732"/>
      <c r="G96" s="732"/>
    </row>
    <row r="97" spans="1:7" ht="60">
      <c r="A97" s="168" t="s">
        <v>134</v>
      </c>
      <c r="B97" s="190" t="s">
        <v>224</v>
      </c>
      <c r="C97" s="190" t="s">
        <v>225</v>
      </c>
      <c r="D97" s="190" t="s">
        <v>226</v>
      </c>
      <c r="E97" s="191" t="s">
        <v>227</v>
      </c>
      <c r="F97" s="185" t="s">
        <v>228</v>
      </c>
      <c r="G97" s="185" t="s">
        <v>231</v>
      </c>
    </row>
    <row r="98" spans="1:7" ht="15.75">
      <c r="A98" s="188" t="s">
        <v>136</v>
      </c>
      <c r="B98" s="189">
        <v>568</v>
      </c>
      <c r="C98" s="189">
        <v>131</v>
      </c>
      <c r="D98" s="189">
        <v>64</v>
      </c>
      <c r="E98" s="189">
        <v>265</v>
      </c>
      <c r="F98" s="184">
        <v>111</v>
      </c>
      <c r="G98" s="184">
        <v>21</v>
      </c>
    </row>
    <row r="99" spans="1:7" ht="15.75">
      <c r="A99" s="188" t="s">
        <v>137</v>
      </c>
      <c r="B99" s="189">
        <v>632</v>
      </c>
      <c r="C99" s="189">
        <v>113</v>
      </c>
      <c r="D99" s="189">
        <v>60</v>
      </c>
      <c r="E99" s="189">
        <v>157</v>
      </c>
      <c r="F99" s="184">
        <v>160</v>
      </c>
      <c r="G99" s="184">
        <v>18</v>
      </c>
    </row>
    <row r="100" spans="1:7" ht="15.75">
      <c r="A100" s="186" t="s">
        <v>138</v>
      </c>
      <c r="B100" s="187">
        <v>560</v>
      </c>
      <c r="C100" s="187">
        <v>103</v>
      </c>
      <c r="D100" s="187">
        <v>69</v>
      </c>
      <c r="E100" s="178">
        <v>245</v>
      </c>
      <c r="F100" s="184">
        <v>138</v>
      </c>
      <c r="G100" s="184">
        <v>14</v>
      </c>
    </row>
    <row r="101" spans="1:7" ht="15.75">
      <c r="A101" s="188" t="s">
        <v>139</v>
      </c>
      <c r="B101" s="189">
        <v>412</v>
      </c>
      <c r="C101" s="189">
        <v>82</v>
      </c>
      <c r="D101" s="189">
        <v>20</v>
      </c>
      <c r="E101" s="189">
        <v>54</v>
      </c>
      <c r="F101" s="184">
        <v>95</v>
      </c>
      <c r="G101" s="184">
        <v>13</v>
      </c>
    </row>
    <row r="102" spans="1:7" ht="15.75">
      <c r="A102" s="188" t="s">
        <v>133</v>
      </c>
      <c r="B102" s="189">
        <v>2172</v>
      </c>
      <c r="C102" s="189">
        <v>429</v>
      </c>
      <c r="D102" s="189">
        <v>213</v>
      </c>
      <c r="E102" s="189">
        <v>721</v>
      </c>
      <c r="F102" s="184">
        <v>504</v>
      </c>
      <c r="G102" s="184">
        <v>66</v>
      </c>
    </row>
    <row r="103" spans="1:7" ht="15.75">
      <c r="A103" s="188"/>
      <c r="B103" s="189"/>
      <c r="C103" s="189"/>
      <c r="D103" s="189"/>
      <c r="E103" s="189"/>
      <c r="F103" s="177"/>
      <c r="G103" s="177"/>
    </row>
    <row r="104" spans="1:7" ht="15.75">
      <c r="A104" s="188"/>
      <c r="B104" s="729" t="s">
        <v>229</v>
      </c>
      <c r="C104" s="729"/>
      <c r="D104" s="729"/>
      <c r="E104" s="729"/>
      <c r="F104" s="730"/>
      <c r="G104" s="177"/>
    </row>
    <row r="105" spans="1:7" ht="45">
      <c r="A105" s="314" t="s">
        <v>144</v>
      </c>
      <c r="B105" s="314" t="s">
        <v>145</v>
      </c>
      <c r="C105" s="314" t="s">
        <v>146</v>
      </c>
      <c r="D105" s="314" t="s">
        <v>147</v>
      </c>
      <c r="E105" s="314" t="s">
        <v>148</v>
      </c>
      <c r="F105" s="314" t="s">
        <v>149</v>
      </c>
      <c r="G105" s="251"/>
    </row>
    <row r="106" spans="1:7" ht="30">
      <c r="A106" s="315" t="s">
        <v>150</v>
      </c>
      <c r="B106" s="316">
        <v>65</v>
      </c>
      <c r="C106" s="316">
        <v>92</v>
      </c>
      <c r="D106" s="316">
        <v>157</v>
      </c>
      <c r="E106" s="316">
        <v>73</v>
      </c>
      <c r="F106" s="316">
        <f>SUM(B106:E106)</f>
        <v>387</v>
      </c>
      <c r="G106" s="165"/>
    </row>
    <row r="107" spans="1:7" ht="30.75" thickBot="1">
      <c r="A107" s="317" t="s">
        <v>151</v>
      </c>
      <c r="B107" s="318">
        <v>9</v>
      </c>
      <c r="C107" s="319">
        <v>13</v>
      </c>
      <c r="D107" s="319">
        <v>7</v>
      </c>
      <c r="E107" s="320">
        <v>6</v>
      </c>
      <c r="F107" s="321">
        <f t="shared" ref="F107:F116" si="2">SUM(B107:E107)</f>
        <v>35</v>
      </c>
      <c r="G107" s="165"/>
    </row>
    <row r="108" spans="1:7" ht="30">
      <c r="A108" s="322" t="s">
        <v>152</v>
      </c>
      <c r="B108" s="323">
        <v>37</v>
      </c>
      <c r="C108" s="324">
        <v>45</v>
      </c>
      <c r="D108" s="324">
        <v>54</v>
      </c>
      <c r="E108" s="325">
        <v>40</v>
      </c>
      <c r="F108" s="326">
        <f t="shared" si="2"/>
        <v>176</v>
      </c>
      <c r="G108" s="165"/>
    </row>
    <row r="109" spans="1:7" ht="15" customHeight="1" thickBot="1">
      <c r="A109" s="327" t="s">
        <v>153</v>
      </c>
      <c r="B109" s="328">
        <v>25</v>
      </c>
      <c r="C109" s="328">
        <v>43</v>
      </c>
      <c r="D109" s="328">
        <v>25</v>
      </c>
      <c r="E109" s="329">
        <v>13</v>
      </c>
      <c r="F109" s="329">
        <f t="shared" si="2"/>
        <v>106</v>
      </c>
      <c r="G109" s="165"/>
    </row>
    <row r="110" spans="1:7" ht="15.75" thickBot="1">
      <c r="A110" s="327" t="s">
        <v>154</v>
      </c>
      <c r="B110" s="328">
        <v>7</v>
      </c>
      <c r="C110" s="328">
        <v>8</v>
      </c>
      <c r="D110" s="328">
        <v>6</v>
      </c>
      <c r="E110" s="329">
        <v>3</v>
      </c>
      <c r="F110" s="329">
        <f t="shared" si="2"/>
        <v>24</v>
      </c>
      <c r="G110" s="165"/>
    </row>
    <row r="111" spans="1:7" ht="15" customHeight="1" thickBot="1">
      <c r="A111" s="327" t="s">
        <v>155</v>
      </c>
      <c r="B111" s="328">
        <v>47</v>
      </c>
      <c r="C111" s="328">
        <v>98</v>
      </c>
      <c r="D111" s="328">
        <v>48</v>
      </c>
      <c r="E111" s="329">
        <v>36</v>
      </c>
      <c r="F111" s="329">
        <f t="shared" si="2"/>
        <v>229</v>
      </c>
      <c r="G111" s="165"/>
    </row>
    <row r="112" spans="1:7" ht="75.75" thickBot="1">
      <c r="A112" s="327" t="s">
        <v>156</v>
      </c>
      <c r="B112" s="328">
        <v>16</v>
      </c>
      <c r="C112" s="328">
        <v>16</v>
      </c>
      <c r="D112" s="328">
        <v>4</v>
      </c>
      <c r="E112" s="329">
        <v>11</v>
      </c>
      <c r="F112" s="329">
        <f t="shared" si="2"/>
        <v>47</v>
      </c>
      <c r="G112" s="165"/>
    </row>
    <row r="113" spans="1:7" ht="90.75" thickBot="1">
      <c r="A113" s="327" t="s">
        <v>157</v>
      </c>
      <c r="B113" s="328">
        <v>2</v>
      </c>
      <c r="C113" s="328">
        <v>4</v>
      </c>
      <c r="D113" s="328">
        <v>4</v>
      </c>
      <c r="E113" s="329">
        <v>6</v>
      </c>
      <c r="F113" s="329">
        <f t="shared" si="2"/>
        <v>16</v>
      </c>
      <c r="G113" s="165"/>
    </row>
    <row r="114" spans="1:7" ht="45.75" thickBot="1">
      <c r="A114" s="327" t="s">
        <v>158</v>
      </c>
      <c r="B114" s="328">
        <v>420</v>
      </c>
      <c r="C114" s="328">
        <v>544</v>
      </c>
      <c r="D114" s="328">
        <v>246</v>
      </c>
      <c r="E114" s="329">
        <v>348</v>
      </c>
      <c r="F114" s="329">
        <f t="shared" si="2"/>
        <v>1558</v>
      </c>
      <c r="G114" s="165"/>
    </row>
    <row r="115" spans="1:7" ht="30.75" thickBot="1">
      <c r="A115" s="327" t="s">
        <v>159</v>
      </c>
      <c r="B115" s="328">
        <v>270</v>
      </c>
      <c r="C115" s="328">
        <v>310</v>
      </c>
      <c r="D115" s="328">
        <v>267</v>
      </c>
      <c r="E115" s="329">
        <v>143</v>
      </c>
      <c r="F115" s="329">
        <f t="shared" si="2"/>
        <v>990</v>
      </c>
    </row>
    <row r="116" spans="1:7" ht="30.75" thickBot="1">
      <c r="A116" s="327" t="s">
        <v>160</v>
      </c>
      <c r="B116" s="328">
        <v>345</v>
      </c>
      <c r="C116" s="328">
        <v>283</v>
      </c>
      <c r="D116" s="328">
        <v>238</v>
      </c>
      <c r="E116" s="329">
        <v>451</v>
      </c>
      <c r="F116" s="329">
        <f t="shared" si="2"/>
        <v>1317</v>
      </c>
    </row>
    <row r="117" spans="1:7" ht="15">
      <c r="A117" s="165"/>
      <c r="B117" s="165"/>
      <c r="C117" s="165"/>
      <c r="D117" s="165"/>
      <c r="E117" s="165"/>
      <c r="F117" s="177"/>
    </row>
    <row r="118" spans="1:7" ht="15.75">
      <c r="A118" s="733"/>
      <c r="B118" s="733"/>
      <c r="C118" s="733"/>
      <c r="D118" s="733"/>
      <c r="E118" s="734"/>
      <c r="F118" s="177"/>
    </row>
    <row r="119" spans="1:7" ht="15.75">
      <c r="A119" s="168"/>
      <c r="B119" s="168"/>
      <c r="C119" s="168"/>
      <c r="D119" s="168"/>
      <c r="E119" s="179"/>
      <c r="F119" s="177"/>
    </row>
    <row r="120" spans="1:7" ht="16.5" thickBot="1">
      <c r="A120" s="169"/>
      <c r="B120" s="170"/>
      <c r="C120" s="170"/>
      <c r="D120" s="170"/>
      <c r="E120" s="180"/>
      <c r="F120" s="177"/>
    </row>
    <row r="121" spans="1:7" ht="16.5" thickBot="1">
      <c r="A121" s="166"/>
      <c r="B121" s="167"/>
      <c r="C121" s="167"/>
      <c r="D121" s="167"/>
      <c r="E121" s="181"/>
      <c r="F121" s="177"/>
    </row>
    <row r="122" spans="1:7" ht="16.5" thickBot="1">
      <c r="A122" s="166"/>
      <c r="B122" s="167"/>
      <c r="C122" s="167"/>
      <c r="D122" s="167"/>
      <c r="E122" s="181"/>
      <c r="F122" s="177"/>
    </row>
    <row r="123" spans="1:7" ht="16.5" thickBot="1">
      <c r="A123" s="166"/>
      <c r="B123" s="167"/>
      <c r="C123" s="167"/>
      <c r="D123" s="167"/>
      <c r="E123" s="181"/>
      <c r="F123" s="177"/>
    </row>
    <row r="126" spans="1:7" ht="15">
      <c r="B126" s="177"/>
      <c r="C126" s="298" t="s">
        <v>281</v>
      </c>
      <c r="D126" s="177"/>
      <c r="E126" s="299"/>
      <c r="F126" s="299"/>
      <c r="G126" s="299"/>
    </row>
    <row r="127" spans="1:7" ht="15">
      <c r="B127" s="165"/>
      <c r="C127" s="300" t="s">
        <v>16</v>
      </c>
      <c r="D127" s="300" t="s">
        <v>282</v>
      </c>
      <c r="E127" s="299"/>
      <c r="F127" s="299"/>
      <c r="G127" s="299"/>
    </row>
    <row r="128" spans="1:7">
      <c r="B128" s="301" t="s">
        <v>283</v>
      </c>
      <c r="C128" s="302">
        <v>0.21035284994183792</v>
      </c>
      <c r="D128" s="303">
        <v>325500</v>
      </c>
      <c r="E128" s="299"/>
      <c r="F128" s="299"/>
      <c r="G128" s="299"/>
    </row>
    <row r="129" spans="2:7">
      <c r="B129" s="301" t="s">
        <v>284</v>
      </c>
      <c r="C129" s="302">
        <v>0.4129507561070182</v>
      </c>
      <c r="D129" s="303">
        <v>639000</v>
      </c>
      <c r="E129" s="299"/>
      <c r="F129" s="299"/>
      <c r="G129" s="299"/>
    </row>
    <row r="130" spans="2:7">
      <c r="B130" s="301" t="s">
        <v>285</v>
      </c>
      <c r="C130" s="302">
        <v>0.37669639395114385</v>
      </c>
      <c r="D130" s="304">
        <v>582900</v>
      </c>
      <c r="E130" s="299"/>
      <c r="F130" s="299"/>
      <c r="G130" s="305">
        <f>D131+D137</f>
        <v>3830411.46</v>
      </c>
    </row>
    <row r="131" spans="2:7">
      <c r="B131" s="301" t="s">
        <v>132</v>
      </c>
      <c r="C131" s="306">
        <v>1</v>
      </c>
      <c r="D131" s="307">
        <v>1547400</v>
      </c>
      <c r="E131" s="299"/>
      <c r="F131" s="299"/>
      <c r="G131" s="299"/>
    </row>
    <row r="132" spans="2:7" ht="15">
      <c r="B132" s="286"/>
      <c r="C132" s="298" t="s">
        <v>286</v>
      </c>
      <c r="D132" s="177"/>
      <c r="E132" s="299"/>
      <c r="F132" s="299"/>
      <c r="G132" s="299"/>
    </row>
    <row r="133" spans="2:7">
      <c r="B133" s="308" t="s">
        <v>287</v>
      </c>
      <c r="C133" s="309">
        <v>6.6739025479968461E-2</v>
      </c>
      <c r="D133" s="303">
        <v>152365.96</v>
      </c>
    </row>
    <row r="134" spans="2:7">
      <c r="B134" s="308" t="s">
        <v>288</v>
      </c>
      <c r="C134" s="309">
        <v>4.530748172416095E-2</v>
      </c>
      <c r="D134" s="303">
        <v>103437.5</v>
      </c>
    </row>
    <row r="135" spans="2:7">
      <c r="B135" s="308" t="s">
        <v>289</v>
      </c>
      <c r="C135" s="309">
        <v>0.62733281242486627</v>
      </c>
      <c r="D135" s="303">
        <v>1432208</v>
      </c>
    </row>
    <row r="136" spans="2:7">
      <c r="B136" s="308" t="s">
        <v>290</v>
      </c>
      <c r="C136" s="309">
        <v>0.26062068037100439</v>
      </c>
      <c r="D136" s="303">
        <v>595000</v>
      </c>
    </row>
    <row r="137" spans="2:7">
      <c r="B137" s="310" t="s">
        <v>132</v>
      </c>
      <c r="C137" s="311">
        <v>1</v>
      </c>
      <c r="D137" s="312">
        <v>2283011.46</v>
      </c>
    </row>
  </sheetData>
  <mergeCells count="95">
    <mergeCell ref="A48:M48"/>
    <mergeCell ref="A45:E45"/>
    <mergeCell ref="J45:M45"/>
    <mergeCell ref="N14:S14"/>
    <mergeCell ref="N15:S15"/>
    <mergeCell ref="N16:S16"/>
    <mergeCell ref="A43:E43"/>
    <mergeCell ref="J43:M43"/>
    <mergeCell ref="A41:E41"/>
    <mergeCell ref="J41:M41"/>
    <mergeCell ref="A42:E42"/>
    <mergeCell ref="A40:M40"/>
    <mergeCell ref="A32:M32"/>
    <mergeCell ref="A29:E29"/>
    <mergeCell ref="F29:G29"/>
    <mergeCell ref="H29:I29"/>
    <mergeCell ref="A39:M39"/>
    <mergeCell ref="A30:E30"/>
    <mergeCell ref="F30:M30"/>
    <mergeCell ref="A31:M31"/>
    <mergeCell ref="A37:M37"/>
    <mergeCell ref="A38:M38"/>
    <mergeCell ref="A33:M33"/>
    <mergeCell ref="A34:M34"/>
    <mergeCell ref="A35:M35"/>
    <mergeCell ref="A28:E28"/>
    <mergeCell ref="F28:G28"/>
    <mergeCell ref="H28:I28"/>
    <mergeCell ref="A21:E21"/>
    <mergeCell ref="F21:G21"/>
    <mergeCell ref="H21:I21"/>
    <mergeCell ref="A22:E23"/>
    <mergeCell ref="F22:M23"/>
    <mergeCell ref="A24:E24"/>
    <mergeCell ref="F24:G24"/>
    <mergeCell ref="H24:I24"/>
    <mergeCell ref="A25:E25"/>
    <mergeCell ref="F25:G25"/>
    <mergeCell ref="H25:I25"/>
    <mergeCell ref="A26:E27"/>
    <mergeCell ref="F26:M27"/>
    <mergeCell ref="A17:C17"/>
    <mergeCell ref="A19:M19"/>
    <mergeCell ref="A20:E20"/>
    <mergeCell ref="F20:G20"/>
    <mergeCell ref="H20:I20"/>
    <mergeCell ref="B16:C16"/>
    <mergeCell ref="A7:B7"/>
    <mergeCell ref="C7:M7"/>
    <mergeCell ref="A9:C9"/>
    <mergeCell ref="D9:J9"/>
    <mergeCell ref="K9:M9"/>
    <mergeCell ref="B10:C10"/>
    <mergeCell ref="B11:C11"/>
    <mergeCell ref="B12:C12"/>
    <mergeCell ref="B13:C13"/>
    <mergeCell ref="B14:C14"/>
    <mergeCell ref="B15:C15"/>
    <mergeCell ref="A1:M1"/>
    <mergeCell ref="A2:M2"/>
    <mergeCell ref="A3:B3"/>
    <mergeCell ref="C3:M3"/>
    <mergeCell ref="A5:B5"/>
    <mergeCell ref="C5:M5"/>
    <mergeCell ref="A90:E90"/>
    <mergeCell ref="A96:G96"/>
    <mergeCell ref="B104:F104"/>
    <mergeCell ref="A118:E118"/>
    <mergeCell ref="E78:F78"/>
    <mergeCell ref="E79:F79"/>
    <mergeCell ref="E80:F80"/>
    <mergeCell ref="E81:F81"/>
    <mergeCell ref="E75:F75"/>
    <mergeCell ref="E76:F76"/>
    <mergeCell ref="A83:E83"/>
    <mergeCell ref="A58:F58"/>
    <mergeCell ref="B59:E59"/>
    <mergeCell ref="E77:F77"/>
    <mergeCell ref="E74:F74"/>
    <mergeCell ref="J42:M42"/>
    <mergeCell ref="A46:M46"/>
    <mergeCell ref="A47:M47"/>
    <mergeCell ref="B72:E72"/>
    <mergeCell ref="E73:F73"/>
    <mergeCell ref="A49:M49"/>
    <mergeCell ref="A50:M50"/>
    <mergeCell ref="A51:M51"/>
    <mergeCell ref="A53:C55"/>
    <mergeCell ref="D53:H55"/>
    <mergeCell ref="I53:M55"/>
    <mergeCell ref="A52:C52"/>
    <mergeCell ref="D52:H52"/>
    <mergeCell ref="I52:M52"/>
    <mergeCell ref="A44:E44"/>
    <mergeCell ref="J44:M44"/>
  </mergeCells>
  <pageMargins left="0.511811024" right="0.511811024" top="0.78740157499999996" bottom="0.78740157499999996" header="0.31496062000000002" footer="0.31496062000000002"/>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30</vt:i4>
      </vt:variant>
      <vt:variant>
        <vt:lpstr>Intervalos nomeados</vt:lpstr>
      </vt:variant>
      <vt:variant>
        <vt:i4>29</vt:i4>
      </vt:variant>
    </vt:vector>
  </HeadingPairs>
  <TitlesOfParts>
    <vt:vector size="59" baseType="lpstr">
      <vt:lpstr>Ação</vt:lpstr>
      <vt:lpstr>2081</vt:lpstr>
      <vt:lpstr>2082</vt:lpstr>
      <vt:lpstr>2142</vt:lpstr>
      <vt:lpstr>2079</vt:lpstr>
      <vt:lpstr>2080</vt:lpstr>
      <vt:lpstr>2083</vt:lpstr>
      <vt:lpstr>2084</vt:lpstr>
      <vt:lpstr>2085</vt:lpstr>
      <vt:lpstr>2086</vt:lpstr>
      <vt:lpstr>2075</vt:lpstr>
      <vt:lpstr>1016</vt:lpstr>
      <vt:lpstr>2078</vt:lpstr>
      <vt:lpstr>2067</vt:lpstr>
      <vt:lpstr>2062</vt:lpstr>
      <vt:lpstr>2063</vt:lpstr>
      <vt:lpstr>2066</vt:lpstr>
      <vt:lpstr>2077</vt:lpstr>
      <vt:lpstr>2068</vt:lpstr>
      <vt:lpstr>2069</vt:lpstr>
      <vt:lpstr>2070</vt:lpstr>
      <vt:lpstr>2071</vt:lpstr>
      <vt:lpstr>2072</vt:lpstr>
      <vt:lpstr>2074</vt:lpstr>
      <vt:lpstr>2073</vt:lpstr>
      <vt:lpstr>9006</vt:lpstr>
      <vt:lpstr>Relat. Sintético das Ações</vt:lpstr>
      <vt:lpstr>4002 Diogenes</vt:lpstr>
      <vt:lpstr>Ação - 4002 DIOGENES</vt:lpstr>
      <vt:lpstr>objetivo temático- EVERCINO</vt:lpstr>
      <vt:lpstr>'1016'!Area_de_impressao</vt:lpstr>
      <vt:lpstr>'2062'!Area_de_impressao</vt:lpstr>
      <vt:lpstr>'2063'!Area_de_impressao</vt:lpstr>
      <vt:lpstr>'2066'!Area_de_impressao</vt:lpstr>
      <vt:lpstr>'2067'!Area_de_impressao</vt:lpstr>
      <vt:lpstr>'2068'!Area_de_impressao</vt:lpstr>
      <vt:lpstr>'2069'!Area_de_impressao</vt:lpstr>
      <vt:lpstr>'2070'!Area_de_impressao</vt:lpstr>
      <vt:lpstr>'2071'!Area_de_impressao</vt:lpstr>
      <vt:lpstr>'2072'!Area_de_impressao</vt:lpstr>
      <vt:lpstr>'2073'!Area_de_impressao</vt:lpstr>
      <vt:lpstr>'2074'!Area_de_impressao</vt:lpstr>
      <vt:lpstr>'2075'!Area_de_impressao</vt:lpstr>
      <vt:lpstr>'2077'!Area_de_impressao</vt:lpstr>
      <vt:lpstr>'2078'!Area_de_impressao</vt:lpstr>
      <vt:lpstr>'2079'!Area_de_impressao</vt:lpstr>
      <vt:lpstr>'2080'!Area_de_impressao</vt:lpstr>
      <vt:lpstr>'2081'!Area_de_impressao</vt:lpstr>
      <vt:lpstr>'2082'!Area_de_impressao</vt:lpstr>
      <vt:lpstr>'2083'!Area_de_impressao</vt:lpstr>
      <vt:lpstr>'2084'!Area_de_impressao</vt:lpstr>
      <vt:lpstr>'2085'!Area_de_impressao</vt:lpstr>
      <vt:lpstr>'2086'!Area_de_impressao</vt:lpstr>
      <vt:lpstr>'2142'!Area_de_impressao</vt:lpstr>
      <vt:lpstr>'4002 Diogenes'!Area_de_impressao</vt:lpstr>
      <vt:lpstr>'9006'!Area_de_impressao</vt:lpstr>
      <vt:lpstr>'Ação - 4002 DIOGENES'!Area_de_impressao</vt:lpstr>
      <vt:lpstr>'objetivo temático- EVERCINO'!Area_de_impressao</vt:lpstr>
      <vt:lpstr>'Relat. Sintético das Ações'!Area_de_impressao</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ANDREIA RISTINA SILVA LEITA</dc:creator>
  <cp:lastModifiedBy>MARIELLA DE PINA SANTOS</cp:lastModifiedBy>
  <cp:lastPrinted>2019-06-17T12:14:30Z</cp:lastPrinted>
  <dcterms:created xsi:type="dcterms:W3CDTF">2014-04-16T13:33:00Z</dcterms:created>
  <dcterms:modified xsi:type="dcterms:W3CDTF">2020-12-08T15:29:58Z</dcterms:modified>
</cp:coreProperties>
</file>