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tabRatio="706" firstSheet="12" activeTab="26"/>
  </bookViews>
  <sheets>
    <sheet name="Ação" sheetId="3" state="hidden" r:id="rId1"/>
    <sheet name="2081" sheetId="100" r:id="rId2"/>
    <sheet name="2082" sheetId="101" r:id="rId3"/>
    <sheet name="2142" sheetId="102" r:id="rId4"/>
    <sheet name="2079" sheetId="98" r:id="rId5"/>
    <sheet name="2080" sheetId="97" r:id="rId6"/>
    <sheet name="2083" sheetId="96" r:id="rId7"/>
    <sheet name="2084" sheetId="95" r:id="rId8"/>
    <sheet name="2085" sheetId="53" r:id="rId9"/>
    <sheet name="2086" sheetId="99" r:id="rId10"/>
    <sheet name="2075" sheetId="106" r:id="rId11"/>
    <sheet name="1016" sheetId="107" r:id="rId12"/>
    <sheet name="2078" sheetId="108" r:id="rId13"/>
    <sheet name="2067" sheetId="109" r:id="rId14"/>
    <sheet name="2062" sheetId="110" r:id="rId15"/>
    <sheet name="2063" sheetId="111" r:id="rId16"/>
    <sheet name="2066" sheetId="112" r:id="rId17"/>
    <sheet name="2077" sheetId="113" r:id="rId18"/>
    <sheet name="2068" sheetId="115" r:id="rId19"/>
    <sheet name="2069" sheetId="117" r:id="rId20"/>
    <sheet name="2070" sheetId="118" r:id="rId21"/>
    <sheet name="2071" sheetId="119" r:id="rId22"/>
    <sheet name="2072" sheetId="120" r:id="rId23"/>
    <sheet name="2074" sheetId="121" r:id="rId24"/>
    <sheet name="2073" sheetId="122" r:id="rId25"/>
    <sheet name="9006" sheetId="123" r:id="rId26"/>
    <sheet name="Relat. Sintético das Ações" sheetId="125" r:id="rId27"/>
    <sheet name="4002 Diogenes" sheetId="27" state="hidden" r:id="rId28"/>
    <sheet name="Ação - 4002 DIOGENES" sheetId="11" state="hidden" r:id="rId29"/>
    <sheet name="objetivo temático- EVERCINO" sheetId="13" state="hidden" r:id="rId30"/>
  </sheets>
  <externalReferences>
    <externalReference r:id="rId31"/>
    <externalReference r:id="rId32"/>
    <externalReference r:id="rId33"/>
  </externalReferences>
  <definedNames>
    <definedName name="_xlnm.Print_Area" localSheetId="11">'1016'!$A$1:$G$15</definedName>
    <definedName name="_xlnm.Print_Area" localSheetId="14">'2062'!$A$1:$G$15</definedName>
    <definedName name="_xlnm.Print_Area" localSheetId="15">'2063'!$A$1:$G$15</definedName>
    <definedName name="_xlnm.Print_Area" localSheetId="16">'2066'!$A$1:$G$15</definedName>
    <definedName name="_xlnm.Print_Area" localSheetId="13">'2067'!$A$1:$G$15</definedName>
    <definedName name="_xlnm.Print_Area" localSheetId="18">'2068'!$A$1:$G$15</definedName>
    <definedName name="_xlnm.Print_Area" localSheetId="19">'2069'!$A$1:$G$15</definedName>
    <definedName name="_xlnm.Print_Area" localSheetId="20">'2070'!$A$1:$G$15</definedName>
    <definedName name="_xlnm.Print_Area" localSheetId="21">'2071'!$A$1:$G$15</definedName>
    <definedName name="_xlnm.Print_Area" localSheetId="22">'2072'!$A$1:$G$15</definedName>
    <definedName name="_xlnm.Print_Area" localSheetId="24">'2073'!$A$1:$G$15</definedName>
    <definedName name="_xlnm.Print_Area" localSheetId="23">'2074'!$A$1:$G$15</definedName>
    <definedName name="_xlnm.Print_Area" localSheetId="10">'2075'!$A$1:$G$15</definedName>
    <definedName name="_xlnm.Print_Area" localSheetId="17">'2077'!$A$1:$G$15</definedName>
    <definedName name="_xlnm.Print_Area" localSheetId="12">'2078'!$A$1:$G$15</definedName>
    <definedName name="_xlnm.Print_Area" localSheetId="4">'2079'!$A$1:$G$15</definedName>
    <definedName name="_xlnm.Print_Area" localSheetId="5">'2080'!$A$1:$G$15</definedName>
    <definedName name="_xlnm.Print_Area" localSheetId="1">'2081'!$A$1:$G$15</definedName>
    <definedName name="_xlnm.Print_Area" localSheetId="2">'2082'!$A$1:$G$15</definedName>
    <definedName name="_xlnm.Print_Area" localSheetId="6">'2083'!$A$1:$G$15</definedName>
    <definedName name="_xlnm.Print_Area" localSheetId="7">'2084'!$A$1:$G$15</definedName>
    <definedName name="_xlnm.Print_Area" localSheetId="8">'2085'!$A$1:$G$15</definedName>
    <definedName name="_xlnm.Print_Area" localSheetId="9">'2086'!$A$1:$G$15</definedName>
    <definedName name="_xlnm.Print_Area" localSheetId="3">'2142'!$A$1:$G$15</definedName>
    <definedName name="_xlnm.Print_Area" localSheetId="27">'4002 Diogenes'!$A$1:$H$100</definedName>
    <definedName name="_xlnm.Print_Area" localSheetId="25">'9006'!$A$1:$G$15</definedName>
    <definedName name="_xlnm.Print_Area" localSheetId="28">'Ação - 4002 DIOGENES'!$A$1:$G$93</definedName>
    <definedName name="_xlnm.Print_Area" localSheetId="29">'objetivo temático- EVERCINO'!$A$1:$M$55</definedName>
    <definedName name="_xlnm.Print_Area" localSheetId="26">'Relat. Sintético das Ações'!$A$1:$N$193</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2" i="125" l="1"/>
  <c r="D93" i="125"/>
  <c r="F93" i="125"/>
  <c r="G175" i="125" l="1"/>
  <c r="D16" i="96" l="1"/>
  <c r="L175" i="125" l="1"/>
  <c r="E175" i="125"/>
  <c r="E176" i="125" s="1"/>
  <c r="F175" i="125"/>
  <c r="F176" i="125" s="1"/>
  <c r="G176" i="125"/>
  <c r="H175" i="125"/>
  <c r="H176" i="125" s="1"/>
  <c r="I175" i="125"/>
  <c r="I176" i="125" s="1"/>
  <c r="D175" i="125"/>
  <c r="D176" i="125" s="1"/>
  <c r="L165" i="125"/>
  <c r="E165" i="125"/>
  <c r="E166" i="125" s="1"/>
  <c r="F165" i="125"/>
  <c r="F166" i="125" s="1"/>
  <c r="G165" i="125"/>
  <c r="G166" i="125" s="1"/>
  <c r="H165" i="125"/>
  <c r="H166" i="125" s="1"/>
  <c r="I165" i="125"/>
  <c r="I166" i="125" s="1"/>
  <c r="D165" i="125"/>
  <c r="D166" i="125" s="1"/>
  <c r="L155" i="125"/>
  <c r="E155" i="125"/>
  <c r="E156" i="125" s="1"/>
  <c r="F155" i="125"/>
  <c r="F156" i="125" s="1"/>
  <c r="G155" i="125"/>
  <c r="G156" i="125" s="1"/>
  <c r="H155" i="125"/>
  <c r="H156" i="125" s="1"/>
  <c r="I155" i="125"/>
  <c r="I156" i="125" s="1"/>
  <c r="D155" i="125"/>
  <c r="D156" i="125" s="1"/>
  <c r="L145" i="125"/>
  <c r="E145" i="125"/>
  <c r="E146" i="125" s="1"/>
  <c r="F145" i="125"/>
  <c r="F146" i="125" s="1"/>
  <c r="G145" i="125"/>
  <c r="G146" i="125" s="1"/>
  <c r="H145" i="125"/>
  <c r="H146" i="125" s="1"/>
  <c r="I145" i="125"/>
  <c r="I146" i="125" s="1"/>
  <c r="D145" i="125"/>
  <c r="D146" i="125" s="1"/>
  <c r="L135" i="125"/>
  <c r="E135" i="125"/>
  <c r="E136" i="125" s="1"/>
  <c r="F135" i="125"/>
  <c r="F136" i="125" s="1"/>
  <c r="G135" i="125"/>
  <c r="G136" i="125" s="1"/>
  <c r="H135" i="125"/>
  <c r="H136" i="125" s="1"/>
  <c r="I135" i="125"/>
  <c r="I136" i="125" s="1"/>
  <c r="D135" i="125"/>
  <c r="D136" i="125" s="1"/>
  <c r="L125" i="125"/>
  <c r="E125" i="125"/>
  <c r="F125" i="125"/>
  <c r="G125" i="125"/>
  <c r="H125" i="125"/>
  <c r="I125" i="125"/>
  <c r="D125" i="125"/>
  <c r="L124" i="125"/>
  <c r="E124" i="125"/>
  <c r="F124" i="125"/>
  <c r="G124" i="125"/>
  <c r="H124" i="125"/>
  <c r="I124" i="125"/>
  <c r="D124" i="125"/>
  <c r="L114" i="125"/>
  <c r="E114" i="125"/>
  <c r="F114" i="125"/>
  <c r="G114" i="125"/>
  <c r="H114" i="125"/>
  <c r="I114" i="125"/>
  <c r="D114" i="125"/>
  <c r="D126" i="125" l="1"/>
  <c r="F126" i="125"/>
  <c r="I126" i="125"/>
  <c r="E126" i="125"/>
  <c r="G128" i="125" s="1"/>
  <c r="H126" i="125"/>
  <c r="G126" i="125"/>
  <c r="G168" i="125"/>
  <c r="H168" i="125"/>
  <c r="J166" i="125"/>
  <c r="H178" i="125"/>
  <c r="J176" i="125"/>
  <c r="F168" i="125"/>
  <c r="F178" i="125"/>
  <c r="H148" i="125"/>
  <c r="G178" i="125"/>
  <c r="F148" i="125"/>
  <c r="G148" i="125"/>
  <c r="G138" i="125"/>
  <c r="H158" i="125"/>
  <c r="F158" i="125"/>
  <c r="G158" i="125"/>
  <c r="J156" i="125"/>
  <c r="J136" i="125"/>
  <c r="F138" i="125"/>
  <c r="J146" i="125"/>
  <c r="H138" i="125"/>
  <c r="E115" i="125"/>
  <c r="F115" i="125"/>
  <c r="G115" i="125"/>
  <c r="H115" i="125"/>
  <c r="I115" i="125"/>
  <c r="D115" i="125"/>
  <c r="L104" i="125"/>
  <c r="E104" i="125"/>
  <c r="E105" i="125" s="1"/>
  <c r="F104" i="125"/>
  <c r="F105" i="125" s="1"/>
  <c r="G104" i="125"/>
  <c r="G105" i="125" s="1"/>
  <c r="H104" i="125"/>
  <c r="H105" i="125" s="1"/>
  <c r="I104" i="125"/>
  <c r="I105" i="125" s="1"/>
  <c r="D104" i="125"/>
  <c r="D105" i="125" s="1"/>
  <c r="L94" i="125"/>
  <c r="E94" i="125"/>
  <c r="F94" i="125"/>
  <c r="G94" i="125"/>
  <c r="H94" i="125"/>
  <c r="I94" i="125"/>
  <c r="D94" i="125"/>
  <c r="L93" i="125"/>
  <c r="E93" i="125"/>
  <c r="G93" i="125"/>
  <c r="H93" i="125"/>
  <c r="I93" i="125"/>
  <c r="L92" i="125"/>
  <c r="F92" i="125"/>
  <c r="G92" i="125"/>
  <c r="H92" i="125"/>
  <c r="I92" i="125"/>
  <c r="D92" i="125"/>
  <c r="L82" i="125"/>
  <c r="E82" i="125"/>
  <c r="E83" i="125" s="1"/>
  <c r="F82" i="125"/>
  <c r="F83" i="125" s="1"/>
  <c r="G82" i="125"/>
  <c r="G83" i="125" s="1"/>
  <c r="H82" i="125"/>
  <c r="H83" i="125" s="1"/>
  <c r="I82" i="125"/>
  <c r="I83" i="125" s="1"/>
  <c r="D82" i="125"/>
  <c r="D83" i="125" s="1"/>
  <c r="L72" i="125"/>
  <c r="E72" i="125"/>
  <c r="E73" i="125" s="1"/>
  <c r="F72" i="125"/>
  <c r="F73" i="125" s="1"/>
  <c r="G72" i="125"/>
  <c r="G73" i="125" s="1"/>
  <c r="H72" i="125"/>
  <c r="H73" i="125" s="1"/>
  <c r="I72" i="125"/>
  <c r="I73" i="125" s="1"/>
  <c r="D72" i="125"/>
  <c r="D73" i="125" s="1"/>
  <c r="L62" i="125"/>
  <c r="E62" i="125"/>
  <c r="F62" i="125"/>
  <c r="G62" i="125"/>
  <c r="H62" i="125"/>
  <c r="I62" i="125"/>
  <c r="D62" i="125"/>
  <c r="L52" i="125"/>
  <c r="E52" i="125"/>
  <c r="F52" i="125"/>
  <c r="G52" i="125"/>
  <c r="H52" i="125"/>
  <c r="I52" i="125"/>
  <c r="D52" i="125"/>
  <c r="L37" i="125"/>
  <c r="I37" i="125"/>
  <c r="H37" i="125"/>
  <c r="G37" i="125"/>
  <c r="F37" i="125"/>
  <c r="E37" i="125"/>
  <c r="D37" i="125"/>
  <c r="L42" i="125"/>
  <c r="I42" i="125"/>
  <c r="H42" i="125"/>
  <c r="G42" i="125"/>
  <c r="F42" i="125"/>
  <c r="E42" i="125"/>
  <c r="D42" i="125"/>
  <c r="L41" i="125"/>
  <c r="I41" i="125"/>
  <c r="H41" i="125"/>
  <c r="G41" i="125"/>
  <c r="F41" i="125"/>
  <c r="E41" i="125"/>
  <c r="D41" i="125"/>
  <c r="L40" i="125"/>
  <c r="I40" i="125"/>
  <c r="H40" i="125"/>
  <c r="G40" i="125"/>
  <c r="F40" i="125"/>
  <c r="E40" i="125"/>
  <c r="D40" i="125"/>
  <c r="L38" i="125"/>
  <c r="I38" i="125"/>
  <c r="H38" i="125"/>
  <c r="G38" i="125"/>
  <c r="F38" i="125"/>
  <c r="E38" i="125"/>
  <c r="D38" i="125"/>
  <c r="I39" i="125"/>
  <c r="H39" i="125"/>
  <c r="G39" i="125"/>
  <c r="F39" i="125"/>
  <c r="E39" i="125"/>
  <c r="D39" i="125"/>
  <c r="L39" i="125"/>
  <c r="G26" i="125"/>
  <c r="G27" i="125" s="1"/>
  <c r="F26" i="125"/>
  <c r="F27" i="125" s="1"/>
  <c r="E26" i="125"/>
  <c r="E27" i="125" s="1"/>
  <c r="D26" i="125"/>
  <c r="D27" i="125" s="1"/>
  <c r="H26" i="125"/>
  <c r="H27" i="125" s="1"/>
  <c r="I26" i="125"/>
  <c r="I27" i="125" s="1"/>
  <c r="L16" i="125"/>
  <c r="I16" i="125"/>
  <c r="H16" i="125"/>
  <c r="G16" i="125"/>
  <c r="F16" i="125"/>
  <c r="E16" i="125"/>
  <c r="D16" i="125"/>
  <c r="G15" i="100"/>
  <c r="G85" i="125" l="1"/>
  <c r="G107" i="125"/>
  <c r="F128" i="125"/>
  <c r="H128" i="125"/>
  <c r="J126" i="125"/>
  <c r="G95" i="125"/>
  <c r="I95" i="125"/>
  <c r="E95" i="125"/>
  <c r="G75" i="125"/>
  <c r="D95" i="125"/>
  <c r="D185" i="125" s="1"/>
  <c r="F95" i="125"/>
  <c r="H95" i="125"/>
  <c r="H75" i="125"/>
  <c r="F75" i="125"/>
  <c r="H117" i="125"/>
  <c r="G43" i="125"/>
  <c r="F85" i="125"/>
  <c r="F107" i="125"/>
  <c r="F117" i="125"/>
  <c r="D43" i="125"/>
  <c r="H43" i="125"/>
  <c r="E43" i="125"/>
  <c r="I43" i="125"/>
  <c r="H85" i="125"/>
  <c r="H107" i="125"/>
  <c r="F43" i="125"/>
  <c r="J83" i="125"/>
  <c r="J105" i="125"/>
  <c r="J73" i="125"/>
  <c r="G117" i="125"/>
  <c r="J115" i="125"/>
  <c r="J39" i="125"/>
  <c r="F63" i="125"/>
  <c r="G63" i="125"/>
  <c r="K62" i="125"/>
  <c r="M62" i="125" s="1"/>
  <c r="J52" i="125"/>
  <c r="I63" i="125"/>
  <c r="E63" i="125"/>
  <c r="D63" i="125"/>
  <c r="H63" i="125"/>
  <c r="J92" i="125"/>
  <c r="G53" i="125"/>
  <c r="J125" i="125"/>
  <c r="K155" i="125"/>
  <c r="M155" i="125" s="1"/>
  <c r="J165" i="125"/>
  <c r="D53" i="125"/>
  <c r="H53" i="125"/>
  <c r="K124" i="125"/>
  <c r="M124" i="125" s="1"/>
  <c r="K145" i="125"/>
  <c r="M145" i="125" s="1"/>
  <c r="E53" i="125"/>
  <c r="I53" i="125"/>
  <c r="J145" i="125"/>
  <c r="F53" i="125"/>
  <c r="J124" i="125"/>
  <c r="J135" i="125"/>
  <c r="J155" i="125"/>
  <c r="J175" i="125"/>
  <c r="K125" i="125"/>
  <c r="M125" i="125" s="1"/>
  <c r="K135" i="125"/>
  <c r="M135" i="125" s="1"/>
  <c r="K165" i="125"/>
  <c r="M165" i="125" s="1"/>
  <c r="K175" i="125"/>
  <c r="M175" i="125" s="1"/>
  <c r="J114" i="125"/>
  <c r="K114" i="125"/>
  <c r="M114" i="125" s="1"/>
  <c r="J72" i="125"/>
  <c r="K72" i="125"/>
  <c r="M72" i="125" s="1"/>
  <c r="J94" i="125"/>
  <c r="K42" i="125"/>
  <c r="M42" i="125" s="1"/>
  <c r="K94" i="125"/>
  <c r="M94" i="125" s="1"/>
  <c r="J41" i="125"/>
  <c r="J40" i="125"/>
  <c r="K40" i="125"/>
  <c r="M40" i="125" s="1"/>
  <c r="K41" i="125"/>
  <c r="M41" i="125" s="1"/>
  <c r="K82" i="125"/>
  <c r="M82" i="125" s="1"/>
  <c r="J62" i="125"/>
  <c r="K52" i="125"/>
  <c r="M52" i="125" s="1"/>
  <c r="J42" i="125"/>
  <c r="J82" i="125"/>
  <c r="K92" i="125"/>
  <c r="M92" i="125" s="1"/>
  <c r="J93" i="125"/>
  <c r="J37" i="125"/>
  <c r="K93" i="125"/>
  <c r="M93" i="125" s="1"/>
  <c r="K104" i="125"/>
  <c r="M104" i="125" s="1"/>
  <c r="K38" i="125"/>
  <c r="M38" i="125" s="1"/>
  <c r="K37" i="125"/>
  <c r="M37" i="125" s="1"/>
  <c r="J38" i="125"/>
  <c r="J104" i="125"/>
  <c r="K39" i="125"/>
  <c r="M39" i="125" s="1"/>
  <c r="J26" i="125"/>
  <c r="J16" i="125"/>
  <c r="I185" i="125" l="1"/>
  <c r="H97" i="125"/>
  <c r="G97" i="125"/>
  <c r="F97" i="125"/>
  <c r="J95" i="125"/>
  <c r="G65" i="125"/>
  <c r="F65" i="125"/>
  <c r="H65" i="125"/>
  <c r="J63" i="125"/>
  <c r="H55" i="125"/>
  <c r="F55" i="125"/>
  <c r="G55" i="125"/>
  <c r="J53" i="125"/>
  <c r="L15" i="125" l="1"/>
  <c r="H15" i="125"/>
  <c r="H17" i="125" s="1"/>
  <c r="H185" i="125" s="1"/>
  <c r="I15" i="125" l="1"/>
  <c r="I17" i="125" s="1"/>
  <c r="G15" i="125"/>
  <c r="G17" i="125" s="1"/>
  <c r="G185" i="125" s="1"/>
  <c r="F15" i="125"/>
  <c r="F17" i="125" s="1"/>
  <c r="F185" i="125" s="1"/>
  <c r="E15" i="125"/>
  <c r="D15" i="125"/>
  <c r="D17" i="125" s="1"/>
  <c r="E16" i="123"/>
  <c r="F12" i="123" s="1"/>
  <c r="D16" i="123"/>
  <c r="C16" i="123"/>
  <c r="G15" i="123"/>
  <c r="E16" i="122"/>
  <c r="F12" i="122" s="1"/>
  <c r="D16" i="122"/>
  <c r="C16" i="122"/>
  <c r="G15" i="122"/>
  <c r="E16" i="121"/>
  <c r="F12" i="121" s="1"/>
  <c r="D16" i="121"/>
  <c r="C16" i="121"/>
  <c r="G15" i="121"/>
  <c r="E16" i="120"/>
  <c r="F12" i="120" s="1"/>
  <c r="D16" i="120"/>
  <c r="C16" i="120"/>
  <c r="G15" i="120"/>
  <c r="E16" i="119"/>
  <c r="F12" i="119" s="1"/>
  <c r="D16" i="119"/>
  <c r="C16" i="119"/>
  <c r="G15" i="119"/>
  <c r="E16" i="118"/>
  <c r="F12" i="118" s="1"/>
  <c r="D16" i="118"/>
  <c r="C16" i="118"/>
  <c r="G15" i="118"/>
  <c r="E16" i="117"/>
  <c r="F12" i="117" s="1"/>
  <c r="D16" i="117"/>
  <c r="C16" i="117"/>
  <c r="G15" i="117"/>
  <c r="E16" i="115"/>
  <c r="F12" i="115" s="1"/>
  <c r="D16" i="115"/>
  <c r="C16" i="115"/>
  <c r="G15" i="115"/>
  <c r="E16" i="113"/>
  <c r="F12" i="113" s="1"/>
  <c r="D16" i="113"/>
  <c r="C16" i="113"/>
  <c r="G15" i="113"/>
  <c r="E16" i="112"/>
  <c r="F12" i="112" s="1"/>
  <c r="D16" i="112"/>
  <c r="C16" i="112"/>
  <c r="G15" i="112"/>
  <c r="E16" i="111"/>
  <c r="F12" i="111" s="1"/>
  <c r="D16" i="111"/>
  <c r="C16" i="111"/>
  <c r="G15" i="111"/>
  <c r="E16" i="110"/>
  <c r="F12" i="110" s="1"/>
  <c r="D16" i="110"/>
  <c r="C16" i="110"/>
  <c r="G15" i="110"/>
  <c r="E16" i="109"/>
  <c r="F12" i="109" s="1"/>
  <c r="D16" i="109"/>
  <c r="C16" i="109"/>
  <c r="G15" i="109"/>
  <c r="E16" i="108"/>
  <c r="F12" i="108" s="1"/>
  <c r="D16" i="108"/>
  <c r="C16" i="108"/>
  <c r="G15" i="108"/>
  <c r="E16" i="107"/>
  <c r="F12" i="107" s="1"/>
  <c r="D16" i="107"/>
  <c r="C16" i="107"/>
  <c r="G15" i="107"/>
  <c r="E16" i="106"/>
  <c r="F12" i="106" s="1"/>
  <c r="D16" i="106"/>
  <c r="C16" i="106"/>
  <c r="G15" i="106"/>
  <c r="E16" i="99"/>
  <c r="F12" i="99" s="1"/>
  <c r="D16" i="99"/>
  <c r="C16" i="99"/>
  <c r="G15" i="99"/>
  <c r="E16" i="53"/>
  <c r="F12" i="53" s="1"/>
  <c r="D16" i="53"/>
  <c r="C16" i="53"/>
  <c r="G15" i="53"/>
  <c r="E16" i="95"/>
  <c r="F12" i="95" s="1"/>
  <c r="D16" i="95"/>
  <c r="C16" i="95"/>
  <c r="G15" i="95"/>
  <c r="E16" i="96"/>
  <c r="F12" i="96" s="1"/>
  <c r="C16" i="96"/>
  <c r="G15" i="96"/>
  <c r="E16" i="97"/>
  <c r="F12" i="97" s="1"/>
  <c r="D16" i="97"/>
  <c r="C16" i="97"/>
  <c r="G15" i="97"/>
  <c r="E16" i="98"/>
  <c r="F12" i="98" s="1"/>
  <c r="D16" i="98"/>
  <c r="C16" i="98"/>
  <c r="G15" i="98"/>
  <c r="E16" i="102"/>
  <c r="F12" i="102" s="1"/>
  <c r="D16" i="102"/>
  <c r="C16" i="102"/>
  <c r="G15" i="102"/>
  <c r="E16" i="101"/>
  <c r="F12" i="101" s="1"/>
  <c r="D16" i="101"/>
  <c r="C16" i="101"/>
  <c r="G15" i="101"/>
  <c r="E16" i="100"/>
  <c r="D16" i="100"/>
  <c r="C16" i="100"/>
  <c r="K15" i="125" l="1"/>
  <c r="M15" i="125" s="1"/>
  <c r="E17" i="125"/>
  <c r="E185" i="125" s="1"/>
  <c r="G12" i="98"/>
  <c r="G12" i="96"/>
  <c r="G12" i="53"/>
  <c r="G12" i="106"/>
  <c r="G12" i="108"/>
  <c r="G12" i="110"/>
  <c r="G12" i="112"/>
  <c r="G12" i="118"/>
  <c r="G12" i="120"/>
  <c r="G12" i="122"/>
  <c r="G12" i="97"/>
  <c r="G12" i="95"/>
  <c r="G12" i="99"/>
  <c r="G12" i="107"/>
  <c r="G12" i="109"/>
  <c r="G12" i="111"/>
  <c r="G12" i="113"/>
  <c r="G12" i="115"/>
  <c r="G12" i="117"/>
  <c r="G12" i="119"/>
  <c r="G12" i="121"/>
  <c r="G12" i="123"/>
  <c r="G12" i="102"/>
  <c r="G12" i="101"/>
  <c r="F12" i="100"/>
  <c r="G12" i="100" s="1"/>
  <c r="K26" i="125"/>
  <c r="K16" i="125"/>
  <c r="M16" i="125" s="1"/>
  <c r="J15" i="125"/>
  <c r="L26" i="125" l="1"/>
  <c r="M26" i="125" s="1"/>
  <c r="F116" i="13" l="1"/>
  <c r="F115" i="13"/>
  <c r="F114" i="13"/>
  <c r="F113" i="13"/>
  <c r="F112" i="13"/>
  <c r="F111" i="13"/>
  <c r="F110" i="13"/>
  <c r="F109" i="13"/>
  <c r="F108" i="13"/>
  <c r="F107" i="13"/>
  <c r="F106" i="13"/>
  <c r="G130" i="13" l="1"/>
  <c r="L17" i="13"/>
  <c r="K17" i="13"/>
  <c r="I17" i="13"/>
  <c r="H17" i="13"/>
  <c r="G17" i="13"/>
  <c r="F17" i="13"/>
  <c r="E17" i="13"/>
  <c r="D17" i="13"/>
  <c r="M16" i="13"/>
  <c r="M15" i="13"/>
  <c r="M14" i="13"/>
  <c r="M13" i="13"/>
  <c r="M12" i="13"/>
  <c r="M11" i="13"/>
  <c r="M17" i="13" s="1"/>
  <c r="J17" i="13" l="1"/>
  <c r="N94" i="125" l="1"/>
  <c r="N175" i="125"/>
  <c r="N165" i="125"/>
  <c r="N135" i="125"/>
  <c r="N125" i="125"/>
  <c r="N114" i="125"/>
  <c r="N155" i="125"/>
  <c r="N124" i="125"/>
  <c r="N145" i="125"/>
  <c r="N42" i="125"/>
  <c r="N62" i="125"/>
  <c r="N82" i="125"/>
  <c r="N72" i="125"/>
  <c r="N52" i="125"/>
  <c r="N41" i="125"/>
  <c r="N104" i="125"/>
  <c r="N38" i="125"/>
  <c r="N37" i="125"/>
  <c r="N93" i="125"/>
  <c r="N92" i="125"/>
  <c r="N40" i="125"/>
  <c r="N39" i="125"/>
  <c r="N26" i="125"/>
  <c r="N16" i="125"/>
  <c r="N15" i="125"/>
  <c r="E95" i="27"/>
  <c r="B95" i="27"/>
  <c r="V71" i="27"/>
  <c r="E71" i="27"/>
  <c r="D71" i="27"/>
  <c r="C71" i="27"/>
  <c r="F66" i="27"/>
  <c r="F65" i="27"/>
  <c r="F64" i="27"/>
  <c r="F63" i="27"/>
  <c r="F62" i="27"/>
  <c r="F61" i="27"/>
  <c r="F60" i="27"/>
  <c r="F59" i="27"/>
  <c r="F58" i="27"/>
  <c r="F57" i="27"/>
  <c r="F56" i="27"/>
  <c r="F54" i="27"/>
  <c r="F50" i="27"/>
  <c r="D50" i="27"/>
  <c r="C50" i="27"/>
  <c r="B50" i="27"/>
  <c r="E49" i="27"/>
  <c r="E48" i="27"/>
  <c r="E47" i="27"/>
  <c r="E46" i="27"/>
  <c r="E45" i="27"/>
  <c r="E44" i="27"/>
  <c r="E43" i="27"/>
  <c r="E42" i="27"/>
  <c r="E41" i="27"/>
  <c r="E40" i="27"/>
  <c r="E39" i="27"/>
  <c r="E38" i="27"/>
  <c r="E37" i="27"/>
  <c r="E36" i="27"/>
  <c r="Q30" i="27"/>
  <c r="P30" i="27"/>
  <c r="O30" i="27"/>
  <c r="N30" i="27"/>
  <c r="H16" i="27"/>
  <c r="H12" i="27"/>
  <c r="C72" i="27" l="1"/>
  <c r="D72" i="27"/>
  <c r="E50" i="27"/>
  <c r="F71" i="27"/>
  <c r="E72" i="27"/>
  <c r="F72" i="27" s="1"/>
  <c r="D80" i="11" l="1"/>
  <c r="D83" i="11" s="1"/>
  <c r="B80" i="11"/>
  <c r="B83" i="11" s="1"/>
  <c r="C60" i="11"/>
  <c r="E60" i="11" s="1"/>
  <c r="E58" i="11"/>
  <c r="E57" i="11"/>
  <c r="E56" i="11"/>
  <c r="E55" i="11"/>
  <c r="E54" i="11"/>
  <c r="E53" i="11"/>
  <c r="E52" i="11"/>
  <c r="E51" i="11"/>
  <c r="E50" i="11"/>
  <c r="E49" i="11"/>
  <c r="E48" i="11"/>
  <c r="E47" i="11"/>
  <c r="E46" i="11"/>
  <c r="C42" i="11"/>
  <c r="B42" i="11"/>
  <c r="D39" i="11"/>
  <c r="D38" i="11"/>
  <c r="D37" i="11"/>
  <c r="D35" i="11"/>
  <c r="D34" i="11"/>
  <c r="D33" i="11"/>
  <c r="D31" i="11"/>
  <c r="D30" i="11"/>
  <c r="D29" i="11"/>
  <c r="D28" i="11"/>
  <c r="G16" i="11"/>
  <c r="G12" i="11"/>
  <c r="E25" i="3"/>
  <c r="E13" i="3"/>
  <c r="D42" i="11" l="1"/>
  <c r="C61" i="11"/>
  <c r="E61" i="11" s="1"/>
  <c r="F19" i="125"/>
  <c r="G19" i="125"/>
  <c r="J17" i="125"/>
  <c r="H19" i="125"/>
  <c r="F29" i="125"/>
  <c r="G29" i="125"/>
  <c r="H29" i="125"/>
  <c r="J27" i="125"/>
  <c r="G45" i="125"/>
  <c r="F45" i="125"/>
  <c r="J43" i="125"/>
  <c r="J185" i="125" l="1"/>
  <c r="F187" i="125"/>
  <c r="G187" i="125"/>
  <c r="H45" i="125"/>
  <c r="K185" i="125"/>
  <c r="H187" i="125" l="1"/>
</calcChain>
</file>

<file path=xl/sharedStrings.xml><?xml version="1.0" encoding="utf-8"?>
<sst xmlns="http://schemas.openxmlformats.org/spreadsheetml/2006/main" count="1694" uniqueCount="464">
  <si>
    <t>Nome da Ação:</t>
  </si>
  <si>
    <t>Produto</t>
  </si>
  <si>
    <t>Unid. Medida</t>
  </si>
  <si>
    <t>Meta Física Inicial</t>
  </si>
  <si>
    <t>Meta Física Executada</t>
  </si>
  <si>
    <t>% de Execução</t>
  </si>
  <si>
    <t>METAS ORÇAMENTÁRIO-FINANCEIRAS</t>
  </si>
  <si>
    <t>Orç. Inicial</t>
  </si>
  <si>
    <t>Autorizado</t>
  </si>
  <si>
    <t>Empenhado</t>
  </si>
  <si>
    <t>% Executada</t>
  </si>
  <si>
    <t>Unidade de Medida</t>
  </si>
  <si>
    <t>Índice Atual</t>
  </si>
  <si>
    <t>Índice Desejado</t>
  </si>
  <si>
    <t>Nº</t>
  </si>
  <si>
    <t>Título</t>
  </si>
  <si>
    <t>%</t>
  </si>
  <si>
    <t>Prevista</t>
  </si>
  <si>
    <t>Executada</t>
  </si>
  <si>
    <t>Polaridade</t>
  </si>
  <si>
    <t>Periodicidade</t>
  </si>
  <si>
    <t>1º QUADRISMESTRE 2014</t>
  </si>
  <si>
    <t>Assinatura do responsável do Objetivo</t>
  </si>
  <si>
    <t>Assinatura Assessor Técnico de Planejamento</t>
  </si>
  <si>
    <t>Assinatura Secretário/Presidente</t>
  </si>
  <si>
    <t>Código funcional da ação:</t>
  </si>
  <si>
    <t>MONITORAMENTO DE AÇÃO ORÇAMENTÁRIA   PPA 2014-2017</t>
  </si>
  <si>
    <t>AVALIAÇÃO DA EXECUÇÃO DAS AÇÕES:</t>
  </si>
  <si>
    <t>Assinatura do Responsável da Ação</t>
  </si>
  <si>
    <t>Objetivo</t>
  </si>
  <si>
    <t>Unidade Gestora</t>
  </si>
  <si>
    <t>Índice Apurado</t>
  </si>
  <si>
    <t>Liquidado</t>
  </si>
  <si>
    <t>3. Ação</t>
  </si>
  <si>
    <t>1. Unidade Gestora</t>
  </si>
  <si>
    <t>2. Programa</t>
  </si>
  <si>
    <t>3. Objetivo</t>
  </si>
  <si>
    <t>4. Ação</t>
  </si>
  <si>
    <t>6. Metas Físicas</t>
  </si>
  <si>
    <t>8 - Avaliação do Objetivo</t>
  </si>
  <si>
    <t>8.1 - Avaliação da variação dos indicadores em relação ao mesmo período do ano anterior e ao quadrimestre anterior</t>
  </si>
  <si>
    <t>8.2 - Avaliar a efetividade do conjunto das ações no alcance do objetivo</t>
  </si>
  <si>
    <t>4. Metas Físicas</t>
  </si>
  <si>
    <t>5. Metas Orçamentário-Financeiras</t>
  </si>
  <si>
    <t>Assinatura do responsável da Ação</t>
  </si>
  <si>
    <t>Total do Objetivo</t>
  </si>
  <si>
    <t>Meta física prevista</t>
  </si>
  <si>
    <t>Meta física  executada</t>
  </si>
  <si>
    <t>Unidade de medida</t>
  </si>
  <si>
    <t>6.2. Considerações de fatores de sucesso e fatores de insucesso da execução da ação</t>
  </si>
  <si>
    <t>Meta</t>
  </si>
  <si>
    <t>Resultado alcançado</t>
  </si>
  <si>
    <t>Considerações</t>
  </si>
  <si>
    <t>5. Metas Financeiras (R$)</t>
  </si>
  <si>
    <t>6. Avaliação da execução da ação</t>
  </si>
  <si>
    <t>6.1. Identificar as restrições da execução da ação</t>
  </si>
  <si>
    <t>8.2.2 - Analise das Metas</t>
  </si>
  <si>
    <t xml:space="preserve">4002 - Manutenção dos Serviços Administrativos Gerais </t>
  </si>
  <si>
    <t>Orç. Inicial - LOA</t>
  </si>
  <si>
    <t>Suplementação</t>
  </si>
  <si>
    <t>Redução</t>
  </si>
  <si>
    <t>8.2.3 - Avaliação da execução do objetivo  no quadrimestre</t>
  </si>
  <si>
    <t>6.3 - Avaliação da execução da ação</t>
  </si>
  <si>
    <t>6.3.2 - Avaliação da execução da ação</t>
  </si>
  <si>
    <t>2º QUADRIMESTRE 2016</t>
  </si>
  <si>
    <t>Unidade</t>
  </si>
  <si>
    <t>Anual</t>
  </si>
  <si>
    <t>Indicadores</t>
  </si>
  <si>
    <t>1º Quadrimestre 2014</t>
  </si>
  <si>
    <t>1º Quadrimestre 2015</t>
  </si>
  <si>
    <t>2º Quadrimestre 2014</t>
  </si>
  <si>
    <t>2º Quadrimestre 2015</t>
  </si>
  <si>
    <t>2º Quadrimestre 2016</t>
  </si>
  <si>
    <t>Indicador: 301 Território Controlado</t>
  </si>
  <si>
    <t xml:space="preserve">7. Apuração do Indicador </t>
  </si>
  <si>
    <t>Maior Melhor</t>
  </si>
  <si>
    <t>Quilômetro</t>
  </si>
  <si>
    <t>Indicador: 302 Nomenclatura regulamentada e implantada por quadra</t>
  </si>
  <si>
    <t xml:space="preserve">Unidade </t>
  </si>
  <si>
    <t>Indicador: 303 Leis revisadas e/ou regulamentadas</t>
  </si>
  <si>
    <t>Índice esperado para 2016</t>
  </si>
  <si>
    <t>5500 - Secretaria Municipal de Desenvolvimento Urbano e Habitação (SEDUH)</t>
  </si>
  <si>
    <t>0335 - Gestão e Manutenção de Secretaria de Desenvolvimento Urbano Sustentável</t>
  </si>
  <si>
    <t>Serviço Mantido</t>
  </si>
  <si>
    <t>6.3.1 -Despesas de Gestão Centralizada- Discricionária:</t>
  </si>
  <si>
    <t>Despesa</t>
  </si>
  <si>
    <t>Previsão anual (R$)</t>
  </si>
  <si>
    <t>Liquidado (R$)</t>
  </si>
  <si>
    <t>SSP NET</t>
  </si>
  <si>
    <t>Combustível</t>
  </si>
  <si>
    <t>Reprografia</t>
  </si>
  <si>
    <t>Serviços postais (Correios)</t>
  </si>
  <si>
    <t>Lava jato</t>
  </si>
  <si>
    <t>Locação prédio</t>
  </si>
  <si>
    <t>Locação de veículos</t>
  </si>
  <si>
    <t>Telefonia fixa 3218</t>
  </si>
  <si>
    <t>Telefone fixa 2111</t>
  </si>
  <si>
    <t xml:space="preserve">Telefone de dados móveis </t>
  </si>
  <si>
    <t>Manutenção ar (jk)</t>
  </si>
  <si>
    <t xml:space="preserve">Manutenção de elevador </t>
  </si>
  <si>
    <t xml:space="preserve">Obrigações tributárias e contributivas </t>
  </si>
  <si>
    <t xml:space="preserve">Material de consumo - limpeza e copa/expediente </t>
  </si>
  <si>
    <t xml:space="preserve">Total </t>
  </si>
  <si>
    <t>6.3.2 - Despesas de Gestão Descentralizada- SEDUH</t>
  </si>
  <si>
    <t>Previsão anual R$</t>
  </si>
  <si>
    <t>Liquidado R$</t>
  </si>
  <si>
    <t xml:space="preserve">Floricultura </t>
  </si>
  <si>
    <t xml:space="preserve">Carimbos </t>
  </si>
  <si>
    <t>Chaveiro</t>
  </si>
  <si>
    <t xml:space="preserve">Fornecimento de energia </t>
  </si>
  <si>
    <t xml:space="preserve">Agua mineral e gás </t>
  </si>
  <si>
    <t xml:space="preserve"> Gás </t>
  </si>
  <si>
    <t xml:space="preserve">Passagens </t>
  </si>
  <si>
    <t>Equipamentos de informatica e perifericos</t>
  </si>
  <si>
    <t xml:space="preserve">Manutenção de veiculos </t>
  </si>
  <si>
    <t xml:space="preserve">Serviços de tecnologia de informação </t>
  </si>
  <si>
    <t xml:space="preserve">Aquisição de equipamentos e materiais permanentes </t>
  </si>
  <si>
    <t xml:space="preserve">Outras despesas pessoa juridica </t>
  </si>
  <si>
    <t>Material de consumo</t>
  </si>
  <si>
    <t>Despesas de exercícios anteriores</t>
  </si>
  <si>
    <t>Total  das despesas de Gestão descentralizadas</t>
  </si>
  <si>
    <t xml:space="preserve">Total das despesas de Gestão Centralizadas e Descentralizadas </t>
  </si>
  <si>
    <t>Como se pode observar, as despesas de licitação e gestão centralizada........</t>
  </si>
  <si>
    <t>6.3.3 - Detalhamento das Reduções</t>
  </si>
  <si>
    <t xml:space="preserve">Detalhamento das Suplementação  </t>
  </si>
  <si>
    <t xml:space="preserve">Considerações </t>
  </si>
  <si>
    <t>Natureza de Despesa/Fonte</t>
  </si>
  <si>
    <t>Valor de Reduções R$</t>
  </si>
  <si>
    <t>Natureza de Despesa /Fonte</t>
  </si>
  <si>
    <t xml:space="preserve">Valor de Suplementações R$ </t>
  </si>
  <si>
    <t xml:space="preserve">Total Geral </t>
  </si>
  <si>
    <r>
      <rPr>
        <b/>
        <sz val="10"/>
        <color rgb="FF000000"/>
        <rFont val="Neo Sans"/>
      </rPr>
      <t>Propomos como recomendações corretivas, que a Superintendência aprecie a possibilidade da inclusão na Revisão do Plano Pluri Anual de 2017</t>
    </r>
    <r>
      <rPr>
        <sz val="10"/>
        <color rgb="FF000000"/>
        <rFont val="Neo Sans"/>
      </rPr>
      <t xml:space="preserve"> </t>
    </r>
    <r>
      <rPr>
        <sz val="10"/>
        <color rgb="FFFF0000"/>
        <rFont val="Neo Sans"/>
      </rPr>
      <t>os restos a pagar de exercício anteriores referentes aos seguintes processos: 2014021341 - Pagamento referente à locação de 01 (um) veículo tipo caminhão caçamba toco, com capacidade mínima de seis metros cúbicos de carga no valor de R$ 26.270,00 (Vinte e seis mil duzentos e setenta reais); 2014016571 Indenização por dano causado a Terceiro referente a levantamento topográfico de Perímetro no valor de R$ 38.500,00 (Trinta e oito mil e quinhentos reais) ; 2014055041 Indenização para reforma do prédio locado no período de 2005 a 2013 no valor de R$ 403.235,14 (Quatrocentos e três mil duzentos e trinta e cinco reais e quatorze centavos).   .</t>
    </r>
    <r>
      <rPr>
        <b/>
        <sz val="10"/>
        <color rgb="FFFF0000"/>
        <rFont val="Neo Sans"/>
      </rPr>
      <t>... e o que mais</t>
    </r>
    <r>
      <rPr>
        <sz val="10"/>
        <color rgb="FFFF0000"/>
        <rFont val="Neo Sans"/>
      </rPr>
      <t xml:space="preserve"> </t>
    </r>
  </si>
  <si>
    <t>Total</t>
  </si>
  <si>
    <t>TOTAL</t>
  </si>
  <si>
    <t>ATIVIDADES</t>
  </si>
  <si>
    <t>QUANTIDADE</t>
  </si>
  <si>
    <t>MAIO</t>
  </si>
  <si>
    <t>JUNHO</t>
  </si>
  <si>
    <t>JULHO</t>
  </si>
  <si>
    <t>AGOSTO</t>
  </si>
  <si>
    <t>Maio</t>
  </si>
  <si>
    <t>Junho</t>
  </si>
  <si>
    <t>Julho</t>
  </si>
  <si>
    <t>Agosto</t>
  </si>
  <si>
    <t>TIPO DE DOCUMENTO</t>
  </si>
  <si>
    <t>MAI</t>
  </si>
  <si>
    <t>JUN</t>
  </si>
  <si>
    <t>JUL</t>
  </si>
  <si>
    <t>AGO</t>
  </si>
  <si>
    <t>QUANTIDADE TOTAL</t>
  </si>
  <si>
    <t>DESPACHOS</t>
  </si>
  <si>
    <t>MEMORANDOS</t>
  </si>
  <si>
    <t>OUVIDORIA</t>
  </si>
  <si>
    <t>PARECERES</t>
  </si>
  <si>
    <t>OFÍCIOS</t>
  </si>
  <si>
    <t>PRORROGAÇÕES DE PRAZO</t>
  </si>
  <si>
    <t>AUTORIZAÇÕES PARA EVENTOS</t>
  </si>
  <si>
    <t>AUTORIZAÇÕES PARA MESAS E CADEIRAS</t>
  </si>
  <si>
    <t>ORDEM DE SERVIÇO</t>
  </si>
  <si>
    <t>CONTENCIOSO</t>
  </si>
  <si>
    <t>NOTIFICAÇÕES</t>
  </si>
  <si>
    <t>Liquidado ate o momento (R$)</t>
  </si>
  <si>
    <t>Liquidado no 2° Quadrimestre</t>
  </si>
  <si>
    <t>Pagamento de Julho/Agosto somente Liquidado/Estimado no valor de R$1.375,18.</t>
  </si>
  <si>
    <t>Fornecimento de Energia Elétrica</t>
  </si>
  <si>
    <t>A partir do mês de Junho o gerenciamento do referente processo passou a pertencer as Despesas Discricionárias.</t>
  </si>
  <si>
    <t>Pagamento de Agosto somente Liquidado/Estimado no valor de R$28.551,42.</t>
  </si>
  <si>
    <t>Aguardando pagamento de Agosto de R$3.625,00.</t>
  </si>
  <si>
    <t>Aguardando pagamento de Julho/Agosto de R$1.176,00.</t>
  </si>
  <si>
    <t xml:space="preserve">Processo empenhado. Aguardando nota fiscal para realizar liquidação. Após a junção das Pastas e a Realização das Reuniões de Revisão do Plano Diretor de Palmas, necessitou-se de uma demanda maior para a realização desta despesas.  </t>
  </si>
  <si>
    <t>Processo gerenciado pela gestão centralizada.</t>
  </si>
  <si>
    <t>Utilizando saldo restante do exercício anterior.</t>
  </si>
  <si>
    <t>Agua mineral</t>
  </si>
  <si>
    <t xml:space="preserve">Processos em andamento seguindo os trêmites legais. </t>
  </si>
  <si>
    <t xml:space="preserve">Gás </t>
  </si>
  <si>
    <t>Houve redução do valor total, por isso não ocorreu despesas.</t>
  </si>
  <si>
    <t>Não houve até o momento abertura de processos para tal objeto.</t>
  </si>
  <si>
    <t>Processo gerenciado pela gestão centralizada (Garagem Central).</t>
  </si>
  <si>
    <t>Processo em fase de licitação a aquisição de Ferramentas para os Setores de Topografia e Fiscalização no valor de R$ 98.322,90.</t>
  </si>
  <si>
    <t xml:space="preserve">Processo de Fornecimento de Marmitex para atender as Reuniões do Plano Diretor está aguardando Autorização para Emissão da Nota de Empenho no valor de R$ 7.684,60 </t>
  </si>
  <si>
    <t xml:space="preserve">Processos liquidados para Aquisição de Bobinas (R$ 1.339,20) E Aquisição de Certificado Digital (R$ 1.320,00). E para Aquisição de Camisetas (R$ 1.797,00), Estacas e Piquetes (R$ 6.360,00), e Material de Consumo (R$ 7.564,70) para atendimento do Plano Diretor, estão somente empenhados. </t>
  </si>
  <si>
    <t xml:space="preserve">Destino das Movimentações </t>
  </si>
  <si>
    <t>Natureza de Despesa / Fonte</t>
  </si>
  <si>
    <t>33.90.39 / 001000199</t>
  </si>
  <si>
    <t>33.90.39 / 001000105</t>
  </si>
  <si>
    <t>Movimentação destinada para pagamento de despesas com material da 6° Conferência das Cidades, com Material de Consumo e Material de Divulgação.</t>
  </si>
  <si>
    <t>33.90.92 / 001000199</t>
  </si>
  <si>
    <t>33.90.30 / 001000199</t>
  </si>
  <si>
    <t>Aquisição de Estacas e Piquetes para atender ao Setor de Topografia.</t>
  </si>
  <si>
    <t>Pagamentos de Taxas de Reprogramação, movimentação realizada para o Fundo Municipal de Habitação de Interesse Social.</t>
  </si>
  <si>
    <t>-</t>
  </si>
  <si>
    <t>33.90.39 / 001000106</t>
  </si>
  <si>
    <t>Pagamento do PROCESSO 2014010775 - Fecomécio, CIEEI, referente ao pagamento de empresa intermediária de estágiários, referente ao mês de Abril a Dezembro de 2016.</t>
  </si>
  <si>
    <t>44.90.51 / 001000103</t>
  </si>
  <si>
    <t>33.90.39 / 001000101</t>
  </si>
  <si>
    <t>33.90.30 / 001000101</t>
  </si>
  <si>
    <t xml:space="preserve">Despesas Discricionarias </t>
  </si>
  <si>
    <t xml:space="preserve">Manutenção do Ar Condicionado Central </t>
  </si>
  <si>
    <t>Reprogramação anual para o 2º quadrimestre (R$)</t>
  </si>
  <si>
    <t>Realização das despesas para atender as reuniões da Revisão do Plano Diretor, Material de consumo R$ 8.500,00, Floricultura R$ 5.760,00, Refeição R$7.684,60 , Camisetas R$ 1.972,50, totalizando R$ 23.917.10.</t>
  </si>
  <si>
    <t>Aquisição de Jornal (Processo não autorizado pela Procuradoria Municipal).</t>
  </si>
  <si>
    <t>s</t>
  </si>
  <si>
    <t>r</t>
  </si>
  <si>
    <t>Ordenamento Urbano</t>
  </si>
  <si>
    <t>FICHAS DE OBSERVAÇÕES</t>
  </si>
  <si>
    <t>PARECERES (Desdobro)</t>
  </si>
  <si>
    <t>PARECERES (Loteamento)</t>
  </si>
  <si>
    <t>PARECERES (Outros)</t>
  </si>
  <si>
    <t>PORTARIAS</t>
  </si>
  <si>
    <t>PROJETOS URBANÍSTICOS</t>
  </si>
  <si>
    <t xml:space="preserve"> USO DO SOLO -2016</t>
  </si>
  <si>
    <t xml:space="preserve">MAIO </t>
  </si>
  <si>
    <t xml:space="preserve">JUNHO </t>
  </si>
  <si>
    <t>CERTIDÃO DE USO DO SOLO</t>
  </si>
  <si>
    <t>IAFIM – Informação de Atividade Solicitada</t>
  </si>
  <si>
    <t>Fichas de observações (Alvará de funcionamento)</t>
  </si>
  <si>
    <t>Memorandos</t>
  </si>
  <si>
    <t>Fichas de observações (uso do solo)</t>
  </si>
  <si>
    <t>Ofícios</t>
  </si>
  <si>
    <t>Parecer quanto ao Uso do Solo</t>
  </si>
  <si>
    <t>GEOPROCESSAMENTO</t>
  </si>
  <si>
    <t>TOPOGRAFIA</t>
  </si>
  <si>
    <t>Levantamento topográfico</t>
  </si>
  <si>
    <t>ANALISE</t>
  </si>
  <si>
    <t>ANALISES REALIZADAS</t>
  </si>
  <si>
    <t>ALVARÁS DE CONTRUÇÃO EMITIDOS</t>
  </si>
  <si>
    <t>HABITE-SE EMITIDOS</t>
  </si>
  <si>
    <t>CCO</t>
  </si>
  <si>
    <t>QUANTIDADE DE ATENDIMENTO</t>
  </si>
  <si>
    <t>FISCALIZAÇÃO</t>
  </si>
  <si>
    <t>FICHAS DE OBSERVAÇÕES (Desdobro</t>
  </si>
  <si>
    <t xml:space="preserve"> PROCESSOS ENVIADOS PARA ASSESSORIA JURÍDICA</t>
  </si>
  <si>
    <t>0335 - Gestão e Manutenção de Secretaria de Desenvolvimento Urbano e Habitação</t>
  </si>
  <si>
    <t xml:space="preserve">No segundo quadrimestre, foram identificadas algumas dificuldades com relação aos Processos para a execução das Reuniões do Plano Diretor de Palmas, uma vez que as reuniões já começaram e a grande maioria dos processos referentes a esse plano encontram-se com despesas empenhadas. </t>
  </si>
  <si>
    <t>As atividades executadas pela Ação de Serviços Administrativos Gerais do Setor de Gestão e Finanças nesse quadrimestre podemos apontar como fator de sucesso a execução processos além do previsto, pois no primeiro quadrimestre os servidores do setor foram remanejados para outra secretaria.  A Liquidação do processo 2014055041 referente a Indenização para reforma do prédio locado no período de 2005 a 2013 no valor de R$ 403.235,14 (Quatrocentos e três mil duzentos e trinta e cinco reais e quatorze centavos).</t>
  </si>
  <si>
    <t>Demanda</t>
  </si>
  <si>
    <t>RAP</t>
  </si>
  <si>
    <t>Ofício</t>
  </si>
  <si>
    <t>Despacho</t>
  </si>
  <si>
    <t>Empenho</t>
  </si>
  <si>
    <t>Liquidação</t>
  </si>
  <si>
    <t>Solicitação de compras/Termo de referência</t>
  </si>
  <si>
    <t>Pagamento de Agosto somente Liquidado/Estimado no valor de R$5.423,00.</t>
  </si>
  <si>
    <t>Processo Gerenciado pela Despesas Discricionárias, seguindo os tramites legais.</t>
  </si>
  <si>
    <t>Processo Gerenciado pela Despesas Discricionárias, esta negativo em 292,49.</t>
  </si>
  <si>
    <t>Processo Gerenciado pela Despesas Discricionárias. Neste quadrimestre houve mudança da prestadora de serviço.</t>
  </si>
  <si>
    <t>Processo Gerenciado pela Despesas Discricionárias. Seguindo os tramites legais de pagamento.</t>
  </si>
  <si>
    <r>
      <t xml:space="preserve">Processo Gerenciado pela Despesas Discricionárias ultrapassou o gasto previsto para o quadrimetre em </t>
    </r>
    <r>
      <rPr>
        <sz val="10"/>
        <rFont val="Neo Sans"/>
      </rPr>
      <t>R$ 2.999,85 devido as reuniões do Plano Diretor.</t>
    </r>
  </si>
  <si>
    <t>Cau/Crea-TO</t>
  </si>
  <si>
    <t>Processo em andamento.</t>
  </si>
  <si>
    <t>Capacitação de servidores das Diretorias de  Urbanismo e Fiscalização</t>
  </si>
  <si>
    <t xml:space="preserve">Aguardando Propostas. </t>
  </si>
  <si>
    <t>Instalação de insulfilmes</t>
  </si>
  <si>
    <t>Em fase de Licitação.</t>
  </si>
  <si>
    <t>Aquisição de Bobinas para Ponto Eletrônico</t>
  </si>
  <si>
    <t>Aguardando Nota para Liquidação</t>
  </si>
  <si>
    <t>2014021341 - Pagamento referente à locação de 01 (um) veículo tipo caminhão caçamba toco, com capacidade mínima de seis metros cúbicos de carga no valor de R$ 26.270,00 (Vinte e seis mil duzentos e setenta reais); 2014016571 Indenização por dano causado a Terceiro referente a levantamento topográfico de Perímetro no valor de R$ 38.500,00 (Trinta e oito mil e quinhentos reais)</t>
  </si>
  <si>
    <t xml:space="preserve">Material de Consumo - Copo e Cozinha </t>
  </si>
  <si>
    <t>Movimentação realizada para abertura do processo de aquisição de Protetor Solar.</t>
  </si>
  <si>
    <t xml:space="preserve">Entre os meses de Abril a Junho houve um aumento nos valores devido a junção das pastas e por aquisições realizadas pelo setor de Tecnologia da Informação do Município de Palmas </t>
  </si>
  <si>
    <t>Processo Gerenciado pela Despesas Discricionárias, havendo uma demanda maior no mês de junho com pagamento realizado em julho devido o atraso no Pagamento por parte da Prefeitura Municipal.  Ultrapassou o gasto previsto para o quadrimestre em 612,00, devido a  demanda junto a Fiscalização no contencioso.</t>
  </si>
  <si>
    <t xml:space="preserve">Manutenção ar </t>
  </si>
  <si>
    <t>PARECERES (Desmembramento)</t>
  </si>
  <si>
    <t xml:space="preserve">Em termos gerais considera-se um bom andamento na execução das ações e atividades realizadas pelo Setor Financeiro entre os meses de Maio e Agosto de 2016, executando 29% das metas propostas para o quadrimestre. Além dos processos abertos e que estão em andamento, realizamos as Atividades abaixo relacionadas </t>
  </si>
  <si>
    <t xml:space="preserve">Não houve acréscimo de bens patrimoniais a Pasta no período relacionado do ano de 2016. E a entrega de materiais de expediente e consumo é realizada de acordo com a liberação por parte das Discricionárias.
Durante o segundo quadrimestre de 2016, foi ultrapassado o limite programado para despesas com material de consumo e de expediente, uma vez que as Reuniões do Plano Diretor acarrataram gastas além do programado, totalizando R$ 2.999,85 excedentes. No quadrimestre foram abertos 15 processos que ainda encontram-se em andamento, e mais 14 processos mantidos desde o começo do ano, totalizando 29 processos. </t>
  </si>
  <si>
    <t>33.90.39 / 001000103</t>
  </si>
  <si>
    <t>Pagamento de Fornecimento de Energia Eletrica a partir do mês de Junho/2016.</t>
  </si>
  <si>
    <t>33.90.30 / 001000103</t>
  </si>
  <si>
    <t>Pagamento de Fornecimento de Energia Eletricado mês de Junho/2016 em referencia ao mês de Maio/2016.</t>
  </si>
  <si>
    <t>33.90.39 / 001000105 - 5500</t>
  </si>
  <si>
    <t>33.90.39 / 001000105 - 6500</t>
  </si>
  <si>
    <t>Estrutura de Apoio para Entrega de Obras de Unidades Habitacionais.</t>
  </si>
  <si>
    <t>33.90.14 / 001000199</t>
  </si>
  <si>
    <t>Elaboração de Laudo Técnico de Condições Ambientais do Trabalho.</t>
  </si>
  <si>
    <t xml:space="preserve">33.90.33 / 001000108 </t>
  </si>
  <si>
    <t xml:space="preserve">Pagamento de Água Mineral e Gás de Cozinha da Extinta Secrcetaria de Habitação. </t>
  </si>
  <si>
    <t xml:space="preserve">Pagamento de excedente de Serviços Postais. </t>
  </si>
  <si>
    <t>No Item 5 deste Formulario nas Metas Financeiras no campo Reduções consta o valor de R$ 562.117,82, tal valor corresponde ao somatorio dos 02 (dois) quadrimestres do corrente ano presentes no QDD. No segundo quadrimestre o valor de reduções foi de R$ 518.871,18, destes somente  R$ 234.010,24 foram identificados através dos formulários presentes em nossa Pasta. Constando que o valor do primeiro quadrimestre foi de R$ 43.306,64. Solicitamos a Superintendencia que justifique o valor restante desse Quadrimestre R$ 284.860,68</t>
  </si>
  <si>
    <t>No Item 5 deste Formulario nas Metas Financeiras no campo Suplementação consta o valor de R$ 1.305,994,17, tal valor corresponde ao somatorio dos 02 (dois) quadrimestres do corrente ano presentes no QDD.    No segundo quadrimestre o valor de suplementações foi de R$ 954.481,11, destes somente  R$ 234.010,24 foram identificados através dos formulários presentes em nossa Pasta. Constando que o valor do primeiro quadrimestre foi de R$ 117.502,56. Solicitamos a Superintendencia que justifique o valor restante desse Quadrimestre R$ 720.470,61.</t>
  </si>
  <si>
    <r>
      <t>O valor total das suplementações do quadrimestre passado foi de R$ 117.502,56, quando somados das duas antigas secretarias e o valor de reduções do passado foi R$ 43.306,64, quando somados das duas antigas secretarias. Contudo o Quadro Demonstrativo da execução Orçamentária não separa os valores de redução e suplementação por quadrimestre. Todavia, se subtraído os valores declarados no monitoramento anterior o valores reais para esse quadrimestre será de suplementações R$</t>
    </r>
    <r>
      <rPr>
        <sz val="10"/>
        <color rgb="FFFF0000"/>
        <rFont val="Neo Sans"/>
      </rPr>
      <t xml:space="preserve"> </t>
    </r>
    <r>
      <rPr>
        <sz val="10"/>
        <color theme="1"/>
        <rFont val="Neo Sans"/>
      </rPr>
      <t xml:space="preserve">23.010,50e reduções R$  518.871,18. Destacando os maiores valores, como por exemplo: Pagamento de Servidor Cedido (pagamento do secretário) valor de R$ 168.608.55, Fornecimento de Energia Elétrica R$ 53.000,00, Material de Consumo e Expediente R$ 51.846,20.                                                                                                                                                    </t>
    </r>
    <r>
      <rPr>
        <b/>
        <sz val="10"/>
        <color theme="1"/>
        <rFont val="Neo Sans"/>
      </rPr>
      <t>Como solicitamos no quadrimestre anterior como recomendações corretivas, reiteramos a possibilidade da inclusão na Revisão do Plano Pluri Anual de 2017 os restos a pagar de exercicio anteriores referentes aos seguintes processos</t>
    </r>
    <r>
      <rPr>
        <sz val="10"/>
        <color theme="1"/>
        <rFont val="Neo Sans"/>
      </rPr>
      <t>: 2014021341 - Pagamento referente à locação de 01 (um) veículo tipo caminhão caçamba toco, com capacidade mínima de seis metros cúbicos de carga no valor de R$ 26.270,00 (Vinte e seis mil duzentos e setenta reais); 2014016571 Indenização por dano causado a Terceiro referente a levantamento topográfico de Perímetro no valor de R$ 38.500,00 (Trinta e oito mil e quinhentos reais), e informamos a realização do Pagamento referente a locação do antigo prédio pertencente a esta Pasta.</t>
    </r>
  </si>
  <si>
    <t xml:space="preserve"> TOTAL</t>
  </si>
  <si>
    <t>ação 5195</t>
  </si>
  <si>
    <t>Valores</t>
  </si>
  <si>
    <t>Capacitação</t>
  </si>
  <si>
    <t>Informática</t>
  </si>
  <si>
    <t>Licenças</t>
  </si>
  <si>
    <t>ação 4343</t>
  </si>
  <si>
    <t>Material expediente</t>
  </si>
  <si>
    <t>Móveis</t>
  </si>
  <si>
    <t>Apoio e Comunicação</t>
  </si>
  <si>
    <t>Consultorias</t>
  </si>
  <si>
    <t>MONITORAMENTO DE OBJETIVO -  PPA 2018-2021</t>
  </si>
  <si>
    <t>1º QUADRIMESTRE 2018</t>
  </si>
  <si>
    <t>MONITORAMENTO DE AÇÃO ORÇAMENTÁRIA   PPA 2018-2021</t>
  </si>
  <si>
    <t xml:space="preserve">5500000012 -  Promover </t>
  </si>
  <si>
    <t>0314 - Pla</t>
  </si>
  <si>
    <t>5500- Sec</t>
  </si>
  <si>
    <t xml:space="preserve">Descrição: </t>
  </si>
  <si>
    <t xml:space="preserve">Fórmula de cálculo:                                                                                                                                       </t>
  </si>
  <si>
    <t xml:space="preserve">Fórmula de cálculo: </t>
  </si>
  <si>
    <t>Indicador: 000 JJJJJJ</t>
  </si>
  <si>
    <r>
      <t>Fórmu</t>
    </r>
    <r>
      <rPr>
        <sz val="10"/>
        <rFont val="Neo Sans"/>
      </rPr>
      <t xml:space="preserve">la de cálculo: </t>
    </r>
  </si>
  <si>
    <t xml:space="preserve">Apuração do Período: </t>
  </si>
  <si>
    <t xml:space="preserve">Apuração do Período  </t>
  </si>
  <si>
    <t>1. Órgão</t>
  </si>
  <si>
    <t>2. Unidade Orçamentária</t>
  </si>
  <si>
    <t>4. Descrição</t>
  </si>
  <si>
    <t>5. Finalidade</t>
  </si>
  <si>
    <t>6. Forma de Implementação</t>
  </si>
  <si>
    <t>7. Metas Físicas</t>
  </si>
  <si>
    <t>8. Metas Orçamentário-Financeiras</t>
  </si>
  <si>
    <t xml:space="preserve">Direta </t>
  </si>
  <si>
    <t>Orçamento Inicial - LOA</t>
  </si>
  <si>
    <t>3. Programa</t>
  </si>
  <si>
    <t>2. Subfunção</t>
  </si>
  <si>
    <t>122 - Administração Geral</t>
  </si>
  <si>
    <t>MONITORAMENTO DE EXECUÇÃO ORÇAMENTÁRIA -  PPA 2018-2021</t>
  </si>
  <si>
    <t>Todas</t>
  </si>
  <si>
    <t>Todos</t>
  </si>
  <si>
    <t>Diretoria de Execução Orçamentária</t>
  </si>
  <si>
    <t>Total Geral Executado pelo Órgão</t>
  </si>
  <si>
    <t>Empenho no Período</t>
  </si>
  <si>
    <t>Liquidado no Período</t>
  </si>
  <si>
    <t>Pago no Período</t>
  </si>
  <si>
    <t>Reserva no Período</t>
  </si>
  <si>
    <t>% Executado</t>
  </si>
  <si>
    <t>Saldo Orçamentário</t>
  </si>
  <si>
    <t>Saldo Orçament.</t>
  </si>
  <si>
    <t>Total do Programa</t>
  </si>
  <si>
    <t xml:space="preserve">13 - Gabinete do Prefeito Municipal </t>
  </si>
  <si>
    <t>1127 - Gestão e Manutenção do Gabinete do Prefeito</t>
  </si>
  <si>
    <t>Man dos recur humanos da Procuradoria Geral do Município</t>
  </si>
  <si>
    <t>Manut dos serv administ da Procuradoria Geral do Município</t>
  </si>
  <si>
    <t xml:space="preserve">091 - Defesa da Ordem Jurídica </t>
  </si>
  <si>
    <t xml:space="preserve">Outros precatórios </t>
  </si>
  <si>
    <t xml:space="preserve">122 - Administração Geral </t>
  </si>
  <si>
    <t xml:space="preserve">Manutenção de recursos humanos gabinete do prefeito </t>
  </si>
  <si>
    <t xml:space="preserve">Manut dos serviços administrativos do gabinete do prefeito </t>
  </si>
  <si>
    <t>Manut de rec humanos da Controladoria Geral do Município</t>
  </si>
  <si>
    <t>Manut dos serv admins da Controladoria Geral do Município</t>
  </si>
  <si>
    <t xml:space="preserve">Manut de recursos humanos do gabinete do vice-prefeito </t>
  </si>
  <si>
    <t xml:space="preserve">Manut dos serv administrativos do gabinete do vice-prefeito </t>
  </si>
  <si>
    <t xml:space="preserve">244 - Assistência Comunitária </t>
  </si>
  <si>
    <t xml:space="preserve">1116 - Economia Empreendedora e Inovação </t>
  </si>
  <si>
    <t xml:space="preserve">Gestão e programas do fundo social de solidariedade </t>
  </si>
  <si>
    <t xml:space="preserve">1112 - Porto Cidade Segura  </t>
  </si>
  <si>
    <t xml:space="preserve">Capacitação institucional </t>
  </si>
  <si>
    <t xml:space="preserve">131 - Comunicação Social </t>
  </si>
  <si>
    <t xml:space="preserve">1119 - Cidade Acessível </t>
  </si>
  <si>
    <t xml:space="preserve">Promoção da educação para o trânsito </t>
  </si>
  <si>
    <t xml:space="preserve">153 - Defesa Terrestre </t>
  </si>
  <si>
    <t xml:space="preserve">Manutenção do tiro de guerra </t>
  </si>
  <si>
    <t xml:space="preserve">181 - Policiamento </t>
  </si>
  <si>
    <t xml:space="preserve">Manut do sist de videomonitoramento de espaços públicos </t>
  </si>
  <si>
    <t>Manut recs humanos da Guarda Municipal de Porto Nacional</t>
  </si>
  <si>
    <t xml:space="preserve">Manutenção da Guarda Municipal </t>
  </si>
  <si>
    <t xml:space="preserve">Manutenção da fiscalização de trânsito </t>
  </si>
  <si>
    <t xml:space="preserve">182 - Defesa Civil </t>
  </si>
  <si>
    <t xml:space="preserve">Manutenção da Defesa Civil </t>
  </si>
  <si>
    <t xml:space="preserve">392 - Difusão Cultural </t>
  </si>
  <si>
    <t xml:space="preserve">Manutenção da banda de música da Guarda Municipal </t>
  </si>
  <si>
    <t xml:space="preserve">Manutenção do projeto mais músicas zero violência </t>
  </si>
  <si>
    <t>Prevenção contra inundações e desastres</t>
  </si>
  <si>
    <t xml:space="preserve">541 - Preservação e Conservação Ambiental </t>
  </si>
  <si>
    <t xml:space="preserve">Prevenção e combate às queimadas </t>
  </si>
  <si>
    <t xml:space="preserve">691 - Promoção Comercial </t>
  </si>
  <si>
    <t xml:space="preserve">Oferta de assessoria a empreendedores </t>
  </si>
  <si>
    <t xml:space="preserve">692 - Comercialização </t>
  </si>
  <si>
    <t xml:space="preserve">Incentivo à implantação de empreendimentos estratégicos </t>
  </si>
  <si>
    <t xml:space="preserve">846 - Outros Encargos Especiais </t>
  </si>
  <si>
    <t xml:space="preserve">1127 - Gestão e Manutenção do Gabinete do Prefeito </t>
  </si>
  <si>
    <t>Sentenças judiciais constantes de precatórios</t>
  </si>
  <si>
    <t>2081 - Manutenção de recursos humanos da Procuradoria Geral do Município</t>
  </si>
  <si>
    <t>13  - Gabinete do Prefeito Municipal</t>
  </si>
  <si>
    <t>1301  - Gabinete do Prefeito Municipal</t>
  </si>
  <si>
    <t>Despesas com a remuneração de pessoal (ativo, civil, militar) do município e encargos sociais.</t>
  </si>
  <si>
    <t>Manter os recursos humanos necessários ao funcionamento da administração pública.</t>
  </si>
  <si>
    <t>Servidor mantido</t>
  </si>
  <si>
    <t>2082 - Manutenção dos serviços administrativos da Procuradoria Geral do Município</t>
  </si>
  <si>
    <t>Despesas de natureza administrativa que não puderam ser apropriadas nos programas temáticas, que compreendem: serviços administrativos,honorários advocaticíos ou de apoio; manutenção e o uso de frota veicular; manutenção e conservação de bens imóveis próprios do município, cedidos ou alugados, despesas com tecnologia de informação e comunicação, que incluem o desenvolvimento de sistema de informações, locação, aquisição de equipamentos e contratação de serviços técnicos e de terceiros, dentre outros afins; despesas com locação de imóveis, viagens e locomoção, incluindo aquisição de passagens, aquisição de uniformes, pagamento de diárias e afins; aquisição de equipamentos de informática, aquisição de móveis e demais materiais permanentes e outros afins; demais atividades necessárias à gestão e à administração da unidade, aquisição de EPIs e ferramentas.</t>
  </si>
  <si>
    <t>Promover a continuidade das atividades de manutenção das execuções dos trabalhos de interesse público e do Município de Porto Nacional.</t>
  </si>
  <si>
    <t>Serviço mantido</t>
  </si>
  <si>
    <t>Porcentagem</t>
  </si>
  <si>
    <t>13 - Gabinete do Prefeito</t>
  </si>
  <si>
    <t>3401 - Fundo Municipal de Solidariedade</t>
  </si>
  <si>
    <t>2075 - Gestão e Programas do Fundo Social de Solidariedade</t>
  </si>
  <si>
    <t>Despesas de natureza administrativas que darão suporte as ações do fundo, que compreedem, custeio , aquisição de material permante e de consumo, contratação de serviços , consultorias, assessorias, capacitações, diárias e passagens.</t>
  </si>
  <si>
    <t xml:space="preserve"> Garantir  maior eficiência no mercado, promovendo sistemas associativos de produção mediante criação e a manutenção de centrais de compras, de produção e vendas, sob a gestão dos empreendedores, formais e informasi de pequenos negócios.</t>
  </si>
  <si>
    <t>Gestão e Programas mantido</t>
  </si>
  <si>
    <t>13 - Gabinete do Prefeito Municipal</t>
  </si>
  <si>
    <t>1301 - Gabinete do Prefeito Municipal</t>
  </si>
  <si>
    <t>2079 - Manutenção de recursos humanos Gabinete do Prefeito</t>
  </si>
  <si>
    <t xml:space="preserve">2080 - Manutenção dos serviços administrativos do Gabinete do Prefeito </t>
  </si>
  <si>
    <t>Despesas de natureza administrativa que não puderam ser apropriadas nos programas temáticas, que compreendem: serviços administrativos ou de apoio; manutenção e o uso de frota veicular;, locação, aquisição de equipamentos e contratação de serviços técnicos e de terceiros, dentre outros afins; despesas com locação de imóveis, viagens e locomoção, incluindo aquisição de passagens, aquisição de uniformes,pagamento de diárias e afins; aquisição de equipamentos de informática, aquisição de móveis e demais materiais permanentes e outros afins; demais atividades necessárias à gestão e à administração da unidade, aquisição de EPIs e ferramentas.</t>
  </si>
  <si>
    <t>Proporcionar o aperfeiçoamento das atividades e serviços desenvolvidos pela administração pública municipal, agregando as despesas não passíveis de apropriação nos programas temáticos.</t>
  </si>
  <si>
    <t>2083 - Manutenção de recursos humanos da Controladoria Geral do Município</t>
  </si>
  <si>
    <t>Despesa com remuneração e encargos sociais de pessoal, gratificaçãoes, horas extras  da Controladoria Geral do Municipio de Porto Nacional</t>
  </si>
  <si>
    <t>Manter os recursos humanos necessários à operacionalização das avidades da Controladoria Geral de Porto Nacional-TO.</t>
  </si>
  <si>
    <t>2084 - Manutenção dos serviços administrativos da Controladoria Geral do Município</t>
  </si>
  <si>
    <t>Despesas de natureza administrativa que compreendem: serviços administrativos  ou  de  apoio;  manutenção  e  conservação  de  bens  imóveis  próprios  do município,  cedidos  ou  alugados,  despesas  com  tecnologia  de  informação  e  comunicação,  que  incluem  o  desenvolvimento  de sistema de informações, locação, aquisição de equipamentos e contratação de serviços técnicos e de terceiros, dentre outros afins;  despesas  com  locação  de  imóveis,locação de veiculos,  viagens  e  locomoção,  incluindo  aquisição  de  passagens,  aquisição  de  uniformes, pagamento de diárias e afins;  aquisição de móveis e demais materiais permanentes e outros afins;  aquisição de EPIs e ferramentas, manutenção do aparelhamento da comunicação, demais atividades necessárias à gestão e à administração da unidade.</t>
  </si>
  <si>
    <t>prestar serviço com a finalidade de induzir uma Administração Pública íntegra, participativa, transparente, eficiente e eficaz.</t>
  </si>
  <si>
    <t>2085 - Manutenção de recursos humanos do Gabinete do Vice-Prefeito</t>
  </si>
  <si>
    <t xml:space="preserve">Servidor mantido </t>
  </si>
  <si>
    <t>2086 - Manutenção dos serviços administrativos do Gabinete do Vice-Prefeito</t>
  </si>
  <si>
    <t>2142 - Outros Precatórios</t>
  </si>
  <si>
    <t>Requisição de Pequeno Valor - RPV do municipio de Porto Nacional, a qual será expedida pela Justiça por onde tramitou o processo e enviada ao Tribunal de Justiça do Tocantins para o processamento e liberação da respectiva importância para ser depositada junto a uma instituição bancária, à disposição do beneficiário</t>
  </si>
  <si>
    <t>RPV é uma requisição de pagamento que se faz a um ente público em razão de uma dívida reconhecida por sentença judicial transitada em julgado, que possibilita à parte vitoriosa receber o crédito da condenação independentemente da expedição de precatório, em razão de seu menor valor</t>
  </si>
  <si>
    <t>Gerenciamento implamentado</t>
  </si>
  <si>
    <t>1016 - Capacitação Institucional</t>
  </si>
  <si>
    <t>Realizar a capacitação e formação dos agentes da Guarda Municipal e Banda, Tiro de Guerra, Defesa Civil e Brigadistas de Combate a Incêndios, para tal será necessário a contratação de serviços de terceiros pessoa jurídica, aquisição de material de consumo e de expediente, entre outros.</t>
  </si>
  <si>
    <t>Contribuir para a melhoria dos serviços prestados à população, bem como proporcionar maior conhecimento aos servidores que trabalham para a segurança da população em geral.</t>
  </si>
  <si>
    <t>Servidor capacitado</t>
  </si>
  <si>
    <t>2062 - PPA-P-Manutenção do sistema de videomonitoramento de espaços públicos</t>
  </si>
  <si>
    <t>Manutenção do sistema de videomonitoramento dos espaços públicos, por meio de locação de equipamentos de videomonitoramento, contratação de empresa especializada na prestação de serviços de rede de link de dados para transmissão das imagens captadas pelo sistema, capacitação e requalificação dos servidores para a gestão do sistema.</t>
  </si>
  <si>
    <t>Aumentar a sensação de fiscalização, coibindo a criminalidade e o melhor gerenciamento dos indicadores de segurança urbana.</t>
  </si>
  <si>
    <t>Sistema de videomonitoramento mantido</t>
  </si>
  <si>
    <t>2063 - Manutenção de recuros humanos da Guarda Municipal de Porto Nacional</t>
  </si>
  <si>
    <t xml:space="preserve">Despesas com remuneração e encargos sociais de pessoal ativo da Guarda Municipal de Porto Nacional e Coordenadoria de Trânsito.  </t>
  </si>
  <si>
    <t xml:space="preserve">Manter os recursos humanos necessários à operacionalização das atividades da Guarda Municipal de Porto Nacional e Coordenadoria de Trânsito.  </t>
  </si>
  <si>
    <t>2066 - Manutenção da Guarda Municipal</t>
  </si>
  <si>
    <t>Manutenção dos serviços operacionais da Guarda Municipal, compreendendo:o policiamento da ROMU, Ronda Escolar; aquisição de uniformes, equipamentos de proteção individual; veículo, barco, motos; preservação do sistema de gerenciamento de ocorrências e equipamentos como tablets, canil, frota de viaturas, manutenção e aquisição de armas e munição, equipamentos de menor potencial ofensivo e controle de distúrbios civis. Inclusive o convênio n º 853838/2017.</t>
  </si>
  <si>
    <t>Manter a Guarda Municipal em condições de realizar as operações de ronda e fiscalização, tendo em vista, a elevação da segurança e reduzir os indicadores de violência de competência municipal.</t>
  </si>
  <si>
    <t>2067 - Manutenção do Tiro de Guerra</t>
  </si>
  <si>
    <t>Fortalecimento do Tiro de Guerra por meio da manutenção e conservação de bens imóveis cedidos ou alugados, aquisições de móveis e equipamentos de apoio e de informáca e materiais de expediente e de consumo.</t>
  </si>
  <si>
    <t xml:space="preserve">Fortalecimento do Tiro de Guerra </t>
  </si>
  <si>
    <t>2068 - Manutenção da Defesa Civil</t>
  </si>
  <si>
    <t>Fortalecimento da Defesa Civil por meio da manutenção e conservação de bens imóveis cedidos ou alugados, aquisições de móveis e equipamentos de apoio e de informáca e materiais de expediente e de consumo.</t>
  </si>
  <si>
    <t xml:space="preserve">Fortalecimento da  Defesa Civil </t>
  </si>
  <si>
    <t>2069 - Manutenção da Banda de Música da Guarda Municipal</t>
  </si>
  <si>
    <t>Fortalecimento da  Banda de Música da Guarda Municipal por meio da manutenção e conservação de bens imóveis cedidos ou alugados, aquisições de móveis e equipamentos de apoio e de informática e materiais de expediente e de consumo.</t>
  </si>
  <si>
    <t>Fortalecimento do   Banda de Música da Guarda Municipal</t>
  </si>
  <si>
    <t>2070 - Manutenção do Projeto Mais Músicas Zero Violência</t>
  </si>
  <si>
    <t>Desenvolvimento e manutenção de um trabalho educacional voltado para pessoas em situação de vunerabilidade social, em um processo dividido em modulo com instrumentos musicais pela Banda da GMPN.</t>
  </si>
  <si>
    <t>Oferecer educação musical gratuita a crianças e adolescentes, em prol do desenvolvimento da sensibilidade e criatividade humana por meio do contato com a linguagem artístico-musical visando a formação do cidadão, capaz de contribuir ativamente com as mudanças socioculturais necessárias para a construção de uma sociedade mais ética e digna.</t>
  </si>
  <si>
    <t>Projeto Mantido</t>
  </si>
  <si>
    <t>2077 - Manutenção da fiscalização de trânsito</t>
  </si>
  <si>
    <t>Cadastrar e fiscalizar os meios de transporte do município, compreendendo os Taxis e Moto-taxis.</t>
  </si>
  <si>
    <t>Manter segurança e a eficiência dos serviços prestados em Porto Nacional.</t>
  </si>
  <si>
    <t>2078 - Promoção da educação para o trânsito</t>
  </si>
  <si>
    <t xml:space="preserve">Realização de campanhas e ações de educação para o trânsito, por meio da; contratação de arte-educadores, aquisição e locação de materiais para a arteeducação, contratação de empresa para a promoção de campanhas televisivas e afins, palestras para a comunidade e mobilização social, e outras contratações e aquisições necessárias a efetivação da educação para o trânsito; do desenvolvimento de uma Minicidade sinalizada para realizar atividades lúdicas, referente ao trânsito para atender a Educação para o Trânsito, com alunos da rede municipal e de outras instituições de ensino de acordo com as demandas solicitadas pelos munícipes. </t>
  </si>
  <si>
    <t>Promover a construção de uma cultura de respeito à vida no trânsito, por meio de ações e campanhas educativas e mobilização social que provoquem a reflexão e adoção de condutas seguras no trânsito.</t>
  </si>
  <si>
    <t>Educação promovida</t>
  </si>
  <si>
    <t>2071 - Prevenção contra inundações e desastres.</t>
  </si>
  <si>
    <t>Implantação da sala de situação com o sistema de prevenção de inundações e desastres, realizar oficinas, palestras educativas, campanhas locais e nacionais pela Defesa Civil, por meio de aquisição de equipamentos, realização de mapeamentos de áreas de riscos e edificações, controle pluviométrico, encaminhamentos e orientações para mitigação dos riscos detectados e monitoramento das providências tomadas.</t>
  </si>
  <si>
    <t>Reduzir os índices de prédios residenciais e comerciais em situação de risco de desabamento, mapeados pela defesa civil.</t>
  </si>
  <si>
    <t>Prevenção realizada</t>
  </si>
  <si>
    <t>2072 - Prevenção e combate às queimadas</t>
  </si>
  <si>
    <t>Promoção e prevenção ao combate de focos de incêndios florestais com campanhas educativas nas escolas e nas comunidades rurais e aquisição de equipamentos para as operações.</t>
  </si>
  <si>
    <t>Promover a prevenção e o combate aos focos de incêndios florestais, tendo em vista reduzir em 20% o número de focos de incêndios, no período de 2018 a 2021, como meio de garanra proteção ambiental.</t>
  </si>
  <si>
    <t xml:space="preserve">Prevenção realizada </t>
  </si>
  <si>
    <t>2073 - Incentivo à implantação de empreendimentos estratégicos</t>
  </si>
  <si>
    <t>Nesta ação pretende estimular à atração de investimentos estratégicos alinhados às políticas de desenvolvimento de Porto Nacional e seus projetos estruturantes, por
meio de parcerias ou de contrataçoes de ser viços de terceiros em consultoria técnica especializada, realização de obras e instalações.</t>
  </si>
  <si>
    <t>Capitar empreendimentos estratégicos estimulando o desenvolvimento econômico, por meio da disponibilização de áreas e infraestrutura básica para investidores que pretendam instalar empresas na cidade. Isso propiciará aumento do PIB, da arrecadação de impostos e a geração de empregos.</t>
  </si>
  <si>
    <t>Empreendimento captado</t>
  </si>
  <si>
    <t>2074 - Oferta de assessoria a empreendedores</t>
  </si>
  <si>
    <t>Assessoramento técnico na constituição de novas empresas e assessorias as já existente, facilitando a participação das mesmas nas licitações públicas e comercio local, contratação de técnico especializado para realização de treinamentos direcionados à gestão empresarial por meio de parcerias.</t>
  </si>
  <si>
    <t>Assessorar os futuros empresários na constituição de novos empreendimentos e suporte de assessoria aos já existentes, treinamento nas diversas áreas aplicáveis às empresas e apoio técnico ao desenvolvimento de projetos de interesse público.</t>
  </si>
  <si>
    <t>Assessoramento realizado</t>
  </si>
  <si>
    <t>9007 - Sentenças Judiciais Constantes de Precatórios</t>
  </si>
  <si>
    <t xml:space="preserve">Despesas com pagamento de sentenças judiciais transitada em julgado constantes de Precatórios em desfavor ao Município de Porto Nacional.
</t>
  </si>
  <si>
    <t xml:space="preserve">Assegurar recursos necessários ao atendimento de decisões judiciais transitadas em julgado constantes de Precatórios, em conformidade ao art. 100 da Constituição Federal de 1988.
</t>
  </si>
  <si>
    <t>Pagamento realizado</t>
  </si>
  <si>
    <t>13- Gabinete do Prefeito</t>
  </si>
  <si>
    <t>Quadrimestral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</si>
</sst>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164" formatCode="0.0"/>
    <numFmt numFmtId="165" formatCode="_(* #,##0.00_);_(* \(#,##0.00\);_(* &quot;-&quot;??_);_(@_)"/>
    <numFmt numFmtId="166" formatCode="&quot;R$&quot;\ #,##0.00"/>
  </numFmts>
  <fonts count="66">
    <font>
      <sz val="11"/>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sz val="10"/>
      <name val="Calibri"/>
      <family val="2"/>
      <scheme val="minor"/>
    </font>
    <font>
      <sz val="12"/>
      <color theme="1"/>
      <name val="Calibri"/>
      <family val="2"/>
      <scheme val="minor"/>
    </font>
    <font>
      <b/>
      <sz val="11"/>
      <color theme="1"/>
      <name val="Neo Sans"/>
    </font>
    <font>
      <sz val="11"/>
      <color theme="1"/>
      <name val="Neo Sans"/>
    </font>
    <font>
      <sz val="10"/>
      <color theme="1"/>
      <name val="Neo Sans"/>
    </font>
    <font>
      <b/>
      <sz val="10"/>
      <color theme="1"/>
      <name val="Neo Sans"/>
    </font>
    <font>
      <sz val="10"/>
      <name val="Neo Sans"/>
    </font>
    <font>
      <b/>
      <sz val="10"/>
      <name val="Neo Sans"/>
    </font>
    <font>
      <b/>
      <sz val="8"/>
      <color theme="1"/>
      <name val="Neo Sans"/>
    </font>
    <font>
      <sz val="8"/>
      <color theme="1"/>
      <name val="Neo Sans"/>
    </font>
    <font>
      <sz val="9"/>
      <color theme="1"/>
      <name val="Neo Sans"/>
    </font>
    <font>
      <b/>
      <sz val="11"/>
      <name val="Neo Sans"/>
    </font>
    <font>
      <sz val="11"/>
      <name val="Neo Sans"/>
    </font>
    <font>
      <b/>
      <sz val="10"/>
      <color rgb="FF000000"/>
      <name val="Neo Sans"/>
      <family val="2"/>
    </font>
    <font>
      <i/>
      <sz val="11"/>
      <color theme="1"/>
      <name val="Neo Sans"/>
    </font>
    <font>
      <b/>
      <sz val="10"/>
      <color rgb="FF000000"/>
      <name val="Neo Sans"/>
    </font>
    <font>
      <sz val="10"/>
      <color rgb="FF000000"/>
      <name val="Neon Sans"/>
    </font>
    <font>
      <b/>
      <sz val="10"/>
      <color rgb="FF000000"/>
      <name val="Calibri"/>
      <family val="2"/>
    </font>
    <font>
      <sz val="10"/>
      <color rgb="FFFF0000"/>
      <name val="Calibri"/>
      <family val="2"/>
      <charset val="1"/>
    </font>
    <font>
      <sz val="10"/>
      <color rgb="FFFF0000"/>
      <name val="Neo Sans"/>
    </font>
    <font>
      <b/>
      <sz val="10"/>
      <color rgb="FFFF0000"/>
      <name val="Neo Sans"/>
    </font>
    <font>
      <b/>
      <sz val="10"/>
      <color rgb="FF000000"/>
      <name val="Neon Sans"/>
    </font>
    <font>
      <b/>
      <sz val="10"/>
      <color theme="1"/>
      <name val="Neon Sans"/>
    </font>
    <font>
      <sz val="10"/>
      <color rgb="FF000000"/>
      <name val="Neo Sans"/>
    </font>
    <font>
      <sz val="10"/>
      <color theme="1"/>
      <name val="Neon sans"/>
    </font>
    <font>
      <sz val="11"/>
      <color rgb="FFFF0000"/>
      <name val="Neo Sans"/>
    </font>
    <font>
      <b/>
      <sz val="10"/>
      <color theme="1"/>
      <name val="Arial"/>
      <family val="2"/>
    </font>
    <font>
      <sz val="10"/>
      <color theme="1"/>
      <name val="Arial"/>
      <family val="2"/>
    </font>
    <font>
      <sz val="9"/>
      <name val="Neo Sans"/>
    </font>
    <font>
      <sz val="10"/>
      <color rgb="FF000000"/>
      <name val="NeOS SANS"/>
    </font>
    <font>
      <b/>
      <sz val="11"/>
      <color theme="1"/>
      <name val="Arial"/>
      <family val="2"/>
    </font>
    <font>
      <sz val="11"/>
      <color theme="1"/>
      <name val="Arial"/>
      <family val="2"/>
    </font>
    <font>
      <b/>
      <sz val="12"/>
      <color theme="1"/>
      <name val="Arial Narrow"/>
      <family val="2"/>
    </font>
    <font>
      <sz val="12"/>
      <color theme="1"/>
      <name val="Arial Narrow"/>
      <family val="2"/>
    </font>
    <font>
      <sz val="11"/>
      <color rgb="FF000000"/>
      <name val="Calibri"/>
      <family val="2"/>
    </font>
    <font>
      <b/>
      <sz val="12"/>
      <color theme="1"/>
      <name val="Neo Sans"/>
    </font>
    <font>
      <sz val="12"/>
      <color theme="1"/>
      <name val="Neo Sans"/>
    </font>
    <font>
      <sz val="12"/>
      <name val="Neo Sans"/>
    </font>
    <font>
      <sz val="12"/>
      <color rgb="FFFF0000"/>
      <name val="Neo Sans"/>
    </font>
    <font>
      <b/>
      <sz val="12"/>
      <name val="Neo Sans"/>
    </font>
    <font>
      <b/>
      <sz val="14"/>
      <color theme="1"/>
      <name val="Neo Sans"/>
    </font>
    <font>
      <b/>
      <sz val="18"/>
      <color theme="1"/>
      <name val="Neo Sans"/>
    </font>
    <font>
      <b/>
      <sz val="12"/>
      <color theme="0"/>
      <name val="Neo Sans"/>
    </font>
    <font>
      <b/>
      <sz val="12"/>
      <color indexed="9"/>
      <name val="Neo Sans"/>
    </font>
    <font>
      <b/>
      <sz val="16"/>
      <color theme="1"/>
      <name val="Arial"/>
      <family val="2"/>
    </font>
    <font>
      <sz val="12"/>
      <color theme="1"/>
      <name val="Arial"/>
      <family val="2"/>
    </font>
    <font>
      <b/>
      <sz val="14"/>
      <name val="Arial"/>
      <family val="2"/>
    </font>
    <font>
      <b/>
      <sz val="14"/>
      <color indexed="9"/>
      <name val="Arial"/>
      <family val="2"/>
    </font>
    <font>
      <b/>
      <sz val="18"/>
      <name val="Arial"/>
      <family val="2"/>
    </font>
    <font>
      <b/>
      <sz val="18"/>
      <color theme="1"/>
      <name val="Arial"/>
      <family val="2"/>
    </font>
    <font>
      <b/>
      <sz val="16"/>
      <name val="Arial"/>
      <family val="2"/>
    </font>
    <font>
      <b/>
      <sz val="16"/>
      <color theme="0"/>
      <name val="Arial"/>
      <family val="2"/>
    </font>
    <font>
      <b/>
      <sz val="22"/>
      <color theme="1"/>
      <name val="Mistral"/>
      <family val="4"/>
    </font>
    <font>
      <sz val="12"/>
      <name val="Arial"/>
      <family val="2"/>
    </font>
    <font>
      <b/>
      <sz val="12"/>
      <color indexed="9"/>
      <name val="Arial"/>
      <family val="2"/>
    </font>
    <font>
      <b/>
      <sz val="12"/>
      <name val="Arial"/>
      <family val="2"/>
    </font>
    <font>
      <b/>
      <sz val="12"/>
      <color theme="0"/>
      <name val="Arial"/>
      <family val="2"/>
    </font>
  </fonts>
  <fills count="2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E7E6E6"/>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2F2F2"/>
        <bgColor indexed="64"/>
      </patternFill>
    </fill>
    <fill>
      <patternFill patternType="solid">
        <fgColor rgb="FFFFFFFF"/>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rgb="FF00206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3406FA"/>
        <bgColor indexed="64"/>
      </patternFill>
    </fill>
    <fill>
      <patternFill patternType="solid">
        <fgColor rgb="FFFF0000"/>
        <bgColor indexed="64"/>
      </patternFill>
    </fill>
  </fills>
  <borders count="88">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77111117893"/>
      </left>
      <right style="thin">
        <color theme="2" tint="-0.249977111117893"/>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2" tint="-0.249977111117893"/>
      </right>
      <top/>
      <bottom/>
      <diagonal/>
    </border>
    <border>
      <left style="thin">
        <color theme="2" tint="-0.249977111117893"/>
      </left>
      <right style="thin">
        <color indexed="64"/>
      </right>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right/>
      <top/>
      <bottom style="medium">
        <color rgb="FF000000"/>
      </bottom>
      <diagonal/>
    </border>
    <border>
      <left style="medium">
        <color rgb="FF000000"/>
      </left>
      <right style="medium">
        <color rgb="FF000000"/>
      </right>
      <top style="medium">
        <color indexed="64"/>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theme="1" tint="0.499984740745262"/>
      </left>
      <right style="medium">
        <color indexed="64"/>
      </right>
      <top style="medium">
        <color indexed="64"/>
      </top>
      <bottom style="medium">
        <color indexed="64"/>
      </bottom>
      <diagonal/>
    </border>
    <border>
      <left style="thin">
        <color theme="1" tint="0.499984740745262"/>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theme="1" tint="0.499984740745262"/>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4" fontId="43" fillId="0" borderId="0" applyFont="0" applyBorder="0" applyProtection="0"/>
    <xf numFmtId="44" fontId="1" fillId="0" borderId="0" applyFont="0" applyFill="0" applyBorder="0" applyAlignment="0" applyProtection="0"/>
  </cellStyleXfs>
  <cellXfs count="781">
    <xf numFmtId="0" fontId="0" fillId="0" borderId="0" xfId="0"/>
    <xf numFmtId="0" fontId="3" fillId="0" borderId="0" xfId="0" applyFont="1" applyBorder="1" applyAlignment="1">
      <alignment horizontal="center" vertical="center"/>
    </xf>
    <xf numFmtId="0" fontId="3" fillId="0" borderId="0" xfId="0" applyFont="1" applyBorder="1" applyAlignment="1">
      <alignment horizontal="left" vertical="center"/>
    </xf>
    <xf numFmtId="4" fontId="9" fillId="0" borderId="6" xfId="0" applyNumberFormat="1" applyFont="1" applyFill="1" applyBorder="1" applyAlignment="1">
      <alignment horizontal="center" vertical="center"/>
    </xf>
    <xf numFmtId="0" fontId="3" fillId="0" borderId="6" xfId="0" applyFont="1" applyBorder="1" applyAlignment="1">
      <alignment horizontal="left" vertical="center"/>
    </xf>
    <xf numFmtId="0" fontId="2" fillId="0" borderId="6" xfId="0" applyFont="1" applyFill="1" applyBorder="1" applyAlignment="1">
      <alignment horizontal="center" vertical="center"/>
    </xf>
    <xf numFmtId="3" fontId="9" fillId="0" borderId="6" xfId="0" applyNumberFormat="1" applyFont="1" applyFill="1" applyBorder="1" applyAlignment="1">
      <alignment vertical="center"/>
    </xf>
    <xf numFmtId="164" fontId="9" fillId="0" borderId="6" xfId="0" applyNumberFormat="1" applyFont="1" applyBorder="1" applyAlignment="1">
      <alignment vertical="center"/>
    </xf>
    <xf numFmtId="0" fontId="6" fillId="0" borderId="6" xfId="0" applyFont="1" applyBorder="1" applyAlignment="1">
      <alignment horizontal="center" vertical="center"/>
    </xf>
    <xf numFmtId="0" fontId="8" fillId="0" borderId="6" xfId="0" applyFont="1" applyBorder="1" applyAlignment="1">
      <alignment horizontal="center" vertical="center"/>
    </xf>
    <xf numFmtId="4" fontId="2" fillId="0" borderId="6" xfId="1" applyNumberFormat="1" applyFont="1" applyBorder="1" applyAlignment="1">
      <alignment vertical="center"/>
    </xf>
    <xf numFmtId="4" fontId="9" fillId="0" borderId="6" xfId="1" applyNumberFormat="1" applyFont="1" applyBorder="1" applyAlignment="1">
      <alignment vertical="center"/>
    </xf>
    <xf numFmtId="0" fontId="6" fillId="2" borderId="6" xfId="0" applyFont="1" applyFill="1" applyBorder="1" applyAlignment="1">
      <alignment horizontal="center" vertical="center"/>
    </xf>
    <xf numFmtId="0" fontId="8" fillId="2" borderId="6" xfId="0" applyFont="1" applyFill="1" applyBorder="1" applyAlignment="1">
      <alignment horizontal="center" vertical="center"/>
    </xf>
    <xf numFmtId="0" fontId="6" fillId="4" borderId="6"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49" fontId="2" fillId="0" borderId="0" xfId="0" applyNumberFormat="1"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7" fillId="0" borderId="6" xfId="0" applyFont="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49" fontId="2" fillId="0" borderId="8" xfId="0" applyNumberFormat="1" applyFont="1" applyBorder="1" applyAlignment="1">
      <alignment vertical="center"/>
    </xf>
    <xf numFmtId="49" fontId="2" fillId="0" borderId="9" xfId="0" applyNumberFormat="1" applyFont="1" applyBorder="1" applyAlignment="1">
      <alignment vertical="center"/>
    </xf>
    <xf numFmtId="0" fontId="6" fillId="4" borderId="6" xfId="0" applyFont="1" applyFill="1" applyBorder="1" applyAlignment="1">
      <alignment horizontal="center" vertical="center"/>
    </xf>
    <xf numFmtId="0" fontId="4" fillId="0" borderId="0" xfId="0" applyFont="1" applyBorder="1" applyAlignment="1">
      <alignment horizontal="left" vertical="center"/>
    </xf>
    <xf numFmtId="0" fontId="2"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49" fontId="13" fillId="0" borderId="0" xfId="0" applyNumberFormat="1" applyFont="1" applyBorder="1" applyAlignment="1">
      <alignment vertical="center"/>
    </xf>
    <xf numFmtId="0" fontId="12" fillId="0" borderId="18" xfId="0" applyFont="1" applyBorder="1" applyAlignment="1">
      <alignment vertical="center"/>
    </xf>
    <xf numFmtId="0" fontId="13" fillId="0" borderId="19" xfId="0" applyFont="1" applyBorder="1" applyAlignment="1">
      <alignment vertical="center"/>
    </xf>
    <xf numFmtId="0" fontId="14" fillId="0" borderId="18" xfId="0" applyFont="1" applyBorder="1" applyAlignment="1">
      <alignment vertical="center"/>
    </xf>
    <xf numFmtId="0" fontId="13" fillId="0" borderId="10" xfId="0" applyFont="1" applyFill="1" applyBorder="1" applyAlignment="1">
      <alignment horizontal="center" vertical="center"/>
    </xf>
    <xf numFmtId="4" fontId="15" fillId="0" borderId="10" xfId="0" applyNumberFormat="1" applyFont="1" applyFill="1" applyBorder="1" applyAlignment="1">
      <alignment horizontal="center" vertical="center"/>
    </xf>
    <xf numFmtId="4" fontId="15" fillId="0" borderId="10" xfId="1" applyNumberFormat="1" applyFont="1" applyBorder="1" applyAlignment="1">
      <alignment vertical="center"/>
    </xf>
    <xf numFmtId="0" fontId="12" fillId="6" borderId="0" xfId="0" applyFont="1" applyFill="1"/>
    <xf numFmtId="0" fontId="12" fillId="0" borderId="0" xfId="0" applyFont="1"/>
    <xf numFmtId="0" fontId="12" fillId="0" borderId="18" xfId="0" applyFont="1" applyBorder="1"/>
    <xf numFmtId="0" fontId="12" fillId="0" borderId="0" xfId="0" applyFont="1" applyBorder="1"/>
    <xf numFmtId="0" fontId="13" fillId="0" borderId="0" xfId="0" applyFont="1" applyBorder="1"/>
    <xf numFmtId="0" fontId="13" fillId="0" borderId="19" xfId="0" applyFont="1" applyBorder="1"/>
    <xf numFmtId="0" fontId="12" fillId="0" borderId="19" xfId="0" applyFont="1" applyBorder="1"/>
    <xf numFmtId="0" fontId="12" fillId="0" borderId="0" xfId="0" applyFont="1" applyAlignment="1">
      <alignment horizontal="center"/>
    </xf>
    <xf numFmtId="0" fontId="14" fillId="5" borderId="22" xfId="0" applyFont="1" applyFill="1" applyBorder="1" applyAlignment="1">
      <alignment horizontal="center" vertical="center"/>
    </xf>
    <xf numFmtId="0" fontId="14" fillId="5" borderId="1" xfId="0" applyFont="1" applyFill="1" applyBorder="1" applyAlignment="1">
      <alignment horizontal="center"/>
    </xf>
    <xf numFmtId="0" fontId="16" fillId="5" borderId="1" xfId="0" applyFont="1" applyFill="1" applyBorder="1" applyAlignment="1">
      <alignment horizontal="center" vertical="center"/>
    </xf>
    <xf numFmtId="0" fontId="14" fillId="5" borderId="23" xfId="0" applyFont="1" applyFill="1" applyBorder="1" applyAlignment="1">
      <alignment horizontal="center" vertical="center"/>
    </xf>
    <xf numFmtId="2" fontId="12" fillId="0" borderId="0" xfId="0" applyNumberFormat="1" applyFont="1"/>
    <xf numFmtId="4" fontId="13" fillId="0" borderId="1" xfId="1" applyNumberFormat="1" applyFont="1" applyBorder="1" applyAlignment="1">
      <alignment vertical="center"/>
    </xf>
    <xf numFmtId="1" fontId="13" fillId="0" borderId="1" xfId="2" applyNumberFormat="1" applyFont="1" applyBorder="1" applyAlignment="1">
      <alignment vertical="center"/>
    </xf>
    <xf numFmtId="1" fontId="13" fillId="0" borderId="23" xfId="0" applyNumberFormat="1" applyFont="1" applyBorder="1" applyAlignment="1">
      <alignment horizontal="center" vertical="center"/>
    </xf>
    <xf numFmtId="4" fontId="14" fillId="5" borderId="1" xfId="0" applyNumberFormat="1" applyFont="1" applyFill="1" applyBorder="1" applyAlignment="1">
      <alignment vertical="center"/>
    </xf>
    <xf numFmtId="1" fontId="13" fillId="5" borderId="1" xfId="2" applyNumberFormat="1" applyFont="1" applyFill="1" applyBorder="1" applyAlignment="1">
      <alignment vertical="center"/>
    </xf>
    <xf numFmtId="0" fontId="13" fillId="0" borderId="10" xfId="0" applyFont="1" applyBorder="1" applyAlignment="1">
      <alignment horizontal="center" vertical="center"/>
    </xf>
    <xf numFmtId="0" fontId="14" fillId="0" borderId="10" xfId="0" applyFont="1" applyBorder="1" applyAlignment="1">
      <alignment vertical="center"/>
    </xf>
    <xf numFmtId="0" fontId="14" fillId="6" borderId="10"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0" xfId="0" applyFont="1" applyFill="1" applyBorder="1" applyAlignment="1">
      <alignment vertical="center"/>
    </xf>
    <xf numFmtId="0" fontId="16" fillId="6" borderId="10"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2" borderId="10" xfId="0" applyFont="1" applyFill="1" applyBorder="1" applyAlignment="1">
      <alignment horizontal="left" vertical="center"/>
    </xf>
    <xf numFmtId="0" fontId="20" fillId="6" borderId="10" xfId="0" applyFont="1" applyFill="1" applyBorder="1" applyAlignment="1">
      <alignment horizontal="center" vertical="center" wrapText="1"/>
    </xf>
    <xf numFmtId="1" fontId="13" fillId="5" borderId="23" xfId="0" applyNumberFormat="1" applyFont="1" applyFill="1" applyBorder="1" applyAlignment="1">
      <alignment horizontal="center" vertical="center"/>
    </xf>
    <xf numFmtId="0" fontId="11" fillId="0" borderId="0" xfId="0" applyFont="1" applyBorder="1" applyAlignment="1">
      <alignment horizontal="center" vertical="center"/>
    </xf>
    <xf numFmtId="165" fontId="15" fillId="0" borderId="10" xfId="1" applyFont="1" applyBorder="1" applyAlignment="1">
      <alignment horizontal="center" vertical="center"/>
    </xf>
    <xf numFmtId="2" fontId="15" fillId="3" borderId="1" xfId="0" applyNumberFormat="1" applyFont="1" applyFill="1" applyBorder="1" applyAlignment="1">
      <alignment vertical="center"/>
    </xf>
    <xf numFmtId="2" fontId="16" fillId="5" borderId="1" xfId="0" applyNumberFormat="1" applyFont="1" applyFill="1" applyBorder="1" applyAlignment="1">
      <alignment vertical="center"/>
    </xf>
    <xf numFmtId="0" fontId="24" fillId="7" borderId="11" xfId="0" applyFont="1" applyFill="1" applyBorder="1" applyAlignment="1">
      <alignment horizontal="center" vertical="center"/>
    </xf>
    <xf numFmtId="0" fontId="16" fillId="7" borderId="26" xfId="0" applyFont="1" applyFill="1" applyBorder="1" applyAlignment="1">
      <alignment horizontal="center" vertical="center"/>
    </xf>
    <xf numFmtId="2" fontId="13" fillId="0" borderId="1" xfId="2" applyNumberFormat="1" applyFont="1" applyBorder="1" applyAlignment="1">
      <alignment horizontal="right" vertical="center"/>
    </xf>
    <xf numFmtId="0" fontId="19" fillId="0" borderId="0" xfId="0" applyFont="1" applyBorder="1" applyAlignment="1">
      <alignment horizontal="center" vertical="top"/>
    </xf>
    <xf numFmtId="0" fontId="19" fillId="0" borderId="19" xfId="0" applyFont="1" applyBorder="1" applyAlignment="1">
      <alignment horizontal="center" vertical="top"/>
    </xf>
    <xf numFmtId="0" fontId="19" fillId="0" borderId="2" xfId="0" applyFont="1" applyBorder="1" applyAlignment="1">
      <alignment horizontal="center" vertical="top"/>
    </xf>
    <xf numFmtId="0" fontId="19" fillId="0" borderId="26" xfId="0" applyFont="1" applyBorder="1" applyAlignment="1">
      <alignment horizontal="center" vertical="top"/>
    </xf>
    <xf numFmtId="0" fontId="17" fillId="2" borderId="11" xfId="0" applyFont="1" applyFill="1" applyBorder="1" applyAlignment="1">
      <alignment vertical="top"/>
    </xf>
    <xf numFmtId="0" fontId="17" fillId="2" borderId="13" xfId="0" applyFont="1" applyFill="1" applyBorder="1" applyAlignment="1">
      <alignment vertical="top"/>
    </xf>
    <xf numFmtId="0" fontId="26" fillId="0" borderId="10" xfId="0" applyFont="1" applyBorder="1" applyAlignment="1">
      <alignment horizontal="justify" vertical="center"/>
    </xf>
    <xf numFmtId="0" fontId="26" fillId="0" borderId="10" xfId="0" applyFont="1" applyBorder="1" applyAlignment="1">
      <alignment horizontal="justify" vertical="center" wrapText="1"/>
    </xf>
    <xf numFmtId="0" fontId="16" fillId="8" borderId="11" xfId="0" applyFont="1" applyFill="1" applyBorder="1" applyAlignment="1">
      <alignment horizontal="justify" vertical="center"/>
    </xf>
    <xf numFmtId="2" fontId="27" fillId="0" borderId="10" xfId="0" applyNumberFormat="1" applyFont="1" applyBorder="1" applyAlignment="1">
      <alignment horizontal="justify" vertical="center"/>
    </xf>
    <xf numFmtId="49" fontId="15" fillId="0" borderId="10" xfId="0" applyNumberFormat="1" applyFont="1" applyFill="1" applyBorder="1" applyAlignment="1">
      <alignment horizontal="justify" vertical="center"/>
    </xf>
    <xf numFmtId="0" fontId="15" fillId="0" borderId="10" xfId="0" applyFont="1" applyBorder="1" applyAlignment="1">
      <alignment horizontal="justify" vertical="center"/>
    </xf>
    <xf numFmtId="4" fontId="15" fillId="0" borderId="10" xfId="1" applyNumberFormat="1" applyFont="1" applyBorder="1" applyAlignment="1">
      <alignment horizontal="right" vertical="center"/>
    </xf>
    <xf numFmtId="4" fontId="16" fillId="5" borderId="10" xfId="1" applyNumberFormat="1" applyFont="1" applyFill="1" applyBorder="1" applyAlignment="1">
      <alignment horizontal="right" vertical="center"/>
    </xf>
    <xf numFmtId="0" fontId="16" fillId="8" borderId="11" xfId="0" applyFont="1" applyFill="1" applyBorder="1" applyAlignment="1">
      <alignment horizontal="justify" vertical="center" wrapText="1"/>
    </xf>
    <xf numFmtId="4" fontId="13" fillId="3" borderId="10" xfId="1" applyNumberFormat="1" applyFont="1" applyFill="1" applyBorder="1" applyAlignment="1">
      <alignment horizontal="justify" vertical="center"/>
    </xf>
    <xf numFmtId="0" fontId="30" fillId="10" borderId="10" xfId="0" applyFont="1" applyFill="1" applyBorder="1" applyAlignment="1">
      <alignment horizontal="justify" vertical="center" wrapText="1"/>
    </xf>
    <xf numFmtId="0" fontId="30" fillId="10" borderId="10" xfId="0" applyFont="1" applyFill="1" applyBorder="1" applyAlignment="1">
      <alignment horizontal="center" vertical="center" wrapText="1"/>
    </xf>
    <xf numFmtId="0" fontId="32" fillId="11" borderId="27" xfId="0" applyFont="1" applyFill="1" applyBorder="1" applyAlignment="1">
      <alignment horizontal="justify" vertical="center" wrapText="1"/>
    </xf>
    <xf numFmtId="4" fontId="32" fillId="3" borderId="26" xfId="0" applyNumberFormat="1" applyFont="1" applyFill="1" applyBorder="1" applyAlignment="1">
      <alignment horizontal="right" vertical="center" wrapText="1"/>
    </xf>
    <xf numFmtId="4" fontId="32" fillId="3" borderId="27" xfId="0" applyNumberFormat="1" applyFont="1" applyFill="1" applyBorder="1" applyAlignment="1">
      <alignment horizontal="right" vertical="center" wrapText="1"/>
    </xf>
    <xf numFmtId="4" fontId="32" fillId="3" borderId="27" xfId="1" applyNumberFormat="1" applyFont="1" applyFill="1" applyBorder="1" applyAlignment="1">
      <alignment horizontal="center" vertical="center"/>
    </xf>
    <xf numFmtId="0" fontId="32" fillId="11" borderId="10" xfId="0" applyFont="1" applyFill="1" applyBorder="1" applyAlignment="1">
      <alignment horizontal="justify" vertical="center" wrapText="1"/>
    </xf>
    <xf numFmtId="4" fontId="32" fillId="3" borderId="13" xfId="0" applyNumberFormat="1" applyFont="1" applyFill="1" applyBorder="1" applyAlignment="1">
      <alignment horizontal="right" vertical="center" wrapText="1"/>
    </xf>
    <xf numFmtId="4" fontId="32" fillId="3" borderId="10" xfId="0" applyNumberFormat="1" applyFont="1" applyFill="1" applyBorder="1" applyAlignment="1">
      <alignment horizontal="right" vertical="center" wrapText="1"/>
    </xf>
    <xf numFmtId="4" fontId="32" fillId="3" borderId="10" xfId="1" applyNumberFormat="1" applyFont="1" applyFill="1" applyBorder="1" applyAlignment="1">
      <alignment horizontal="center" vertical="center" wrapText="1"/>
    </xf>
    <xf numFmtId="4" fontId="32" fillId="3" borderId="0" xfId="0" applyNumberFormat="1" applyFont="1" applyFill="1" applyAlignment="1">
      <alignment horizontal="right" vertical="center"/>
    </xf>
    <xf numFmtId="4" fontId="32" fillId="3" borderId="13" xfId="0" applyNumberFormat="1" applyFont="1" applyFill="1" applyBorder="1" applyAlignment="1">
      <alignment horizontal="right" vertical="center"/>
    </xf>
    <xf numFmtId="4" fontId="32" fillId="3" borderId="28" xfId="1" applyNumberFormat="1" applyFont="1" applyFill="1" applyBorder="1" applyAlignment="1">
      <alignment horizontal="center" vertical="center" wrapText="1"/>
    </xf>
    <xf numFmtId="4" fontId="32" fillId="3" borderId="17" xfId="0" applyNumberFormat="1" applyFont="1" applyFill="1" applyBorder="1" applyAlignment="1">
      <alignment horizontal="right" vertical="center" wrapText="1"/>
    </xf>
    <xf numFmtId="4" fontId="32" fillId="3" borderId="29" xfId="0" applyNumberFormat="1" applyFont="1" applyFill="1" applyBorder="1" applyAlignment="1">
      <alignment horizontal="right" vertical="center" wrapText="1"/>
    </xf>
    <xf numFmtId="4" fontId="32" fillId="3" borderId="29" xfId="1" applyNumberFormat="1" applyFont="1" applyFill="1" applyBorder="1" applyAlignment="1">
      <alignment horizontal="center" vertical="center" wrapText="1"/>
    </xf>
    <xf numFmtId="0" fontId="24" fillId="8" borderId="18" xfId="0" applyFont="1" applyFill="1" applyBorder="1" applyAlignment="1">
      <alignment horizontal="justify" vertical="center" wrapText="1"/>
    </xf>
    <xf numFmtId="4" fontId="24" fillId="8" borderId="29" xfId="0" applyNumberFormat="1" applyFont="1" applyFill="1" applyBorder="1" applyAlignment="1">
      <alignment horizontal="right" vertical="center" wrapText="1"/>
    </xf>
    <xf numFmtId="4" fontId="24" fillId="8" borderId="29" xfId="1" applyNumberFormat="1" applyFont="1" applyFill="1" applyBorder="1" applyAlignment="1">
      <alignment horizontal="center" vertical="center" wrapText="1"/>
    </xf>
    <xf numFmtId="0" fontId="30" fillId="10" borderId="11" xfId="0" applyFont="1" applyFill="1" applyBorder="1" applyAlignment="1">
      <alignment horizontal="center" vertical="center" wrapText="1"/>
    </xf>
    <xf numFmtId="4" fontId="32" fillId="3" borderId="11" xfId="1" applyNumberFormat="1" applyFont="1" applyFill="1" applyBorder="1" applyAlignment="1">
      <alignment horizontal="center" vertical="center" wrapText="1"/>
    </xf>
    <xf numFmtId="4" fontId="15" fillId="3" borderId="15" xfId="0" applyNumberFormat="1" applyFont="1" applyFill="1" applyBorder="1" applyAlignment="1">
      <alignment horizontal="right" vertical="center" wrapText="1"/>
    </xf>
    <xf numFmtId="0" fontId="32" fillId="3" borderId="10" xfId="0" applyFont="1" applyFill="1" applyBorder="1" applyAlignment="1">
      <alignment horizontal="center" vertical="center"/>
    </xf>
    <xf numFmtId="4" fontId="32" fillId="3" borderId="11" xfId="0" applyNumberFormat="1" applyFont="1" applyFill="1" applyBorder="1" applyAlignment="1">
      <alignment horizontal="right" vertical="center"/>
    </xf>
    <xf numFmtId="4" fontId="15" fillId="3" borderId="25" xfId="0" applyNumberFormat="1" applyFont="1" applyFill="1" applyBorder="1" applyAlignment="1">
      <alignment horizontal="right" vertical="center" wrapText="1"/>
    </xf>
    <xf numFmtId="0" fontId="32" fillId="3" borderId="10" xfId="0" applyFont="1" applyFill="1" applyBorder="1" applyAlignment="1">
      <alignment horizontal="justify" vertical="center"/>
    </xf>
    <xf numFmtId="4" fontId="15" fillId="3" borderId="10" xfId="0" applyNumberFormat="1" applyFont="1" applyFill="1" applyBorder="1" applyAlignment="1">
      <alignment horizontal="right" vertical="center" wrapText="1"/>
    </xf>
    <xf numFmtId="0" fontId="32" fillId="3" borderId="10" xfId="0" applyFont="1" applyFill="1" applyBorder="1" applyAlignment="1">
      <alignment horizontal="justify" vertical="center" wrapText="1"/>
    </xf>
    <xf numFmtId="0" fontId="24" fillId="8" borderId="10" xfId="0" applyFont="1" applyFill="1" applyBorder="1" applyAlignment="1">
      <alignment horizontal="center" vertical="center"/>
    </xf>
    <xf numFmtId="4" fontId="24" fillId="8" borderId="11" xfId="0" applyNumberFormat="1" applyFont="1" applyFill="1" applyBorder="1" applyAlignment="1">
      <alignment horizontal="right" vertical="center"/>
    </xf>
    <xf numFmtId="0" fontId="25" fillId="0" borderId="0" xfId="0" applyFont="1" applyAlignment="1">
      <alignment horizontal="justify" vertical="center" wrapText="1"/>
    </xf>
    <xf numFmtId="0" fontId="32" fillId="3" borderId="11" xfId="0" applyFont="1" applyFill="1" applyBorder="1" applyAlignment="1">
      <alignment horizontal="justify" vertical="center"/>
    </xf>
    <xf numFmtId="166" fontId="32" fillId="3" borderId="11" xfId="0" applyNumberFormat="1" applyFont="1" applyFill="1" applyBorder="1" applyAlignment="1">
      <alignment horizontal="justify" vertical="center"/>
    </xf>
    <xf numFmtId="4" fontId="24" fillId="8" borderId="10" xfId="0" applyNumberFormat="1" applyFont="1" applyFill="1" applyBorder="1" applyAlignment="1">
      <alignment horizontal="right" vertical="center"/>
    </xf>
    <xf numFmtId="0" fontId="18" fillId="0" borderId="0" xfId="0" applyFont="1" applyAlignment="1">
      <alignment vertical="center"/>
    </xf>
    <xf numFmtId="0" fontId="13" fillId="0" borderId="0" xfId="0" applyFont="1" applyAlignment="1">
      <alignment vertical="center"/>
    </xf>
    <xf numFmtId="0" fontId="13" fillId="6" borderId="0" xfId="0" applyFont="1" applyFill="1"/>
    <xf numFmtId="0" fontId="13" fillId="0" borderId="0" xfId="0" applyFont="1"/>
    <xf numFmtId="4" fontId="24" fillId="5" borderId="27" xfId="0" applyNumberFormat="1" applyFont="1" applyFill="1" applyBorder="1" applyAlignment="1">
      <alignment horizontal="right" vertical="center" wrapText="1"/>
    </xf>
    <xf numFmtId="4" fontId="24" fillId="5" borderId="25" xfId="1" applyNumberFormat="1" applyFont="1" applyFill="1" applyBorder="1" applyAlignment="1">
      <alignment horizontal="center" vertical="center" wrapText="1"/>
    </xf>
    <xf numFmtId="4" fontId="22" fillId="5" borderId="10" xfId="0" applyNumberFormat="1" applyFont="1" applyFill="1" applyBorder="1" applyAlignment="1">
      <alignment horizontal="right" vertical="center" wrapText="1"/>
    </xf>
    <xf numFmtId="4" fontId="22" fillId="5" borderId="11" xfId="1" applyNumberFormat="1" applyFont="1" applyFill="1" applyBorder="1" applyAlignment="1">
      <alignment horizontal="center" vertical="center" wrapText="1"/>
    </xf>
    <xf numFmtId="0" fontId="24" fillId="8" borderId="10"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7" fillId="2" borderId="10" xfId="0" applyFont="1" applyFill="1" applyBorder="1" applyAlignment="1">
      <alignment vertical="top"/>
    </xf>
    <xf numFmtId="0" fontId="12" fillId="0" borderId="19" xfId="0" applyFont="1" applyBorder="1" applyAlignment="1">
      <alignment vertical="center"/>
    </xf>
    <xf numFmtId="4" fontId="12" fillId="0" borderId="0" xfId="0" applyNumberFormat="1" applyFont="1" applyAlignment="1">
      <alignment vertical="center"/>
    </xf>
    <xf numFmtId="0" fontId="13" fillId="3" borderId="10" xfId="0" applyFont="1" applyFill="1" applyBorder="1" applyAlignment="1">
      <alignment horizontal="center" vertical="center"/>
    </xf>
    <xf numFmtId="4" fontId="13" fillId="3" borderId="10" xfId="1" applyNumberFormat="1" applyFont="1" applyFill="1" applyBorder="1" applyAlignment="1">
      <alignment horizontal="center" vertical="center"/>
    </xf>
    <xf numFmtId="0" fontId="32" fillId="11" borderId="10" xfId="0" applyFont="1" applyFill="1" applyBorder="1" applyAlignment="1">
      <alignment horizontal="left" vertical="center" wrapText="1"/>
    </xf>
    <xf numFmtId="4" fontId="13" fillId="3" borderId="28" xfId="1" applyNumberFormat="1" applyFont="1" applyFill="1" applyBorder="1" applyAlignment="1">
      <alignment horizontal="center" vertical="center" wrapText="1"/>
    </xf>
    <xf numFmtId="0" fontId="13" fillId="0" borderId="10" xfId="0" applyFont="1" applyBorder="1" applyAlignment="1">
      <alignment horizontal="center" vertical="center" wrapText="1"/>
    </xf>
    <xf numFmtId="4" fontId="15" fillId="3" borderId="10" xfId="0" applyNumberFormat="1" applyFont="1" applyFill="1" applyBorder="1" applyAlignment="1">
      <alignment horizontal="center" vertical="center" wrapText="1"/>
    </xf>
    <xf numFmtId="0" fontId="13" fillId="0" borderId="27" xfId="0" applyFont="1" applyBorder="1" applyAlignment="1">
      <alignment horizontal="center" vertical="center" wrapText="1"/>
    </xf>
    <xf numFmtId="4" fontId="32" fillId="3" borderId="10" xfId="0" applyNumberFormat="1" applyFont="1" applyFill="1" applyBorder="1" applyAlignment="1">
      <alignment horizontal="right" vertical="center"/>
    </xf>
    <xf numFmtId="166" fontId="32" fillId="3" borderId="13" xfId="0" applyNumberFormat="1" applyFont="1" applyFill="1" applyBorder="1" applyAlignment="1">
      <alignment horizontal="left" vertical="center" wrapText="1"/>
    </xf>
    <xf numFmtId="4" fontId="15" fillId="3" borderId="10" xfId="0" applyNumberFormat="1" applyFont="1" applyFill="1" applyBorder="1" applyAlignment="1">
      <alignment vertical="center" wrapText="1"/>
    </xf>
    <xf numFmtId="0" fontId="38" fillId="3" borderId="10" xfId="0" applyFont="1" applyFill="1" applyBorder="1" applyAlignment="1">
      <alignment horizontal="center" vertical="center"/>
    </xf>
    <xf numFmtId="4" fontId="32" fillId="3" borderId="11" xfId="0" applyNumberFormat="1" applyFont="1" applyFill="1" applyBorder="1" applyAlignment="1">
      <alignment horizontal="center" vertical="center"/>
    </xf>
    <xf numFmtId="0" fontId="38" fillId="3" borderId="10" xfId="0" applyFont="1" applyFill="1" applyBorder="1" applyAlignment="1">
      <alignment horizontal="center" vertical="center" wrapText="1"/>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4" fontId="29" fillId="0" borderId="12" xfId="0" applyNumberFormat="1" applyFont="1" applyBorder="1" applyAlignment="1">
      <alignment vertical="center"/>
    </xf>
    <xf numFmtId="0" fontId="29" fillId="0" borderId="12" xfId="0" applyFont="1" applyBorder="1" applyAlignment="1">
      <alignment vertical="center"/>
    </xf>
    <xf numFmtId="0" fontId="32" fillId="3" borderId="13" xfId="0" applyFont="1" applyFill="1" applyBorder="1" applyAlignment="1">
      <alignment horizontal="left" vertical="center" wrapText="1"/>
    </xf>
    <xf numFmtId="4" fontId="15" fillId="3" borderId="27" xfId="0" applyNumberFormat="1" applyFont="1" applyFill="1" applyBorder="1" applyAlignment="1">
      <alignment horizontal="center" vertical="center" wrapText="1"/>
    </xf>
    <xf numFmtId="0" fontId="0" fillId="0" borderId="0" xfId="0"/>
    <xf numFmtId="0" fontId="42" fillId="0" borderId="35" xfId="0" applyFont="1" applyBorder="1" applyAlignment="1">
      <alignment horizontal="justify" vertical="center" wrapText="1"/>
    </xf>
    <xf numFmtId="3" fontId="42" fillId="0" borderId="41" xfId="0" applyNumberFormat="1" applyFont="1" applyBorder="1" applyAlignment="1">
      <alignment horizontal="center" vertical="center" wrapText="1"/>
    </xf>
    <xf numFmtId="0" fontId="42" fillId="0" borderId="10"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41" xfId="0" applyFont="1" applyBorder="1" applyAlignment="1">
      <alignment horizontal="center" vertical="center" wrapText="1"/>
    </xf>
    <xf numFmtId="0" fontId="35" fillId="0" borderId="40"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5" fillId="0" borderId="32" xfId="0" applyFont="1" applyBorder="1" applyAlignment="1">
      <alignment vertical="center" wrapText="1"/>
    </xf>
    <xf numFmtId="3" fontId="36" fillId="0" borderId="40" xfId="0" applyNumberFormat="1" applyFont="1" applyBorder="1" applyAlignment="1">
      <alignment horizontal="center" vertical="center" wrapText="1"/>
    </xf>
    <xf numFmtId="0" fontId="35" fillId="0" borderId="10" xfId="0" applyFont="1" applyFill="1" applyBorder="1" applyAlignment="1">
      <alignment horizontal="center" vertical="center" wrapText="1"/>
    </xf>
    <xf numFmtId="0" fontId="0" fillId="0" borderId="10" xfId="0" applyBorder="1"/>
    <xf numFmtId="3" fontId="42" fillId="0" borderId="0" xfId="0" applyNumberFormat="1" applyFont="1" applyBorder="1" applyAlignment="1">
      <alignment horizontal="center" vertical="center" wrapText="1"/>
    </xf>
    <xf numFmtId="0" fontId="42" fillId="0" borderId="11" xfId="0" applyFont="1" applyBorder="1" applyAlignment="1">
      <alignment horizontal="center" vertical="center" wrapText="1"/>
    </xf>
    <xf numFmtId="0" fontId="42" fillId="0" borderId="46" xfId="0" applyFont="1" applyBorder="1" applyAlignment="1">
      <alignment horizontal="center" vertical="center" wrapText="1"/>
    </xf>
    <xf numFmtId="3" fontId="42" fillId="0" borderId="46" xfId="0" applyNumberFormat="1" applyFont="1" applyBorder="1" applyAlignment="1">
      <alignment horizontal="center" vertical="center" wrapText="1"/>
    </xf>
    <xf numFmtId="0" fontId="36" fillId="0" borderId="46" xfId="0" applyFont="1" applyBorder="1" applyAlignment="1">
      <alignment horizontal="center" vertical="center" wrapText="1"/>
    </xf>
    <xf numFmtId="0" fontId="0" fillId="0" borderId="27" xfId="0" applyBorder="1"/>
    <xf numFmtId="0" fontId="0" fillId="0" borderId="10" xfId="0" applyBorder="1" applyAlignment="1">
      <alignment horizontal="center"/>
    </xf>
    <xf numFmtId="0" fontId="0" fillId="0" borderId="10" xfId="0" applyBorder="1" applyAlignment="1">
      <alignment wrapText="1"/>
    </xf>
    <xf numFmtId="0" fontId="42" fillId="0" borderId="32" xfId="0" applyFont="1" applyBorder="1" applyAlignment="1">
      <alignment horizontal="justify" vertical="center" wrapText="1"/>
    </xf>
    <xf numFmtId="3" fontId="42" fillId="0" borderId="48" xfId="0" applyNumberFormat="1" applyFont="1" applyBorder="1" applyAlignment="1">
      <alignment horizontal="center" vertical="center" wrapText="1"/>
    </xf>
    <xf numFmtId="0" fontId="42" fillId="0" borderId="10" xfId="0" applyFont="1" applyBorder="1" applyAlignment="1">
      <alignment horizontal="justify" vertical="center" wrapText="1"/>
    </xf>
    <xf numFmtId="3" fontId="42" fillId="0" borderId="10" xfId="0" applyNumberFormat="1" applyFont="1" applyBorder="1" applyAlignment="1">
      <alignment horizontal="center" vertical="center" wrapText="1"/>
    </xf>
    <xf numFmtId="0" fontId="42" fillId="0" borderId="48" xfId="0" applyFont="1" applyBorder="1" applyAlignment="1">
      <alignment horizontal="center" vertical="center" wrapText="1"/>
    </xf>
    <xf numFmtId="0" fontId="42" fillId="0" borderId="0" xfId="0" applyFont="1" applyBorder="1" applyAlignment="1">
      <alignment horizontal="center" vertical="center" wrapText="1"/>
    </xf>
    <xf numFmtId="0" fontId="35" fillId="0" borderId="46" xfId="0" applyFont="1" applyBorder="1" applyAlignment="1">
      <alignment horizontal="center" vertical="center" wrapText="1"/>
    </xf>
    <xf numFmtId="0" fontId="36" fillId="0" borderId="0" xfId="0" applyFont="1" applyBorder="1" applyAlignment="1">
      <alignment vertical="center" wrapText="1"/>
    </xf>
    <xf numFmtId="3" fontId="0" fillId="0" borderId="10" xfId="0" applyNumberFormat="1" applyBorder="1"/>
    <xf numFmtId="0" fontId="36" fillId="0" borderId="37" xfId="0" applyFont="1" applyBorder="1" applyAlignment="1">
      <alignment vertical="center" wrapText="1"/>
    </xf>
    <xf numFmtId="0" fontId="36" fillId="0" borderId="38" xfId="0" applyFont="1" applyBorder="1" applyAlignment="1">
      <alignment vertical="center" wrapText="1"/>
    </xf>
    <xf numFmtId="0" fontId="36" fillId="0" borderId="45" xfId="0" applyFont="1" applyBorder="1" applyAlignment="1">
      <alignment vertical="center" wrapText="1"/>
    </xf>
    <xf numFmtId="0" fontId="36" fillId="0" borderId="36" xfId="0" applyFont="1" applyBorder="1" applyAlignment="1">
      <alignment vertical="center" wrapText="1"/>
    </xf>
    <xf numFmtId="4" fontId="13" fillId="3" borderId="10" xfId="0" applyNumberFormat="1" applyFont="1" applyFill="1" applyBorder="1" applyAlignment="1">
      <alignment horizontal="center" vertical="center"/>
    </xf>
    <xf numFmtId="165" fontId="13" fillId="3" borderId="10" xfId="1" applyFont="1" applyFill="1" applyBorder="1" applyAlignment="1">
      <alignment horizontal="center" vertical="center"/>
    </xf>
    <xf numFmtId="4" fontId="13" fillId="0" borderId="10" xfId="1" applyNumberFormat="1" applyFont="1" applyBorder="1" applyAlignment="1">
      <alignment vertical="center"/>
    </xf>
    <xf numFmtId="4" fontId="14" fillId="0" borderId="12" xfId="0" applyNumberFormat="1" applyFont="1" applyBorder="1" applyAlignment="1">
      <alignment vertical="center"/>
    </xf>
    <xf numFmtId="4" fontId="29" fillId="0" borderId="10" xfId="0" applyNumberFormat="1" applyFont="1" applyBorder="1" applyAlignment="1">
      <alignment vertical="center" wrapText="1"/>
    </xf>
    <xf numFmtId="0" fontId="3" fillId="14" borderId="10" xfId="0" applyFont="1" applyFill="1" applyBorder="1" applyAlignment="1">
      <alignment horizontal="center" vertical="center"/>
    </xf>
    <xf numFmtId="0" fontId="0" fillId="0" borderId="11" xfId="0" applyBorder="1" applyAlignment="1">
      <alignment vertical="center"/>
    </xf>
    <xf numFmtId="0" fontId="16" fillId="0" borderId="19" xfId="0" applyFont="1" applyFill="1" applyBorder="1" applyAlignment="1">
      <alignment vertical="top" wrapText="1"/>
    </xf>
    <xf numFmtId="0" fontId="0" fillId="0" borderId="11" xfId="0" applyBorder="1" applyAlignment="1">
      <alignment vertical="center" wrapText="1"/>
    </xf>
    <xf numFmtId="0" fontId="16" fillId="0" borderId="19" xfId="0" applyFont="1" applyFill="1" applyBorder="1" applyAlignment="1">
      <alignment horizontal="center" vertical="top" wrapText="1"/>
    </xf>
    <xf numFmtId="0" fontId="21" fillId="0" borderId="10" xfId="0" applyFont="1" applyBorder="1" applyAlignment="1">
      <alignment horizontal="center" vertical="top" wrapText="1"/>
    </xf>
    <xf numFmtId="0" fontId="34" fillId="0" borderId="0" xfId="0" applyFont="1" applyBorder="1" applyAlignment="1">
      <alignment horizontal="center" vertical="top" wrapText="1"/>
    </xf>
    <xf numFmtId="4" fontId="24" fillId="8" borderId="29" xfId="0" applyNumberFormat="1" applyFont="1" applyFill="1" applyBorder="1" applyAlignment="1">
      <alignment horizontal="center" vertical="center" wrapText="1"/>
    </xf>
    <xf numFmtId="4" fontId="13" fillId="3" borderId="11" xfId="1" applyNumberFormat="1" applyFont="1" applyFill="1" applyBorder="1" applyAlignment="1">
      <alignment horizontal="center" vertical="center" wrapText="1"/>
    </xf>
    <xf numFmtId="4" fontId="14" fillId="5" borderId="27" xfId="0" applyNumberFormat="1" applyFont="1" applyFill="1" applyBorder="1" applyAlignment="1">
      <alignment horizontal="right" vertical="center" wrapText="1"/>
    </xf>
    <xf numFmtId="4" fontId="14" fillId="5" borderId="25" xfId="1" applyNumberFormat="1" applyFont="1" applyFill="1" applyBorder="1" applyAlignment="1">
      <alignment horizontal="center" vertical="center" wrapText="1"/>
    </xf>
    <xf numFmtId="4" fontId="14" fillId="5" borderId="10" xfId="0" applyNumberFormat="1" applyFont="1" applyFill="1" applyBorder="1" applyAlignment="1">
      <alignment horizontal="right" vertical="center" wrapText="1"/>
    </xf>
    <xf numFmtId="4" fontId="14" fillId="5" borderId="29" xfId="0" applyNumberFormat="1" applyFont="1" applyFill="1" applyBorder="1" applyAlignment="1">
      <alignment horizontal="right" vertical="center" wrapText="1"/>
    </xf>
    <xf numFmtId="4" fontId="14" fillId="5" borderId="11" xfId="1" applyNumberFormat="1" applyFont="1" applyFill="1" applyBorder="1" applyAlignment="1">
      <alignment horizontal="center" vertical="center" wrapText="1"/>
    </xf>
    <xf numFmtId="4" fontId="13" fillId="3" borderId="10" xfId="0" applyNumberFormat="1" applyFont="1" applyFill="1" applyBorder="1" applyAlignment="1">
      <alignment vertical="center" wrapText="1"/>
    </xf>
    <xf numFmtId="4" fontId="13" fillId="3" borderId="10" xfId="0" applyNumberFormat="1" applyFont="1" applyFill="1" applyBorder="1" applyAlignment="1">
      <alignment horizontal="right" vertical="center"/>
    </xf>
    <xf numFmtId="0" fontId="28" fillId="8" borderId="13" xfId="0" applyFont="1" applyFill="1" applyBorder="1" applyAlignment="1">
      <alignment horizontal="justify" vertical="center"/>
    </xf>
    <xf numFmtId="0" fontId="24" fillId="3" borderId="0" xfId="0" applyFont="1" applyFill="1" applyBorder="1" applyAlignment="1">
      <alignment horizontal="left" vertical="center" wrapText="1"/>
    </xf>
    <xf numFmtId="4" fontId="14" fillId="8" borderId="11" xfId="0" applyNumberFormat="1" applyFont="1" applyFill="1" applyBorder="1" applyAlignment="1">
      <alignment horizontal="right" vertical="center"/>
    </xf>
    <xf numFmtId="2" fontId="13" fillId="0" borderId="23" xfId="0" applyNumberFormat="1" applyFont="1" applyBorder="1" applyAlignment="1">
      <alignment horizontal="center" vertical="center"/>
    </xf>
    <xf numFmtId="0" fontId="12" fillId="0" borderId="10" xfId="0" applyFont="1" applyBorder="1" applyAlignment="1">
      <alignment horizontal="center" vertical="center" wrapText="1"/>
    </xf>
    <xf numFmtId="2" fontId="12" fillId="0" borderId="10" xfId="0" applyNumberFormat="1" applyFont="1" applyBorder="1" applyAlignment="1">
      <alignment horizontal="right" vertical="center" wrapText="1"/>
    </xf>
    <xf numFmtId="0" fontId="12" fillId="2" borderId="0" xfId="0" applyFont="1" applyFill="1" applyAlignment="1">
      <alignment vertical="center"/>
    </xf>
    <xf numFmtId="0" fontId="16" fillId="8" borderId="10" xfId="0" applyFont="1" applyFill="1" applyBorder="1" applyAlignment="1">
      <alignment horizontal="center" vertical="center" wrapText="1"/>
    </xf>
    <xf numFmtId="0" fontId="11" fillId="2" borderId="10" xfId="0" applyFont="1" applyFill="1" applyBorder="1" applyAlignment="1">
      <alignment horizontal="left"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24" fillId="8" borderId="11"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14" fillId="6" borderId="10" xfId="0" applyFont="1" applyFill="1" applyBorder="1" applyAlignment="1">
      <alignment horizontal="center" vertical="center"/>
    </xf>
    <xf numFmtId="0" fontId="13" fillId="0" borderId="10" xfId="0" applyFont="1" applyFill="1" applyBorder="1" applyAlignment="1">
      <alignment horizontal="center" vertical="center"/>
    </xf>
    <xf numFmtId="0" fontId="19" fillId="0" borderId="19" xfId="0" applyFont="1" applyBorder="1" applyAlignment="1">
      <alignment horizontal="center" vertical="top"/>
    </xf>
    <xf numFmtId="0" fontId="19" fillId="0" borderId="26" xfId="0" applyFont="1" applyBorder="1" applyAlignment="1">
      <alignment horizontal="center" vertical="top"/>
    </xf>
    <xf numFmtId="4" fontId="32" fillId="3" borderId="10" xfId="0" applyNumberFormat="1" applyFont="1" applyFill="1" applyBorder="1" applyAlignment="1">
      <alignment horizontal="center" vertical="center" wrapText="1"/>
    </xf>
    <xf numFmtId="0" fontId="24" fillId="8" borderId="13" xfId="0" applyFont="1" applyFill="1" applyBorder="1" applyAlignment="1">
      <alignment horizontal="left" vertical="center"/>
    </xf>
    <xf numFmtId="0" fontId="19" fillId="0" borderId="0" xfId="0" applyFont="1" applyBorder="1" applyAlignment="1">
      <alignment horizontal="center" vertical="top"/>
    </xf>
    <xf numFmtId="0" fontId="19" fillId="0" borderId="2" xfId="0" applyFont="1" applyBorder="1" applyAlignment="1">
      <alignment horizontal="center" vertical="top"/>
    </xf>
    <xf numFmtId="0" fontId="24" fillId="8" borderId="10"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31" fillId="10" borderId="10" xfId="0" applyFont="1" applyFill="1" applyBorder="1" applyAlignment="1">
      <alignment horizontal="center" vertical="center" wrapText="1"/>
    </xf>
    <xf numFmtId="0" fontId="0" fillId="0" borderId="10" xfId="0" applyBorder="1" applyAlignment="1">
      <alignment horizontal="center" vertical="center"/>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14" fillId="5" borderId="1" xfId="0" applyFont="1" applyFill="1" applyBorder="1" applyAlignment="1">
      <alignment horizontal="center" vertical="center"/>
    </xf>
    <xf numFmtId="0" fontId="0" fillId="0" borderId="13" xfId="0" applyBorder="1"/>
    <xf numFmtId="0" fontId="0" fillId="0" borderId="10" xfId="0" applyBorder="1" applyAlignment="1">
      <alignment horizontal="center" vertical="center"/>
    </xf>
    <xf numFmtId="0" fontId="36" fillId="0" borderId="10"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47" xfId="0" applyFont="1" applyBorder="1" applyAlignment="1">
      <alignment vertical="center" wrapText="1"/>
    </xf>
    <xf numFmtId="0" fontId="35" fillId="0" borderId="35" xfId="0" applyFont="1" applyBorder="1" applyAlignment="1">
      <alignment vertical="center" wrapText="1"/>
    </xf>
    <xf numFmtId="3" fontId="36" fillId="0" borderId="37" xfId="0" applyNumberFormat="1" applyFont="1" applyBorder="1" applyAlignment="1">
      <alignment horizontal="center" vertical="center" wrapText="1"/>
    </xf>
    <xf numFmtId="3" fontId="36" fillId="0" borderId="38" xfId="0" applyNumberFormat="1" applyFont="1" applyBorder="1" applyAlignment="1">
      <alignment horizontal="center" vertical="center" wrapText="1"/>
    </xf>
    <xf numFmtId="3" fontId="36" fillId="0" borderId="39" xfId="0" applyNumberFormat="1" applyFont="1" applyBorder="1" applyAlignment="1">
      <alignment horizontal="center" vertical="center" wrapText="1"/>
    </xf>
    <xf numFmtId="0" fontId="24" fillId="17" borderId="25" xfId="0" applyFont="1" applyFill="1" applyBorder="1" applyAlignment="1">
      <alignment horizontal="center" vertical="center"/>
    </xf>
    <xf numFmtId="0" fontId="16" fillId="8" borderId="27" xfId="0" applyFont="1" applyFill="1" applyBorder="1" applyAlignment="1">
      <alignment horizontal="center" vertical="center"/>
    </xf>
    <xf numFmtId="0" fontId="16" fillId="17" borderId="26" xfId="0" applyFont="1" applyFill="1" applyBorder="1" applyAlignment="1">
      <alignment horizontal="center" vertical="center"/>
    </xf>
    <xf numFmtId="4" fontId="15" fillId="3" borderId="10" xfId="1" applyNumberFormat="1" applyFont="1" applyFill="1" applyBorder="1" applyAlignment="1">
      <alignment horizontal="center" vertical="center"/>
    </xf>
    <xf numFmtId="4" fontId="22" fillId="5" borderId="13" xfId="0" applyNumberFormat="1" applyFont="1" applyFill="1" applyBorder="1" applyAlignment="1">
      <alignment horizontal="right" vertical="center" wrapText="1"/>
    </xf>
    <xf numFmtId="4" fontId="24" fillId="3" borderId="11" xfId="0" applyNumberFormat="1" applyFont="1" applyFill="1" applyBorder="1" applyAlignment="1">
      <alignment horizontal="right" vertical="center"/>
    </xf>
    <xf numFmtId="4" fontId="32" fillId="0" borderId="26" xfId="0" applyNumberFormat="1" applyFont="1" applyFill="1" applyBorder="1" applyAlignment="1">
      <alignment horizontal="center" vertical="center" wrapText="1"/>
    </xf>
    <xf numFmtId="4" fontId="13" fillId="0" borderId="10" xfId="0" applyNumberFormat="1" applyFont="1" applyBorder="1" applyAlignment="1">
      <alignment horizontal="center" vertical="center"/>
    </xf>
    <xf numFmtId="4" fontId="15" fillId="3" borderId="10" xfId="0" applyNumberFormat="1" applyFont="1" applyFill="1" applyBorder="1" applyAlignment="1" applyProtection="1">
      <alignment horizontal="center" vertical="center" wrapText="1"/>
    </xf>
    <xf numFmtId="4" fontId="13" fillId="3" borderId="10" xfId="0" applyNumberFormat="1" applyFont="1" applyFill="1" applyBorder="1" applyAlignment="1">
      <alignment horizontal="center" vertical="center" wrapText="1"/>
    </xf>
    <xf numFmtId="4" fontId="32" fillId="3" borderId="29" xfId="0" applyNumberFormat="1" applyFont="1" applyFill="1" applyBorder="1" applyAlignment="1">
      <alignment horizontal="center" vertical="center" wrapText="1"/>
    </xf>
    <xf numFmtId="4" fontId="14" fillId="8" borderId="10" xfId="0" applyNumberFormat="1" applyFont="1" applyFill="1" applyBorder="1" applyAlignment="1">
      <alignment horizontal="center" vertical="center"/>
    </xf>
    <xf numFmtId="4" fontId="32" fillId="0" borderId="13" xfId="0" applyNumberFormat="1" applyFont="1" applyFill="1" applyBorder="1" applyAlignment="1">
      <alignment horizontal="center" vertical="center" wrapText="1"/>
    </xf>
    <xf numFmtId="4" fontId="32" fillId="3" borderId="13" xfId="0" applyNumberFormat="1" applyFont="1" applyFill="1" applyBorder="1" applyAlignment="1">
      <alignment horizontal="center" vertical="center" wrapText="1"/>
    </xf>
    <xf numFmtId="4" fontId="32" fillId="0" borderId="10" xfId="0" applyNumberFormat="1" applyFont="1" applyFill="1" applyBorder="1" applyAlignment="1">
      <alignment horizontal="center" vertical="center" wrapText="1"/>
    </xf>
    <xf numFmtId="4" fontId="32" fillId="0" borderId="12" xfId="0" applyNumberFormat="1" applyFont="1" applyFill="1" applyBorder="1" applyAlignment="1">
      <alignment horizontal="center" vertical="center" wrapText="1"/>
    </xf>
    <xf numFmtId="4" fontId="32" fillId="0" borderId="0" xfId="0" applyNumberFormat="1" applyFont="1" applyFill="1" applyAlignment="1">
      <alignment horizontal="center" vertical="center"/>
    </xf>
    <xf numFmtId="4" fontId="32" fillId="0" borderId="28" xfId="0" applyNumberFormat="1" applyFont="1" applyFill="1" applyBorder="1" applyAlignment="1">
      <alignment horizontal="center" vertical="center"/>
    </xf>
    <xf numFmtId="4" fontId="13" fillId="3" borderId="12" xfId="0" applyNumberFormat="1" applyFont="1" applyFill="1" applyBorder="1" applyAlignment="1">
      <alignment horizontal="center" vertical="center"/>
    </xf>
    <xf numFmtId="4" fontId="13" fillId="3" borderId="17" xfId="0" applyNumberFormat="1" applyFont="1" applyFill="1" applyBorder="1" applyAlignment="1">
      <alignment horizontal="center" vertical="center" wrapText="1"/>
    </xf>
    <xf numFmtId="4" fontId="25" fillId="11" borderId="10" xfId="0" applyNumberFormat="1" applyFont="1" applyFill="1" applyBorder="1" applyAlignment="1">
      <alignment horizontal="right" vertical="center" wrapText="1"/>
    </xf>
    <xf numFmtId="4" fontId="32" fillId="3" borderId="10" xfId="1" applyNumberFormat="1" applyFont="1" applyFill="1" applyBorder="1" applyAlignment="1">
      <alignment horizontal="right" vertical="center" wrapText="1"/>
    </xf>
    <xf numFmtId="4" fontId="33" fillId="11" borderId="13" xfId="0" applyNumberFormat="1" applyFont="1" applyFill="1" applyBorder="1" applyAlignment="1">
      <alignment horizontal="right" vertical="center" wrapText="1"/>
    </xf>
    <xf numFmtId="4" fontId="13" fillId="3" borderId="10" xfId="0" applyNumberFormat="1" applyFont="1" applyFill="1" applyBorder="1" applyAlignment="1">
      <alignment horizontal="right" vertical="center" wrapText="1"/>
    </xf>
    <xf numFmtId="4" fontId="33" fillId="11" borderId="10" xfId="0" applyNumberFormat="1" applyFont="1" applyFill="1" applyBorder="1" applyAlignment="1">
      <alignment horizontal="right" vertical="center" wrapText="1"/>
    </xf>
    <xf numFmtId="4" fontId="14" fillId="0" borderId="0" xfId="0" applyNumberFormat="1" applyFont="1" applyAlignment="1">
      <alignment vertical="center"/>
    </xf>
    <xf numFmtId="0" fontId="12" fillId="0" borderId="10" xfId="0" applyFont="1" applyBorder="1"/>
    <xf numFmtId="4" fontId="13" fillId="3" borderId="1" xfId="1" applyNumberFormat="1" applyFont="1" applyFill="1" applyBorder="1" applyAlignment="1">
      <alignment vertical="center"/>
    </xf>
    <xf numFmtId="1" fontId="13" fillId="3" borderId="1" xfId="2" applyNumberFormat="1" applyFont="1" applyFill="1" applyBorder="1" applyAlignment="1">
      <alignment vertical="center"/>
    </xf>
    <xf numFmtId="4" fontId="14" fillId="3" borderId="10" xfId="0" applyNumberFormat="1" applyFont="1" applyFill="1" applyBorder="1" applyAlignment="1">
      <alignment vertical="center"/>
    </xf>
    <xf numFmtId="0" fontId="21" fillId="3" borderId="0" xfId="0" applyFont="1" applyFill="1"/>
    <xf numFmtId="0" fontId="14" fillId="3" borderId="10" xfId="0" applyFont="1" applyFill="1" applyBorder="1" applyAlignment="1">
      <alignment horizontal="center" vertical="center"/>
    </xf>
    <xf numFmtId="2" fontId="12" fillId="3" borderId="10" xfId="0" applyNumberFormat="1" applyFont="1" applyFill="1" applyBorder="1" applyAlignment="1">
      <alignment horizontal="right" vertical="center" wrapText="1"/>
    </xf>
    <xf numFmtId="2" fontId="13" fillId="3" borderId="1" xfId="2" applyNumberFormat="1" applyFont="1" applyFill="1" applyBorder="1" applyAlignment="1">
      <alignment horizontal="right" vertical="center"/>
    </xf>
    <xf numFmtId="0" fontId="12" fillId="0" borderId="0" xfId="0" applyFont="1" applyBorder="1" applyAlignment="1">
      <alignment horizontal="justify" vertical="center" wrapText="1"/>
    </xf>
    <xf numFmtId="0" fontId="12" fillId="0" borderId="0" xfId="0" applyFont="1" applyAlignment="1">
      <alignment horizontal="justify" vertical="center"/>
    </xf>
    <xf numFmtId="0" fontId="35" fillId="0" borderId="36" xfId="0" applyFont="1" applyBorder="1" applyAlignment="1">
      <alignment vertical="center" wrapText="1"/>
    </xf>
    <xf numFmtId="0" fontId="35" fillId="0" borderId="10" xfId="0" applyFont="1" applyBorder="1" applyAlignment="1">
      <alignment vertical="center" wrapText="1"/>
    </xf>
    <xf numFmtId="0" fontId="31" fillId="0" borderId="10" xfId="0" applyFont="1" applyBorder="1" applyAlignment="1">
      <alignment vertical="center"/>
    </xf>
    <xf numFmtId="0" fontId="21" fillId="15" borderId="0" xfId="0" applyFont="1" applyFill="1"/>
    <xf numFmtId="0" fontId="31" fillId="0" borderId="0" xfId="0" applyFont="1" applyAlignment="1">
      <alignment horizontal="center" vertical="center"/>
    </xf>
    <xf numFmtId="0" fontId="31" fillId="0" borderId="0" xfId="0" applyFont="1" applyAlignment="1">
      <alignment horizontal="left" vertical="center"/>
    </xf>
    <xf numFmtId="10" fontId="33" fillId="0" borderId="0" xfId="2" applyNumberFormat="1" applyFont="1" applyAlignment="1">
      <alignment horizontal="center" vertical="center"/>
    </xf>
    <xf numFmtId="166" fontId="33" fillId="0" borderId="0" xfId="0" applyNumberFormat="1" applyFont="1" applyAlignment="1">
      <alignment horizontal="center"/>
    </xf>
    <xf numFmtId="166" fontId="33" fillId="0" borderId="0" xfId="0" applyNumberFormat="1" applyFont="1" applyAlignment="1">
      <alignment horizontal="center" vertical="center"/>
    </xf>
    <xf numFmtId="166" fontId="21" fillId="15" borderId="10" xfId="0" applyNumberFormat="1" applyFont="1" applyFill="1" applyBorder="1"/>
    <xf numFmtId="10" fontId="31" fillId="0" borderId="0" xfId="0" applyNumberFormat="1" applyFont="1" applyAlignment="1">
      <alignment horizontal="center"/>
    </xf>
    <xf numFmtId="166" fontId="31" fillId="0" borderId="0" xfId="0" applyNumberFormat="1" applyFont="1" applyAlignment="1">
      <alignment horizontal="center" vertical="center"/>
    </xf>
    <xf numFmtId="0" fontId="31" fillId="0" borderId="0" xfId="0" applyFont="1"/>
    <xf numFmtId="10" fontId="33" fillId="0" borderId="0" xfId="2" applyNumberFormat="1" applyFont="1" applyAlignment="1">
      <alignment horizontal="center"/>
    </xf>
    <xf numFmtId="0" fontId="33" fillId="0" borderId="0" xfId="0" applyFont="1" applyAlignment="1">
      <alignment vertical="center"/>
    </xf>
    <xf numFmtId="10" fontId="33" fillId="0" borderId="0" xfId="0" applyNumberFormat="1" applyFont="1" applyAlignment="1">
      <alignment vertical="center"/>
    </xf>
    <xf numFmtId="166" fontId="31" fillId="0" borderId="0" xfId="0" applyNumberFormat="1" applyFont="1" applyAlignment="1">
      <alignment vertical="center"/>
    </xf>
    <xf numFmtId="0" fontId="35" fillId="0" borderId="42" xfId="0" applyFont="1" applyBorder="1" applyAlignment="1">
      <alignment vertical="center" wrapText="1"/>
    </xf>
    <xf numFmtId="0" fontId="39" fillId="0" borderId="10" xfId="0" applyFont="1" applyBorder="1" applyAlignment="1">
      <alignment horizontal="center" vertical="center" wrapText="1"/>
    </xf>
    <xf numFmtId="0" fontId="39" fillId="0" borderId="10" xfId="0" applyFont="1" applyBorder="1" applyAlignment="1">
      <alignment horizontal="left" vertical="center" wrapText="1"/>
    </xf>
    <xf numFmtId="0" fontId="40" fillId="0" borderId="10" xfId="0" applyFont="1" applyBorder="1" applyAlignment="1">
      <alignment horizontal="center" vertical="center" wrapText="1"/>
    </xf>
    <xf numFmtId="0" fontId="39" fillId="0" borderId="32" xfId="0" applyFont="1" applyBorder="1" applyAlignment="1">
      <alignment horizontal="left" vertical="center" wrapText="1"/>
    </xf>
    <xf numFmtId="0" fontId="40" fillId="0" borderId="33"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32" xfId="0" applyFont="1" applyBorder="1" applyAlignment="1">
      <alignment horizontal="center" vertical="center" wrapText="1"/>
    </xf>
    <xf numFmtId="0" fontId="39" fillId="0" borderId="36" xfId="0" applyFont="1" applyBorder="1" applyAlignment="1">
      <alignment horizontal="left" vertical="center" wrapText="1"/>
    </xf>
    <xf numFmtId="0" fontId="40" fillId="0" borderId="37"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31" xfId="0" applyFont="1" applyBorder="1" applyAlignment="1">
      <alignment horizontal="center" vertical="center" wrapText="1"/>
    </xf>
    <xf numFmtId="0" fontId="39" fillId="0" borderId="35" xfId="0" applyFont="1" applyBorder="1" applyAlignment="1">
      <alignment horizontal="left" vertical="center" wrapText="1"/>
    </xf>
    <xf numFmtId="0" fontId="40" fillId="0" borderId="40" xfId="0" applyFont="1" applyBorder="1" applyAlignment="1">
      <alignment horizontal="center" vertical="center" wrapText="1"/>
    </xf>
    <xf numFmtId="0" fontId="40" fillId="0" borderId="41" xfId="0" applyFont="1" applyBorder="1" applyAlignment="1">
      <alignment horizontal="center" vertical="center" wrapText="1"/>
    </xf>
    <xf numFmtId="0" fontId="45" fillId="0" borderId="0" xfId="0" applyFont="1" applyBorder="1" applyAlignment="1">
      <alignment vertical="center"/>
    </xf>
    <xf numFmtId="0" fontId="45" fillId="0" borderId="0" xfId="0" applyFont="1" applyAlignment="1">
      <alignment vertical="center"/>
    </xf>
    <xf numFmtId="0" fontId="44" fillId="0" borderId="67" xfId="0" applyFont="1" applyBorder="1" applyAlignment="1">
      <alignment horizontal="center" vertical="center"/>
    </xf>
    <xf numFmtId="0" fontId="44" fillId="0" borderId="0" xfId="0" applyFont="1" applyBorder="1" applyAlignment="1">
      <alignment horizontal="center" vertical="center"/>
    </xf>
    <xf numFmtId="0" fontId="44" fillId="0" borderId="68" xfId="0" applyFont="1" applyBorder="1" applyAlignment="1">
      <alignment horizontal="center" vertical="center"/>
    </xf>
    <xf numFmtId="0" fontId="44" fillId="2" borderId="52" xfId="0" applyFont="1" applyFill="1" applyBorder="1" applyAlignment="1">
      <alignment horizontal="left" vertical="center"/>
    </xf>
    <xf numFmtId="0" fontId="44" fillId="2" borderId="56" xfId="0" applyFont="1" applyFill="1" applyBorder="1" applyAlignment="1">
      <alignment horizontal="left" vertical="center"/>
    </xf>
    <xf numFmtId="0" fontId="44" fillId="2" borderId="56" xfId="0" applyFont="1" applyFill="1" applyBorder="1" applyAlignment="1">
      <alignment horizontal="left" vertical="center"/>
    </xf>
    <xf numFmtId="4" fontId="46" fillId="9" borderId="10" xfId="0" applyNumberFormat="1" applyFont="1" applyFill="1" applyBorder="1" applyAlignment="1">
      <alignment vertical="center"/>
    </xf>
    <xf numFmtId="0" fontId="47" fillId="16" borderId="0" xfId="0" applyFont="1" applyFill="1" applyBorder="1" applyAlignment="1">
      <alignment vertical="center"/>
    </xf>
    <xf numFmtId="4" fontId="45" fillId="9" borderId="60" xfId="1" applyNumberFormat="1" applyFont="1" applyFill="1" applyBorder="1" applyAlignment="1">
      <alignment horizontal="center" vertical="center"/>
    </xf>
    <xf numFmtId="4" fontId="46" fillId="9" borderId="61" xfId="1" applyNumberFormat="1" applyFont="1" applyFill="1" applyBorder="1" applyAlignment="1">
      <alignment vertical="center"/>
    </xf>
    <xf numFmtId="4" fontId="46" fillId="9" borderId="62" xfId="1" applyNumberFormat="1" applyFont="1" applyFill="1" applyBorder="1" applyAlignment="1">
      <alignment vertical="center"/>
    </xf>
    <xf numFmtId="0" fontId="44" fillId="2" borderId="56" xfId="0" applyFont="1" applyFill="1" applyBorder="1" applyAlignment="1">
      <alignment horizontal="left" vertical="center" wrapText="1"/>
    </xf>
    <xf numFmtId="0" fontId="44" fillId="6" borderId="12" xfId="0" applyFont="1" applyFill="1" applyBorder="1" applyAlignment="1">
      <alignment horizontal="center" vertical="center" wrapText="1"/>
    </xf>
    <xf numFmtId="0" fontId="44" fillId="6" borderId="10" xfId="0" applyFont="1" applyFill="1" applyBorder="1" applyAlignment="1">
      <alignment horizontal="center" vertical="center" wrapText="1"/>
    </xf>
    <xf numFmtId="0" fontId="44" fillId="6" borderId="58" xfId="0" applyFont="1" applyFill="1" applyBorder="1" applyAlignment="1">
      <alignment horizontal="center" vertical="center" wrapText="1"/>
    </xf>
    <xf numFmtId="0" fontId="44" fillId="6" borderId="56"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6" borderId="58" xfId="0" applyFont="1" applyFill="1" applyBorder="1" applyAlignment="1">
      <alignment horizontal="center" vertical="center" wrapText="1"/>
    </xf>
    <xf numFmtId="165" fontId="52" fillId="18" borderId="63" xfId="1" applyFont="1" applyFill="1" applyBorder="1" applyAlignment="1">
      <alignment horizontal="center" vertical="center"/>
    </xf>
    <xf numFmtId="165" fontId="52" fillId="18" borderId="10" xfId="1" applyNumberFormat="1" applyFont="1" applyFill="1" applyBorder="1" applyAlignment="1">
      <alignment horizontal="center" vertical="center"/>
    </xf>
    <xf numFmtId="0" fontId="54" fillId="0" borderId="0" xfId="0" applyFont="1"/>
    <xf numFmtId="0" fontId="54" fillId="0" borderId="0" xfId="0" applyFont="1" applyAlignment="1">
      <alignment horizontal="center"/>
    </xf>
    <xf numFmtId="4" fontId="55" fillId="3" borderId="0" xfId="1" applyNumberFormat="1" applyFont="1" applyFill="1" applyBorder="1" applyAlignment="1">
      <alignment vertical="center"/>
    </xf>
    <xf numFmtId="0" fontId="54" fillId="3" borderId="0" xfId="0" applyFont="1" applyFill="1"/>
    <xf numFmtId="4" fontId="55" fillId="3" borderId="0" xfId="4" applyNumberFormat="1" applyFont="1" applyFill="1" applyBorder="1" applyAlignment="1">
      <alignment vertical="center"/>
    </xf>
    <xf numFmtId="165" fontId="56" fillId="3" borderId="0" xfId="1" applyNumberFormat="1" applyFont="1" applyFill="1" applyBorder="1" applyAlignment="1">
      <alignment horizontal="center" vertical="center"/>
    </xf>
    <xf numFmtId="2" fontId="56" fillId="3" borderId="0" xfId="1" applyNumberFormat="1" applyFont="1" applyFill="1" applyBorder="1" applyAlignment="1">
      <alignment horizontal="center" vertical="center"/>
    </xf>
    <xf numFmtId="0" fontId="55" fillId="21" borderId="69" xfId="0" applyFont="1" applyFill="1" applyBorder="1" applyAlignment="1">
      <alignment horizontal="center" vertical="center" wrapText="1"/>
    </xf>
    <xf numFmtId="0" fontId="55" fillId="20" borderId="69" xfId="0" applyFont="1" applyFill="1" applyBorder="1" applyAlignment="1">
      <alignment horizontal="center" vertical="center" wrapText="1"/>
    </xf>
    <xf numFmtId="0" fontId="54" fillId="0" borderId="0" xfId="0" applyFont="1" applyBorder="1"/>
    <xf numFmtId="0" fontId="53" fillId="0" borderId="0" xfId="0" applyFont="1" applyBorder="1" applyAlignment="1">
      <alignment horizontal="center" vertical="center"/>
    </xf>
    <xf numFmtId="0" fontId="54" fillId="0" borderId="0" xfId="0" applyFont="1" applyBorder="1" applyAlignment="1">
      <alignment horizontal="center"/>
    </xf>
    <xf numFmtId="0" fontId="55" fillId="21" borderId="73" xfId="0" applyFont="1" applyFill="1" applyBorder="1" applyAlignment="1">
      <alignment horizontal="center" vertical="center" wrapText="1"/>
    </xf>
    <xf numFmtId="4" fontId="44" fillId="9" borderId="61" xfId="1" applyNumberFormat="1" applyFont="1" applyFill="1" applyBorder="1" applyAlignment="1">
      <alignment horizontal="center" vertical="center"/>
    </xf>
    <xf numFmtId="0" fontId="62" fillId="3" borderId="10" xfId="0" applyFont="1" applyFill="1" applyBorder="1" applyAlignment="1">
      <alignment horizontal="center" vertical="center"/>
    </xf>
    <xf numFmtId="4" fontId="62" fillId="3" borderId="29" xfId="4" applyNumberFormat="1" applyFont="1" applyFill="1" applyBorder="1" applyAlignment="1">
      <alignment vertical="center"/>
    </xf>
    <xf numFmtId="2" fontId="64" fillId="3" borderId="10" xfId="1" applyNumberFormat="1" applyFont="1" applyFill="1" applyBorder="1" applyAlignment="1">
      <alignment horizontal="center" vertical="center"/>
    </xf>
    <xf numFmtId="2" fontId="63" fillId="18" borderId="10" xfId="1" applyNumberFormat="1" applyFont="1" applyFill="1" applyBorder="1" applyAlignment="1">
      <alignment horizontal="center" vertical="center"/>
    </xf>
    <xf numFmtId="4" fontId="62" fillId="3" borderId="10" xfId="4" applyNumberFormat="1" applyFont="1" applyFill="1" applyBorder="1" applyAlignment="1">
      <alignment vertical="center"/>
    </xf>
    <xf numFmtId="0" fontId="62" fillId="3" borderId="29" xfId="0" applyFont="1" applyFill="1" applyBorder="1" applyAlignment="1">
      <alignment horizontal="center" vertical="center"/>
    </xf>
    <xf numFmtId="4" fontId="64" fillId="3" borderId="0" xfId="1" applyNumberFormat="1" applyFont="1" applyFill="1" applyBorder="1" applyAlignment="1">
      <alignment vertical="center"/>
    </xf>
    <xf numFmtId="165" fontId="63" fillId="3" borderId="0" xfId="1" applyNumberFormat="1" applyFont="1" applyFill="1" applyBorder="1" applyAlignment="1">
      <alignment horizontal="center" vertical="center"/>
    </xf>
    <xf numFmtId="2" fontId="63" fillId="3" borderId="0" xfId="1" applyNumberFormat="1" applyFont="1" applyFill="1" applyBorder="1" applyAlignment="1">
      <alignment horizontal="center" vertical="center"/>
    </xf>
    <xf numFmtId="4" fontId="55" fillId="3" borderId="0" xfId="4" applyNumberFormat="1" applyFont="1" applyFill="1" applyBorder="1" applyAlignment="1">
      <alignment horizontal="center" vertical="center"/>
    </xf>
    <xf numFmtId="165" fontId="52" fillId="18" borderId="69" xfId="1" applyFont="1" applyFill="1" applyBorder="1" applyAlignment="1">
      <alignment horizontal="center" vertical="center"/>
    </xf>
    <xf numFmtId="165" fontId="62" fillId="3" borderId="27" xfId="1" applyFont="1" applyFill="1" applyBorder="1" applyAlignment="1">
      <alignment horizontal="center" vertical="center"/>
    </xf>
    <xf numFmtId="4" fontId="62" fillId="3" borderId="13" xfId="1" applyNumberFormat="1" applyFont="1" applyFill="1" applyBorder="1" applyAlignment="1">
      <alignment vertical="center"/>
    </xf>
    <xf numFmtId="4" fontId="64" fillId="3" borderId="0" xfId="4" applyNumberFormat="1" applyFont="1" applyFill="1" applyBorder="1" applyAlignment="1">
      <alignment horizontal="center" vertical="center"/>
    </xf>
    <xf numFmtId="4" fontId="62" fillId="3" borderId="85" xfId="4" applyNumberFormat="1" applyFont="1" applyFill="1" applyBorder="1" applyAlignment="1">
      <alignment vertical="center"/>
    </xf>
    <xf numFmtId="165" fontId="64" fillId="3" borderId="86" xfId="1" applyFont="1" applyFill="1" applyBorder="1" applyAlignment="1">
      <alignment horizontal="center" vertical="center"/>
    </xf>
    <xf numFmtId="4" fontId="62" fillId="3" borderId="87" xfId="4" applyNumberFormat="1" applyFont="1" applyFill="1" applyBorder="1" applyAlignment="1">
      <alignment vertical="center"/>
    </xf>
    <xf numFmtId="4" fontId="62" fillId="3" borderId="17" xfId="4" applyNumberFormat="1" applyFont="1" applyFill="1" applyBorder="1" applyAlignment="1">
      <alignment vertical="center"/>
    </xf>
    <xf numFmtId="0" fontId="58" fillId="3" borderId="0" xfId="0" applyFont="1" applyFill="1" applyBorder="1" applyAlignment="1"/>
    <xf numFmtId="0" fontId="55" fillId="3" borderId="0" xfId="0" applyFont="1" applyFill="1" applyBorder="1" applyAlignment="1">
      <alignment horizontal="center" vertical="center" wrapText="1"/>
    </xf>
    <xf numFmtId="0" fontId="55" fillId="21" borderId="73" xfId="0" applyFont="1" applyFill="1" applyBorder="1" applyAlignment="1">
      <alignment horizontal="center" vertical="center" wrapText="1"/>
    </xf>
    <xf numFmtId="0" fontId="62" fillId="23" borderId="10" xfId="0" applyFont="1" applyFill="1" applyBorder="1" applyAlignment="1">
      <alignment horizontal="center" vertical="center"/>
    </xf>
    <xf numFmtId="0" fontId="44" fillId="2" borderId="56" xfId="0" applyFont="1" applyFill="1" applyBorder="1" applyAlignment="1">
      <alignment horizontal="left" vertical="center"/>
    </xf>
    <xf numFmtId="0" fontId="6" fillId="0" borderId="6" xfId="0" applyFont="1" applyBorder="1" applyAlignment="1">
      <alignment horizontal="left" vertical="center"/>
    </xf>
    <xf numFmtId="0" fontId="4" fillId="0" borderId="6" xfId="0" applyFont="1" applyBorder="1" applyAlignment="1">
      <alignment horizontal="left" vertical="top"/>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4" fontId="9" fillId="3" borderId="7" xfId="2" applyNumberFormat="1" applyFont="1" applyFill="1" applyBorder="1" applyAlignment="1">
      <alignment horizontal="center" vertical="center"/>
    </xf>
    <xf numFmtId="4" fontId="9" fillId="3" borderId="9" xfId="2" applyNumberFormat="1" applyFont="1" applyFill="1" applyBorder="1" applyAlignment="1">
      <alignment horizontal="center" vertical="center"/>
    </xf>
    <xf numFmtId="0" fontId="6" fillId="2" borderId="0" xfId="0" applyFont="1" applyFill="1" applyBorder="1" applyAlignment="1">
      <alignment horizontal="center" vertical="center"/>
    </xf>
    <xf numFmtId="0" fontId="0" fillId="2" borderId="0" xfId="0" applyFont="1" applyFill="1" applyAlignment="1">
      <alignment horizontal="center" vertical="center"/>
    </xf>
    <xf numFmtId="0" fontId="3" fillId="0" borderId="0" xfId="0" applyFont="1" applyBorder="1" applyAlignment="1">
      <alignment horizontal="center" vertical="center"/>
    </xf>
    <xf numFmtId="0" fontId="5" fillId="0" borderId="6" xfId="0" applyFont="1" applyBorder="1" applyAlignment="1">
      <alignment horizontal="left" vertical="top"/>
    </xf>
    <xf numFmtId="0" fontId="0" fillId="0" borderId="6" xfId="0" applyFont="1" applyBorder="1" applyAlignment="1">
      <alignment horizontal="left" vertical="top"/>
    </xf>
    <xf numFmtId="0" fontId="6" fillId="2"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51" fillId="18" borderId="65" xfId="0" applyFont="1" applyFill="1" applyBorder="1" applyAlignment="1">
      <alignment horizontal="center" vertical="center"/>
    </xf>
    <xf numFmtId="0" fontId="44" fillId="2" borderId="56" xfId="0" applyFont="1" applyFill="1" applyBorder="1" applyAlignment="1">
      <alignment horizontal="left" vertical="center"/>
    </xf>
    <xf numFmtId="0" fontId="44" fillId="2" borderId="10" xfId="0" applyFont="1" applyFill="1" applyBorder="1" applyAlignment="1">
      <alignment horizontal="left" vertical="center"/>
    </xf>
    <xf numFmtId="0" fontId="44" fillId="2" borderId="58" xfId="0" applyFont="1" applyFill="1" applyBorder="1" applyAlignment="1">
      <alignment horizontal="left" vertical="center"/>
    </xf>
    <xf numFmtId="0" fontId="45" fillId="2" borderId="11" xfId="0" applyFont="1" applyFill="1" applyBorder="1" applyAlignment="1">
      <alignment horizontal="justify" vertical="center" wrapText="1"/>
    </xf>
    <xf numFmtId="0" fontId="45" fillId="2" borderId="12" xfId="0" applyFont="1" applyFill="1" applyBorder="1" applyAlignment="1">
      <alignment horizontal="justify" vertical="center" wrapText="1"/>
    </xf>
    <xf numFmtId="0" fontId="45" fillId="2" borderId="57" xfId="0" applyFont="1" applyFill="1" applyBorder="1" applyAlignment="1">
      <alignment horizontal="justify" vertical="center" wrapTex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57" xfId="0" applyFont="1" applyFill="1" applyBorder="1" applyAlignment="1">
      <alignment horizontal="left" vertical="center"/>
    </xf>
    <xf numFmtId="0" fontId="44" fillId="6" borderId="59" xfId="0" applyFont="1" applyFill="1" applyBorder="1" applyAlignment="1">
      <alignment horizontal="center" vertical="center" wrapText="1"/>
    </xf>
    <xf numFmtId="0" fontId="44" fillId="6" borderId="13"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9" borderId="59" xfId="0" applyFont="1" applyFill="1" applyBorder="1" applyAlignment="1">
      <alignment horizontal="center" vertical="center"/>
    </xf>
    <xf numFmtId="0" fontId="46" fillId="9" borderId="13" xfId="0" applyFont="1" applyFill="1" applyBorder="1" applyAlignment="1">
      <alignment horizontal="center" vertical="center"/>
    </xf>
    <xf numFmtId="4" fontId="46" fillId="9" borderId="11" xfId="0" applyNumberFormat="1" applyFont="1" applyFill="1" applyBorder="1" applyAlignment="1">
      <alignment horizontal="center" vertical="center"/>
    </xf>
    <xf numFmtId="4" fontId="46" fillId="9" borderId="13" xfId="0" applyNumberFormat="1" applyFont="1" applyFill="1" applyBorder="1" applyAlignment="1">
      <alignment horizontal="center" vertical="center"/>
    </xf>
    <xf numFmtId="0" fontId="50" fillId="0" borderId="64" xfId="0" applyFont="1" applyBorder="1" applyAlignment="1">
      <alignment horizontal="center" vertical="center"/>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0" fillId="0" borderId="67" xfId="0" applyFont="1" applyBorder="1" applyAlignment="1">
      <alignment horizontal="center" vertical="center"/>
    </xf>
    <xf numFmtId="0" fontId="50" fillId="0" borderId="0" xfId="0" applyFont="1" applyBorder="1" applyAlignment="1">
      <alignment horizontal="center" vertical="center"/>
    </xf>
    <xf numFmtId="0" fontId="50" fillId="0" borderId="68" xfId="0" applyFont="1" applyBorder="1" applyAlignment="1">
      <alignment horizontal="center" vertical="center"/>
    </xf>
    <xf numFmtId="0" fontId="49" fillId="2" borderId="53" xfId="0" applyFont="1" applyFill="1" applyBorder="1" applyAlignment="1">
      <alignment horizontal="left" vertical="center"/>
    </xf>
    <xf numFmtId="0" fontId="49" fillId="2" borderId="54" xfId="0" applyFont="1" applyFill="1" applyBorder="1" applyAlignment="1">
      <alignment horizontal="left" vertical="center"/>
    </xf>
    <xf numFmtId="0" fontId="49" fillId="2" borderId="55" xfId="0" applyFont="1" applyFill="1" applyBorder="1" applyAlignment="1">
      <alignment horizontal="left" vertical="center"/>
    </xf>
    <xf numFmtId="0" fontId="45" fillId="2" borderId="11" xfId="0" applyFont="1" applyFill="1" applyBorder="1" applyAlignment="1">
      <alignment horizontal="justify" vertical="top" wrapText="1"/>
    </xf>
    <xf numFmtId="0" fontId="45" fillId="2" borderId="12" xfId="0" applyFont="1" applyFill="1" applyBorder="1" applyAlignment="1">
      <alignment horizontal="justify" vertical="top" wrapText="1"/>
    </xf>
    <xf numFmtId="0" fontId="45" fillId="2" borderId="57" xfId="0" applyFont="1" applyFill="1" applyBorder="1" applyAlignment="1">
      <alignment horizontal="justify" vertical="top" wrapText="1"/>
    </xf>
    <xf numFmtId="4" fontId="60" fillId="22" borderId="31" xfId="4" applyNumberFormat="1" applyFont="1" applyFill="1" applyBorder="1" applyAlignment="1">
      <alignment horizontal="center" vertical="center"/>
    </xf>
    <xf numFmtId="4" fontId="60" fillId="22" borderId="76" xfId="4" applyNumberFormat="1" applyFont="1" applyFill="1" applyBorder="1" applyAlignment="1">
      <alignment horizontal="center" vertical="center"/>
    </xf>
    <xf numFmtId="0" fontId="60" fillId="22" borderId="64" xfId="0" applyFont="1" applyFill="1" applyBorder="1" applyAlignment="1">
      <alignment horizontal="center" vertical="center"/>
    </xf>
    <xf numFmtId="0" fontId="60" fillId="22" borderId="65" xfId="0" applyFont="1" applyFill="1" applyBorder="1" applyAlignment="1">
      <alignment horizontal="center" vertical="center"/>
    </xf>
    <xf numFmtId="0" fontId="60" fillId="22" borderId="66" xfId="0" applyFont="1" applyFill="1" applyBorder="1" applyAlignment="1">
      <alignment horizontal="center" vertical="center"/>
    </xf>
    <xf numFmtId="0" fontId="60" fillId="22" borderId="74" xfId="0" applyFont="1" applyFill="1" applyBorder="1" applyAlignment="1">
      <alignment horizontal="center" vertical="center"/>
    </xf>
    <xf numFmtId="0" fontId="60" fillId="22" borderId="75" xfId="0" applyFont="1" applyFill="1" applyBorder="1" applyAlignment="1">
      <alignment horizontal="center" vertical="center"/>
    </xf>
    <xf numFmtId="0" fontId="60" fillId="22" borderId="70" xfId="0" applyFont="1" applyFill="1" applyBorder="1" applyAlignment="1">
      <alignment horizontal="center" vertical="center"/>
    </xf>
    <xf numFmtId="0" fontId="55" fillId="3" borderId="65" xfId="0" applyFont="1" applyFill="1" applyBorder="1" applyAlignment="1">
      <alignment horizontal="center" vertical="center"/>
    </xf>
    <xf numFmtId="0" fontId="58" fillId="2" borderId="81" xfId="0" applyFont="1" applyFill="1" applyBorder="1" applyAlignment="1">
      <alignment horizontal="left" vertical="center"/>
    </xf>
    <xf numFmtId="0" fontId="58" fillId="2" borderId="82" xfId="0" applyFont="1" applyFill="1" applyBorder="1" applyAlignment="1">
      <alignment horizontal="left" vertical="center"/>
    </xf>
    <xf numFmtId="0" fontId="58" fillId="2" borderId="81" xfId="0" applyFont="1" applyFill="1" applyBorder="1" applyAlignment="1">
      <alignment horizontal="left"/>
    </xf>
    <xf numFmtId="0" fontId="58" fillId="2" borderId="83" xfId="0" applyFont="1" applyFill="1" applyBorder="1" applyAlignment="1">
      <alignment horizontal="left"/>
    </xf>
    <xf numFmtId="0" fontId="58" fillId="2" borderId="82" xfId="0" applyFont="1" applyFill="1" applyBorder="1" applyAlignment="1">
      <alignment horizontal="left"/>
    </xf>
    <xf numFmtId="0" fontId="57" fillId="2" borderId="81" xfId="0" applyFont="1" applyFill="1" applyBorder="1" applyAlignment="1">
      <alignment horizontal="left" vertical="center"/>
    </xf>
    <xf numFmtId="0" fontId="57" fillId="2" borderId="82" xfId="0" applyFont="1" applyFill="1" applyBorder="1" applyAlignment="1">
      <alignment horizontal="left" vertical="center"/>
    </xf>
    <xf numFmtId="0" fontId="58" fillId="2" borderId="71" xfId="0" applyFont="1" applyFill="1" applyBorder="1" applyAlignment="1">
      <alignment horizontal="left"/>
    </xf>
    <xf numFmtId="0" fontId="58" fillId="2" borderId="72" xfId="0" applyFont="1" applyFill="1" applyBorder="1" applyAlignment="1">
      <alignment horizontal="left"/>
    </xf>
    <xf numFmtId="0" fontId="58" fillId="2" borderId="73" xfId="0" applyFont="1" applyFill="1" applyBorder="1" applyAlignment="1">
      <alignment horizontal="left"/>
    </xf>
    <xf numFmtId="0" fontId="57" fillId="2" borderId="83" xfId="0" applyFont="1" applyFill="1" applyBorder="1" applyAlignment="1">
      <alignment horizontal="left" vertical="center"/>
    </xf>
    <xf numFmtId="165" fontId="64" fillId="3" borderId="31" xfId="1" applyFont="1" applyFill="1" applyBorder="1" applyAlignment="1">
      <alignment horizontal="center" vertical="center"/>
    </xf>
    <xf numFmtId="165" fontId="64" fillId="3" borderId="76" xfId="1" applyFont="1" applyFill="1" applyBorder="1" applyAlignment="1">
      <alignment horizontal="center" vertical="center"/>
    </xf>
    <xf numFmtId="0" fontId="59" fillId="19" borderId="77" xfId="0" applyFont="1" applyFill="1" applyBorder="1" applyAlignment="1">
      <alignment horizontal="center" vertical="center"/>
    </xf>
    <xf numFmtId="0" fontId="59" fillId="19" borderId="78" xfId="0" applyFont="1" applyFill="1" applyBorder="1" applyAlignment="1">
      <alignment horizontal="center" vertical="center"/>
    </xf>
    <xf numFmtId="0" fontId="59" fillId="19" borderId="80" xfId="0" applyFont="1" applyFill="1" applyBorder="1" applyAlignment="1">
      <alignment horizontal="center" vertical="center"/>
    </xf>
    <xf numFmtId="0" fontId="59" fillId="19" borderId="71" xfId="0" applyFont="1" applyFill="1" applyBorder="1" applyAlignment="1">
      <alignment horizontal="center"/>
    </xf>
    <xf numFmtId="0" fontId="59" fillId="19" borderId="72" xfId="0" applyFont="1" applyFill="1" applyBorder="1" applyAlignment="1">
      <alignment horizontal="center"/>
    </xf>
    <xf numFmtId="0" fontId="59" fillId="19" borderId="73" xfId="0" applyFont="1" applyFill="1" applyBorder="1" applyAlignment="1">
      <alignment horizontal="center"/>
    </xf>
    <xf numFmtId="0" fontId="59" fillId="19" borderId="84" xfId="0" applyFont="1" applyFill="1" applyBorder="1" applyAlignment="1">
      <alignment horizontal="center" vertical="center"/>
    </xf>
    <xf numFmtId="0" fontId="59" fillId="19" borderId="79" xfId="0" applyFont="1" applyFill="1" applyBorder="1" applyAlignment="1">
      <alignment horizontal="center" vertical="center"/>
    </xf>
    <xf numFmtId="0" fontId="55" fillId="21" borderId="71" xfId="0" applyFont="1" applyFill="1" applyBorder="1" applyAlignment="1">
      <alignment horizontal="center" vertical="center" wrapText="1"/>
    </xf>
    <xf numFmtId="0" fontId="55" fillId="21" borderId="72" xfId="0" applyFont="1" applyFill="1" applyBorder="1" applyAlignment="1">
      <alignment horizontal="center" vertical="center" wrapText="1"/>
    </xf>
    <xf numFmtId="0" fontId="64" fillId="19" borderId="64" xfId="0" applyFont="1" applyFill="1" applyBorder="1" applyAlignment="1">
      <alignment horizontal="center" vertical="center"/>
    </xf>
    <xf numFmtId="0" fontId="64" fillId="19" borderId="65" xfId="0" applyFont="1" applyFill="1" applyBorder="1" applyAlignment="1">
      <alignment horizontal="center" vertical="center"/>
    </xf>
    <xf numFmtId="0" fontId="64" fillId="19" borderId="66" xfId="0" applyFont="1" applyFill="1" applyBorder="1" applyAlignment="1">
      <alignment horizontal="center" vertical="center"/>
    </xf>
    <xf numFmtId="0" fontId="64" fillId="19" borderId="74" xfId="0" applyFont="1" applyFill="1" applyBorder="1" applyAlignment="1">
      <alignment horizontal="center" vertical="center"/>
    </xf>
    <xf numFmtId="0" fontId="64" fillId="19" borderId="75" xfId="0" applyFont="1" applyFill="1" applyBorder="1" applyAlignment="1">
      <alignment horizontal="center" vertical="center"/>
    </xf>
    <xf numFmtId="0" fontId="64" fillId="19" borderId="70" xfId="0" applyFont="1" applyFill="1" applyBorder="1" applyAlignment="1">
      <alignment horizontal="center" vertical="center"/>
    </xf>
    <xf numFmtId="4" fontId="64" fillId="19" borderId="31" xfId="4" applyNumberFormat="1" applyFont="1" applyFill="1" applyBorder="1" applyAlignment="1">
      <alignment horizontal="center" vertical="center"/>
    </xf>
    <xf numFmtId="4" fontId="64" fillId="19" borderId="76" xfId="4" applyNumberFormat="1" applyFont="1" applyFill="1" applyBorder="1" applyAlignment="1">
      <alignment horizontal="center" vertical="center"/>
    </xf>
    <xf numFmtId="4" fontId="65" fillId="18" borderId="31" xfId="4" applyNumberFormat="1" applyFont="1" applyFill="1" applyBorder="1" applyAlignment="1">
      <alignment horizontal="center" vertical="center"/>
    </xf>
    <xf numFmtId="4" fontId="65" fillId="18" borderId="76" xfId="4" applyNumberFormat="1" applyFont="1" applyFill="1" applyBorder="1" applyAlignment="1">
      <alignment horizontal="center" vertical="center"/>
    </xf>
    <xf numFmtId="0" fontId="62" fillId="3" borderId="10" xfId="0" applyFont="1" applyFill="1" applyBorder="1" applyAlignment="1">
      <alignment horizontal="justify" vertical="center" wrapText="1"/>
    </xf>
    <xf numFmtId="0" fontId="62" fillId="3" borderId="11" xfId="0" applyFont="1" applyFill="1" applyBorder="1" applyAlignment="1">
      <alignment horizontal="justify" vertical="center" wrapText="1"/>
    </xf>
    <xf numFmtId="0" fontId="62" fillId="3" borderId="29" xfId="0" applyFont="1" applyFill="1" applyBorder="1" applyAlignment="1">
      <alignment horizontal="left" vertical="center"/>
    </xf>
    <xf numFmtId="0" fontId="54" fillId="3" borderId="15" xfId="0" applyFont="1" applyFill="1" applyBorder="1" applyAlignment="1">
      <alignment horizontal="left" vertical="center"/>
    </xf>
    <xf numFmtId="0" fontId="62" fillId="3" borderId="11" xfId="0" applyFont="1" applyFill="1" applyBorder="1" applyAlignment="1">
      <alignment horizontal="left" vertical="center"/>
    </xf>
    <xf numFmtId="0" fontId="54" fillId="3" borderId="12" xfId="0" applyFont="1" applyFill="1" applyBorder="1" applyAlignment="1">
      <alignment horizontal="left" vertical="center"/>
    </xf>
    <xf numFmtId="0" fontId="62" fillId="23" borderId="10" xfId="0" applyFont="1" applyFill="1" applyBorder="1" applyAlignment="1">
      <alignment horizontal="justify" vertical="center" wrapText="1"/>
    </xf>
    <xf numFmtId="0" fontId="62" fillId="23" borderId="11" xfId="0" applyFont="1" applyFill="1" applyBorder="1" applyAlignment="1">
      <alignment horizontal="justify" vertical="center" wrapText="1"/>
    </xf>
    <xf numFmtId="0" fontId="59" fillId="19" borderId="71" xfId="0" applyFont="1" applyFill="1" applyBorder="1" applyAlignment="1">
      <alignment horizontal="center" vertical="center"/>
    </xf>
    <xf numFmtId="0" fontId="59" fillId="19" borderId="72" xfId="0" applyFont="1" applyFill="1" applyBorder="1" applyAlignment="1">
      <alignment horizontal="center" vertical="center"/>
    </xf>
    <xf numFmtId="0" fontId="59" fillId="19" borderId="73" xfId="0" applyFont="1" applyFill="1" applyBorder="1" applyAlignment="1">
      <alignment horizontal="center" vertical="center"/>
    </xf>
    <xf numFmtId="0" fontId="59" fillId="3" borderId="0" xfId="0" applyFont="1" applyFill="1" applyBorder="1" applyAlignment="1">
      <alignment horizontal="center" vertical="center"/>
    </xf>
    <xf numFmtId="0" fontId="58" fillId="0" borderId="0" xfId="0" applyFont="1" applyBorder="1" applyAlignment="1">
      <alignment horizontal="center"/>
    </xf>
    <xf numFmtId="0" fontId="58" fillId="0" borderId="0" xfId="0" applyFont="1" applyBorder="1" applyAlignment="1">
      <alignment horizontal="center" vertical="center"/>
    </xf>
    <xf numFmtId="0" fontId="61" fillId="0" borderId="0" xfId="0" applyFont="1" applyAlignment="1">
      <alignment horizontal="center"/>
    </xf>
    <xf numFmtId="0" fontId="58" fillId="2" borderId="71" xfId="0" applyFont="1" applyFill="1" applyBorder="1" applyAlignment="1">
      <alignment horizontal="left" vertical="center"/>
    </xf>
    <xf numFmtId="0" fontId="58" fillId="2" borderId="73" xfId="0" applyFont="1" applyFill="1" applyBorder="1" applyAlignment="1">
      <alignment horizontal="left" vertical="center"/>
    </xf>
    <xf numFmtId="0" fontId="57" fillId="2" borderId="71" xfId="0" applyFont="1" applyFill="1" applyBorder="1" applyAlignment="1">
      <alignment horizontal="left" vertical="center"/>
    </xf>
    <xf numFmtId="0" fontId="57" fillId="2" borderId="73" xfId="0" applyFont="1" applyFill="1" applyBorder="1" applyAlignment="1">
      <alignment horizontal="left" vertical="center"/>
    </xf>
    <xf numFmtId="0" fontId="55" fillId="21" borderId="73" xfId="0" applyFont="1" applyFill="1" applyBorder="1" applyAlignment="1">
      <alignment horizontal="center" vertical="center" wrapText="1"/>
    </xf>
    <xf numFmtId="0" fontId="32" fillId="3" borderId="11" xfId="0" applyFont="1" applyFill="1" applyBorder="1" applyAlignment="1">
      <alignment vertical="center" wrapText="1"/>
    </xf>
    <xf numFmtId="0" fontId="32" fillId="3" borderId="12" xfId="0" applyFont="1" applyFill="1" applyBorder="1" applyAlignment="1">
      <alignment vertical="center" wrapText="1"/>
    </xf>
    <xf numFmtId="0" fontId="32" fillId="3" borderId="13" xfId="0" applyFont="1" applyFill="1" applyBorder="1" applyAlignment="1">
      <alignment vertical="center" wrapText="1"/>
    </xf>
    <xf numFmtId="0" fontId="32" fillId="3" borderId="10" xfId="0" applyFont="1" applyFill="1" applyBorder="1" applyAlignment="1">
      <alignment vertical="center" wrapText="1"/>
    </xf>
    <xf numFmtId="0" fontId="25" fillId="11" borderId="10" xfId="0" applyFont="1" applyFill="1" applyBorder="1" applyAlignment="1">
      <alignment horizontal="justify" vertical="center" wrapText="1"/>
    </xf>
    <xf numFmtId="0" fontId="15" fillId="3" borderId="10" xfId="0" applyFont="1" applyFill="1" applyBorder="1" applyAlignment="1">
      <alignment horizontal="justify" vertical="center" wrapText="1"/>
    </xf>
    <xf numFmtId="4" fontId="32" fillId="3" borderId="29" xfId="0" applyNumberFormat="1" applyFont="1" applyFill="1" applyBorder="1" applyAlignment="1">
      <alignment horizontal="right" vertical="center"/>
    </xf>
    <xf numFmtId="4" fontId="32" fillId="3" borderId="27" xfId="0" applyNumberFormat="1" applyFont="1" applyFill="1" applyBorder="1" applyAlignment="1">
      <alignment horizontal="right" vertical="center"/>
    </xf>
    <xf numFmtId="49" fontId="13" fillId="0" borderId="29" xfId="0" applyNumberFormat="1" applyFont="1" applyBorder="1" applyAlignment="1">
      <alignment horizontal="center" vertical="center" wrapText="1"/>
    </xf>
    <xf numFmtId="49" fontId="13" fillId="0" borderId="27" xfId="0" applyNumberFormat="1" applyFont="1" applyBorder="1" applyAlignment="1">
      <alignment horizontal="center" vertical="center" wrapText="1"/>
    </xf>
    <xf numFmtId="4" fontId="13" fillId="3" borderId="29" xfId="0" applyNumberFormat="1" applyFont="1" applyFill="1" applyBorder="1" applyAlignment="1">
      <alignment horizontal="center" vertical="center" wrapText="1"/>
    </xf>
    <xf numFmtId="4" fontId="13" fillId="3" borderId="27" xfId="0" applyNumberFormat="1"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32" fillId="3" borderId="11" xfId="0" applyFont="1" applyFill="1" applyBorder="1" applyAlignment="1">
      <alignment horizontal="center" vertical="center"/>
    </xf>
    <xf numFmtId="0" fontId="32" fillId="3" borderId="13" xfId="0" applyFont="1" applyFill="1" applyBorder="1" applyAlignment="1">
      <alignment horizontal="center" vertical="center"/>
    </xf>
    <xf numFmtId="0" fontId="33" fillId="11" borderId="11" xfId="0" applyFont="1" applyFill="1" applyBorder="1" applyAlignment="1">
      <alignment horizontal="left" vertical="center" wrapText="1"/>
    </xf>
    <xf numFmtId="0" fontId="33" fillId="11" borderId="13"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33" fillId="11" borderId="10" xfId="0" applyFont="1" applyFill="1" applyBorder="1" applyAlignment="1">
      <alignment horizontal="justify" vertical="center" wrapText="1"/>
    </xf>
    <xf numFmtId="0" fontId="13" fillId="3" borderId="10" xfId="0" applyFont="1" applyFill="1" applyBorder="1" applyAlignment="1">
      <alignment horizontal="left" vertical="center" wrapText="1"/>
    </xf>
    <xf numFmtId="0" fontId="14" fillId="5" borderId="10" xfId="0" applyFont="1" applyFill="1" applyBorder="1" applyAlignment="1">
      <alignment horizontal="justify" vertical="center" wrapText="1"/>
    </xf>
    <xf numFmtId="0" fontId="22" fillId="5" borderId="11"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4" fillId="8" borderId="11" xfId="0" applyFont="1" applyFill="1" applyBorder="1" applyAlignment="1">
      <alignment horizontal="left" vertical="center"/>
    </xf>
    <xf numFmtId="0" fontId="24" fillId="8" borderId="13" xfId="0" applyFont="1" applyFill="1" applyBorder="1" applyAlignment="1">
      <alignment horizontal="left" vertical="center"/>
    </xf>
    <xf numFmtId="0" fontId="24" fillId="8" borderId="10" xfId="0" applyFont="1" applyFill="1" applyBorder="1" applyAlignment="1">
      <alignment horizontal="center" vertical="center" wrapText="1"/>
    </xf>
    <xf numFmtId="0" fontId="33" fillId="11" borderId="11" xfId="0" applyFont="1" applyFill="1" applyBorder="1" applyAlignment="1">
      <alignment horizontal="justify" vertical="center" wrapText="1"/>
    </xf>
    <xf numFmtId="0" fontId="33" fillId="11" borderId="13" xfId="0" applyFont="1" applyFill="1" applyBorder="1" applyAlignment="1">
      <alignment horizontal="justify" vertical="center" wrapText="1"/>
    </xf>
    <xf numFmtId="0" fontId="15" fillId="3" borderId="10" xfId="0" applyFont="1" applyFill="1" applyBorder="1" applyAlignment="1">
      <alignment horizontal="left" vertical="center" wrapText="1"/>
    </xf>
    <xf numFmtId="0" fontId="37" fillId="3" borderId="10" xfId="0" applyFont="1" applyFill="1" applyBorder="1" applyAlignment="1">
      <alignment horizontal="left"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2" borderId="10" xfId="0" applyFont="1" applyFill="1" applyBorder="1" applyAlignment="1">
      <alignment horizontal="left"/>
    </xf>
    <xf numFmtId="0" fontId="14" fillId="2" borderId="10" xfId="0" applyFont="1" applyFill="1" applyBorder="1" applyAlignment="1">
      <alignment horizontal="left" vertical="center"/>
    </xf>
    <xf numFmtId="0" fontId="15" fillId="3" borderId="11" xfId="0" applyFont="1" applyFill="1" applyBorder="1" applyAlignment="1" applyProtection="1">
      <alignment horizontal="left" vertical="center" wrapText="1"/>
    </xf>
    <xf numFmtId="0" fontId="15" fillId="3" borderId="13" xfId="0" applyFont="1" applyFill="1" applyBorder="1" applyAlignment="1" applyProtection="1">
      <alignment horizontal="left" vertical="center" wrapText="1"/>
    </xf>
    <xf numFmtId="0" fontId="15" fillId="3" borderId="11"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4" fillId="2" borderId="11"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13" xfId="0" applyFont="1" applyFill="1" applyBorder="1" applyAlignment="1">
      <alignment horizontal="left" vertical="center"/>
    </xf>
    <xf numFmtId="0" fontId="14" fillId="6" borderId="11"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3" xfId="0" applyFont="1" applyFill="1" applyBorder="1" applyAlignment="1">
      <alignment horizontal="center" vertical="center"/>
    </xf>
    <xf numFmtId="3" fontId="15" fillId="0" borderId="11" xfId="0" applyNumberFormat="1" applyFont="1" applyFill="1" applyBorder="1" applyAlignment="1">
      <alignment horizontal="center" vertical="center"/>
    </xf>
    <xf numFmtId="3" fontId="15" fillId="0" borderId="12" xfId="0" applyNumberFormat="1" applyFont="1" applyFill="1" applyBorder="1" applyAlignment="1">
      <alignment horizontal="center" vertical="center"/>
    </xf>
    <xf numFmtId="3" fontId="15" fillId="0" borderId="13" xfId="0" applyNumberFormat="1" applyFont="1" applyFill="1" applyBorder="1" applyAlignment="1">
      <alignment horizontal="center" vertical="center"/>
    </xf>
    <xf numFmtId="0" fontId="0" fillId="0" borderId="13" xfId="0" applyBorder="1"/>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30" fillId="10" borderId="10" xfId="0" applyFont="1" applyFill="1" applyBorder="1" applyAlignment="1">
      <alignment horizontal="justify" vertical="center" wrapText="1"/>
    </xf>
    <xf numFmtId="0" fontId="31" fillId="10" borderId="11" xfId="0" applyFont="1" applyFill="1" applyBorder="1" applyAlignment="1">
      <alignment horizontal="center" vertical="center" wrapText="1"/>
    </xf>
    <xf numFmtId="0" fontId="31" fillId="10" borderId="12" xfId="0" applyFont="1" applyFill="1" applyBorder="1" applyAlignment="1">
      <alignment horizontal="center" vertical="center" wrapText="1"/>
    </xf>
    <xf numFmtId="0" fontId="13" fillId="8" borderId="11" xfId="0" applyFont="1" applyFill="1" applyBorder="1" applyAlignment="1">
      <alignment horizontal="center" vertical="center"/>
    </xf>
    <xf numFmtId="0" fontId="13" fillId="8" borderId="13" xfId="0" applyFont="1" applyFill="1" applyBorder="1" applyAlignment="1">
      <alignment horizontal="center" vertical="center"/>
    </xf>
    <xf numFmtId="0" fontId="28" fillId="3" borderId="11" xfId="0" applyFont="1" applyFill="1" applyBorder="1" applyAlignment="1">
      <alignment horizontal="justify" vertical="center" wrapText="1"/>
    </xf>
    <xf numFmtId="0" fontId="28" fillId="3" borderId="12" xfId="0" applyFont="1" applyFill="1" applyBorder="1" applyAlignment="1">
      <alignment horizontal="justify" vertical="center" wrapText="1"/>
    </xf>
    <xf numFmtId="0" fontId="22" fillId="8" borderId="11" xfId="0" applyFont="1" applyFill="1" applyBorder="1" applyAlignment="1">
      <alignment horizontal="justify" vertical="center" wrapText="1"/>
    </xf>
    <xf numFmtId="0" fontId="22" fillId="8" borderId="12" xfId="0" applyFont="1" applyFill="1" applyBorder="1" applyAlignment="1">
      <alignment horizontal="justify" vertical="center" wrapText="1"/>
    </xf>
    <xf numFmtId="0" fontId="13" fillId="0" borderId="11" xfId="0" applyFont="1" applyBorder="1" applyAlignment="1">
      <alignment vertical="center"/>
    </xf>
    <xf numFmtId="0" fontId="13" fillId="0" borderId="13" xfId="0" applyFont="1" applyBorder="1" applyAlignment="1">
      <alignment vertical="center"/>
    </xf>
    <xf numFmtId="0" fontId="34" fillId="3" borderId="0" xfId="0" applyFont="1" applyFill="1" applyAlignment="1">
      <alignment horizontal="center" vertical="top" wrapText="1"/>
    </xf>
    <xf numFmtId="0" fontId="16" fillId="6" borderId="11" xfId="0" applyFont="1" applyFill="1" applyBorder="1" applyAlignment="1">
      <alignment horizontal="center" vertical="center"/>
    </xf>
    <xf numFmtId="0" fontId="16" fillId="6" borderId="13" xfId="0" applyFont="1" applyFill="1" applyBorder="1" applyAlignment="1">
      <alignment horizontal="center" vertical="center"/>
    </xf>
    <xf numFmtId="4" fontId="15" fillId="0" borderId="11" xfId="1" applyNumberFormat="1" applyFont="1" applyBorder="1" applyAlignment="1">
      <alignment horizontal="center" vertical="center"/>
    </xf>
    <xf numFmtId="4" fontId="15" fillId="0" borderId="13" xfId="1" applyNumberFormat="1" applyFont="1" applyBorder="1" applyAlignment="1">
      <alignment horizontal="center" vertical="center"/>
    </xf>
    <xf numFmtId="0" fontId="3" fillId="14" borderId="27" xfId="0" applyFont="1" applyFill="1" applyBorder="1" applyAlignment="1">
      <alignment horizontal="center"/>
    </xf>
    <xf numFmtId="0" fontId="0" fillId="0" borderId="25" xfId="0" applyBorder="1" applyAlignment="1">
      <alignment horizontal="justify" vertical="top" wrapText="1"/>
    </xf>
    <xf numFmtId="0" fontId="0" fillId="0" borderId="2" xfId="0" applyBorder="1" applyAlignment="1">
      <alignment horizontal="justify" vertical="top" wrapText="1"/>
    </xf>
    <xf numFmtId="0" fontId="0" fillId="0" borderId="26" xfId="0" applyBorder="1" applyAlignment="1">
      <alignment horizontal="justify" vertical="top" wrapText="1"/>
    </xf>
    <xf numFmtId="0" fontId="22" fillId="8" borderId="13" xfId="0" applyFont="1" applyFill="1" applyBorder="1" applyAlignment="1">
      <alignment horizontal="justify" vertical="center" wrapText="1"/>
    </xf>
    <xf numFmtId="0" fontId="15" fillId="3" borderId="0" xfId="0" applyFont="1" applyFill="1" applyBorder="1" applyAlignment="1" applyProtection="1">
      <alignment horizontal="left" vertical="center" wrapText="1"/>
    </xf>
    <xf numFmtId="0" fontId="34" fillId="3" borderId="0" xfId="0" applyFont="1" applyFill="1" applyAlignment="1">
      <alignment horizontal="center"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4" fillId="6" borderId="29" xfId="0" applyFont="1" applyFill="1" applyBorder="1" applyAlignment="1">
      <alignment horizontal="left" vertical="top"/>
    </xf>
    <xf numFmtId="0" fontId="13" fillId="3" borderId="11" xfId="0" applyFont="1" applyFill="1" applyBorder="1" applyAlignment="1">
      <alignment horizontal="left" vertical="top" wrapText="1"/>
    </xf>
    <xf numFmtId="0" fontId="13" fillId="3" borderId="12" xfId="0" applyFont="1" applyFill="1" applyBorder="1" applyAlignment="1">
      <alignment horizontal="left" vertical="top" wrapText="1"/>
    </xf>
    <xf numFmtId="0" fontId="13" fillId="3" borderId="13" xfId="0" applyFont="1" applyFill="1" applyBorder="1" applyAlignment="1">
      <alignment horizontal="left" vertical="top" wrapText="1"/>
    </xf>
    <xf numFmtId="0" fontId="14" fillId="2" borderId="10" xfId="0" applyFont="1" applyFill="1" applyBorder="1" applyAlignment="1">
      <alignment horizontal="left" vertical="top"/>
    </xf>
    <xf numFmtId="0" fontId="14" fillId="6" borderId="10" xfId="0" applyFont="1" applyFill="1" applyBorder="1" applyAlignment="1">
      <alignment horizontal="left" vertical="top"/>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31" fillId="10" borderId="13" xfId="0" applyFont="1" applyFill="1" applyBorder="1" applyAlignment="1">
      <alignment horizontal="center" vertical="center" wrapText="1"/>
    </xf>
    <xf numFmtId="4" fontId="13" fillId="0" borderId="11" xfId="0" applyNumberFormat="1" applyFont="1" applyBorder="1" applyAlignment="1">
      <alignment horizontal="left" vertical="center" wrapText="1"/>
    </xf>
    <xf numFmtId="4" fontId="13" fillId="0" borderId="13" xfId="0" applyNumberFormat="1" applyFont="1" applyBorder="1" applyAlignment="1">
      <alignment horizontal="left" vertical="center" wrapText="1"/>
    </xf>
    <xf numFmtId="0" fontId="16" fillId="8" borderId="15" xfId="0" applyFont="1" applyFill="1" applyBorder="1" applyAlignment="1">
      <alignment horizontal="center" vertical="center"/>
    </xf>
    <xf numFmtId="0" fontId="16" fillId="8" borderId="16" xfId="0" applyFont="1" applyFill="1" applyBorder="1" applyAlignment="1">
      <alignment horizontal="center" vertical="center"/>
    </xf>
    <xf numFmtId="165" fontId="15" fillId="3" borderId="11" xfId="1" applyFont="1" applyFill="1" applyBorder="1" applyAlignment="1">
      <alignment horizontal="center" vertical="center"/>
    </xf>
    <xf numFmtId="165" fontId="15" fillId="3" borderId="13" xfId="1" applyFont="1" applyFill="1" applyBorder="1" applyAlignment="1">
      <alignment horizontal="center" vertical="center"/>
    </xf>
    <xf numFmtId="0" fontId="32" fillId="3" borderId="15"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26" xfId="0" applyFont="1" applyFill="1" applyBorder="1" applyAlignment="1">
      <alignment horizontal="center" vertical="center"/>
    </xf>
    <xf numFmtId="0" fontId="38" fillId="3" borderId="11" xfId="0" applyFont="1" applyFill="1" applyBorder="1" applyAlignment="1">
      <alignment horizontal="center" vertical="center"/>
    </xf>
    <xf numFmtId="0" fontId="38" fillId="3" borderId="13" xfId="0" applyFont="1" applyFill="1" applyBorder="1" applyAlignment="1">
      <alignment horizontal="center" vertical="center"/>
    </xf>
    <xf numFmtId="0" fontId="14" fillId="5" borderId="10" xfId="0" applyFont="1" applyFill="1" applyBorder="1" applyAlignment="1">
      <alignment horizontal="center" vertical="center"/>
    </xf>
    <xf numFmtId="0" fontId="32" fillId="3" borderId="15" xfId="0" applyFont="1" applyFill="1" applyBorder="1" applyAlignment="1">
      <alignment horizontal="left" vertical="center" wrapText="1"/>
    </xf>
    <xf numFmtId="0" fontId="32" fillId="3" borderId="16" xfId="0" applyFont="1" applyFill="1" applyBorder="1" applyAlignment="1">
      <alignment horizontal="left" vertical="center" wrapText="1"/>
    </xf>
    <xf numFmtId="0" fontId="32" fillId="3" borderId="17" xfId="0" applyFont="1" applyFill="1" applyBorder="1" applyAlignment="1">
      <alignment horizontal="left" vertical="center" wrapText="1"/>
    </xf>
    <xf numFmtId="0" fontId="32" fillId="3" borderId="25"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2" fillId="3" borderId="26" xfId="0" applyFont="1" applyFill="1" applyBorder="1" applyAlignment="1">
      <alignment horizontal="left" vertical="center" wrapText="1"/>
    </xf>
    <xf numFmtId="4" fontId="32" fillId="3" borderId="11" xfId="0" applyNumberFormat="1" applyFont="1" applyFill="1" applyBorder="1" applyAlignment="1">
      <alignment horizontal="center" vertical="center"/>
    </xf>
    <xf numFmtId="4" fontId="32" fillId="3" borderId="13" xfId="0" applyNumberFormat="1" applyFont="1" applyFill="1" applyBorder="1" applyAlignment="1">
      <alignment horizontal="center" vertical="center"/>
    </xf>
    <xf numFmtId="0" fontId="32" fillId="3" borderId="11"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32" fillId="3" borderId="13" xfId="0" applyFont="1" applyFill="1" applyBorder="1" applyAlignment="1">
      <alignment horizontal="left" vertical="center" wrapText="1"/>
    </xf>
    <xf numFmtId="0" fontId="13" fillId="3" borderId="15" xfId="0" applyFont="1" applyFill="1" applyBorder="1" applyAlignment="1">
      <alignment horizontal="justify" vertical="center" wrapText="1"/>
    </xf>
    <xf numFmtId="0" fontId="13" fillId="3" borderId="16" xfId="0" applyFont="1" applyFill="1" applyBorder="1" applyAlignment="1">
      <alignment horizontal="justify" vertical="center" wrapText="1"/>
    </xf>
    <xf numFmtId="0" fontId="13" fillId="3" borderId="17" xfId="0" applyFont="1" applyFill="1" applyBorder="1" applyAlignment="1">
      <alignment horizontal="justify" vertical="center" wrapText="1"/>
    </xf>
    <xf numFmtId="0" fontId="17" fillId="2" borderId="11" xfId="0" applyFont="1" applyFill="1" applyBorder="1" applyAlignment="1">
      <alignment horizontal="center" vertical="top"/>
    </xf>
    <xf numFmtId="0" fontId="17" fillId="2" borderId="12" xfId="0" applyFont="1" applyFill="1" applyBorder="1" applyAlignment="1">
      <alignment horizontal="center" vertical="top"/>
    </xf>
    <xf numFmtId="0" fontId="17" fillId="2" borderId="13" xfId="0" applyFont="1" applyFill="1" applyBorder="1" applyAlignment="1">
      <alignment horizontal="center" vertical="top"/>
    </xf>
    <xf numFmtId="0" fontId="17" fillId="2" borderId="10" xfId="0" applyFont="1" applyFill="1" applyBorder="1" applyAlignment="1">
      <alignment horizontal="center" vertical="top"/>
    </xf>
    <xf numFmtId="0" fontId="19" fillId="0" borderId="25" xfId="0" applyFont="1" applyBorder="1" applyAlignment="1">
      <alignment horizontal="center" vertical="top"/>
    </xf>
    <xf numFmtId="0" fontId="19" fillId="0" borderId="2" xfId="0" applyFont="1" applyBorder="1" applyAlignment="1">
      <alignment horizontal="center" vertical="top"/>
    </xf>
    <xf numFmtId="0" fontId="19" fillId="0" borderId="26" xfId="0" applyFont="1" applyBorder="1" applyAlignment="1">
      <alignment horizontal="center" vertical="top"/>
    </xf>
    <xf numFmtId="0" fontId="24" fillId="8" borderId="11" xfId="0" applyFont="1" applyFill="1" applyBorder="1" applyAlignment="1">
      <alignment horizontal="center" vertical="center"/>
    </xf>
    <xf numFmtId="0" fontId="24" fillId="8" borderId="13" xfId="0" applyFont="1" applyFill="1" applyBorder="1" applyAlignment="1">
      <alignment horizontal="center" vertical="center"/>
    </xf>
    <xf numFmtId="0" fontId="13" fillId="8" borderId="11" xfId="0" applyFont="1" applyFill="1" applyBorder="1" applyAlignment="1">
      <alignment vertical="center" wrapText="1"/>
    </xf>
    <xf numFmtId="0" fontId="13" fillId="8" borderId="12" xfId="0" applyFont="1" applyFill="1" applyBorder="1" applyAlignment="1">
      <alignment vertical="center" wrapText="1"/>
    </xf>
    <xf numFmtId="0" fontId="13" fillId="8" borderId="13" xfId="0" applyFont="1" applyFill="1" applyBorder="1" applyAlignment="1">
      <alignment vertical="center" wrapText="1"/>
    </xf>
    <xf numFmtId="4" fontId="13" fillId="8" borderId="11" xfId="0" applyNumberFormat="1" applyFont="1" applyFill="1" applyBorder="1" applyAlignment="1">
      <alignment horizontal="justify" vertical="center" wrapText="1"/>
    </xf>
    <xf numFmtId="4" fontId="13" fillId="8" borderId="13" xfId="0" applyNumberFormat="1" applyFont="1" applyFill="1" applyBorder="1" applyAlignment="1">
      <alignment horizontal="justify" vertical="center" wrapText="1"/>
    </xf>
    <xf numFmtId="4" fontId="13" fillId="8" borderId="12" xfId="0" applyNumberFormat="1" applyFont="1" applyFill="1" applyBorder="1" applyAlignment="1">
      <alignment horizontal="justify" vertical="center" wrapText="1"/>
    </xf>
    <xf numFmtId="0" fontId="14" fillId="0" borderId="20" xfId="0" applyFont="1" applyBorder="1" applyAlignment="1">
      <alignment horizontal="left" vertical="center"/>
    </xf>
    <xf numFmtId="0" fontId="14" fillId="0" borderId="14" xfId="0" applyFont="1" applyBorder="1" applyAlignment="1">
      <alignment horizontal="left" vertical="center"/>
    </xf>
    <xf numFmtId="0" fontId="14" fillId="0" borderId="21" xfId="0" applyFont="1" applyBorder="1" applyAlignment="1">
      <alignment horizontal="left" vertical="center"/>
    </xf>
    <xf numFmtId="0" fontId="29" fillId="2" borderId="10" xfId="0" applyFont="1" applyFill="1" applyBorder="1" applyAlignment="1">
      <alignment horizontal="left" vertical="center"/>
    </xf>
    <xf numFmtId="0" fontId="15" fillId="3" borderId="27" xfId="0" applyFont="1" applyFill="1" applyBorder="1" applyAlignment="1" applyProtection="1">
      <alignment horizontal="justify" vertical="center" wrapText="1"/>
    </xf>
    <xf numFmtId="0" fontId="15" fillId="3" borderId="10" xfId="0" applyFont="1" applyFill="1" applyBorder="1" applyAlignment="1" applyProtection="1">
      <alignment horizontal="justify" vertical="center" wrapText="1"/>
    </xf>
    <xf numFmtId="0" fontId="31" fillId="10" borderId="10" xfId="0" applyFont="1" applyFill="1" applyBorder="1" applyAlignment="1">
      <alignment horizontal="center" vertical="center" wrapText="1"/>
    </xf>
    <xf numFmtId="0" fontId="13" fillId="0" borderId="10" xfId="0" applyFont="1" applyBorder="1" applyAlignment="1">
      <alignment horizontal="center" vertical="top"/>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6" fillId="0" borderId="10" xfId="0" applyFont="1" applyFill="1" applyBorder="1" applyAlignment="1">
      <alignment horizontal="center" vertical="top" wrapText="1"/>
    </xf>
    <xf numFmtId="0" fontId="22" fillId="8" borderId="10" xfId="0" applyFont="1" applyFill="1" applyBorder="1" applyAlignment="1">
      <alignment horizontal="justify" vertical="center" wrapText="1"/>
    </xf>
    <xf numFmtId="0" fontId="13" fillId="8" borderId="10" xfId="0" applyFont="1" applyFill="1" applyBorder="1" applyAlignment="1">
      <alignment horizontal="justify" vertical="center"/>
    </xf>
    <xf numFmtId="0" fontId="15" fillId="3" borderId="11"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32" fillId="3" borderId="11" xfId="0" applyFont="1" applyFill="1" applyBorder="1" applyAlignment="1">
      <alignment horizontal="justify" vertical="center" wrapText="1"/>
    </xf>
    <xf numFmtId="0" fontId="32" fillId="3" borderId="12" xfId="0" applyFont="1" applyFill="1" applyBorder="1" applyAlignment="1">
      <alignment horizontal="justify" vertical="center" wrapText="1"/>
    </xf>
    <xf numFmtId="0" fontId="22" fillId="8" borderId="15" xfId="0" applyFont="1" applyFill="1" applyBorder="1" applyAlignment="1">
      <alignment horizontal="justify" vertical="center" wrapText="1"/>
    </xf>
    <xf numFmtId="0" fontId="14" fillId="5" borderId="11" xfId="0" applyFont="1" applyFill="1" applyBorder="1" applyAlignment="1">
      <alignment horizontal="justify" vertical="center"/>
    </xf>
    <xf numFmtId="0" fontId="14" fillId="5" borderId="12" xfId="0" applyFont="1" applyFill="1" applyBorder="1" applyAlignment="1">
      <alignment horizontal="justify" vertical="center"/>
    </xf>
    <xf numFmtId="0" fontId="13" fillId="5" borderId="11" xfId="0" applyFont="1" applyFill="1" applyBorder="1" applyAlignment="1">
      <alignment horizontal="justify" vertical="center"/>
    </xf>
    <xf numFmtId="0" fontId="13" fillId="5" borderId="12" xfId="0" applyFont="1" applyFill="1" applyBorder="1" applyAlignment="1">
      <alignment horizontal="justify" vertical="center"/>
    </xf>
    <xf numFmtId="0" fontId="32" fillId="3" borderId="29" xfId="0" applyFont="1" applyFill="1" applyBorder="1" applyAlignment="1">
      <alignment horizontal="justify" vertical="center"/>
    </xf>
    <xf numFmtId="0" fontId="32" fillId="3" borderId="27" xfId="0" applyFont="1" applyFill="1" applyBorder="1" applyAlignment="1">
      <alignment horizontal="justify" vertical="center"/>
    </xf>
    <xf numFmtId="0" fontId="32" fillId="3" borderId="10" xfId="0" applyFont="1" applyFill="1" applyBorder="1" applyAlignment="1">
      <alignment horizontal="justify" vertical="center" wrapText="1"/>
    </xf>
    <xf numFmtId="166" fontId="32" fillId="3" borderId="10" xfId="0" applyNumberFormat="1" applyFont="1" applyFill="1" applyBorder="1" applyAlignment="1">
      <alignment horizontal="justify" vertical="center" wrapText="1"/>
    </xf>
    <xf numFmtId="0" fontId="13" fillId="3" borderId="10" xfId="0" applyFont="1" applyFill="1" applyBorder="1" applyAlignment="1">
      <alignment horizontal="justify" vertical="center"/>
    </xf>
    <xf numFmtId="0" fontId="24" fillId="8" borderId="17"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32" fillId="3" borderId="29"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27" xfId="0" applyFont="1" applyFill="1" applyBorder="1" applyAlignment="1">
      <alignment horizontal="center" vertical="center"/>
    </xf>
    <xf numFmtId="4" fontId="32" fillId="3" borderId="15" xfId="0" applyNumberFormat="1" applyFont="1" applyFill="1" applyBorder="1" applyAlignment="1">
      <alignment horizontal="right" vertical="center"/>
    </xf>
    <xf numFmtId="4" fontId="32" fillId="3" borderId="18" xfId="0" applyNumberFormat="1" applyFont="1" applyFill="1" applyBorder="1" applyAlignment="1">
      <alignment horizontal="right" vertical="center"/>
    </xf>
    <xf numFmtId="0" fontId="19" fillId="0" borderId="15" xfId="0" applyFont="1" applyBorder="1" applyAlignment="1">
      <alignment horizontal="center" vertical="top"/>
    </xf>
    <xf numFmtId="0" fontId="19" fillId="0" borderId="17" xfId="0" applyFont="1" applyBorder="1" applyAlignment="1">
      <alignment horizontal="center" vertical="top"/>
    </xf>
    <xf numFmtId="0" fontId="19" fillId="0" borderId="18" xfId="0" applyFont="1" applyBorder="1" applyAlignment="1">
      <alignment horizontal="center" vertical="top"/>
    </xf>
    <xf numFmtId="0" fontId="19" fillId="0" borderId="19" xfId="0" applyFont="1" applyBorder="1" applyAlignment="1">
      <alignment horizontal="center" vertical="top"/>
    </xf>
    <xf numFmtId="0" fontId="19" fillId="0" borderId="16" xfId="0" applyFont="1" applyBorder="1" applyAlignment="1">
      <alignment horizontal="center" vertical="top"/>
    </xf>
    <xf numFmtId="0" fontId="19" fillId="0" borderId="0" xfId="0" applyFont="1" applyBorder="1" applyAlignment="1">
      <alignment horizontal="center" vertical="top"/>
    </xf>
    <xf numFmtId="0" fontId="2" fillId="0" borderId="12" xfId="0" applyFont="1" applyBorder="1" applyAlignment="1">
      <alignment horizontal="justify" vertical="center"/>
    </xf>
    <xf numFmtId="0" fontId="2" fillId="0" borderId="13" xfId="0" applyFont="1" applyBorder="1" applyAlignment="1">
      <alignment horizontal="justify" vertical="center"/>
    </xf>
    <xf numFmtId="0" fontId="17" fillId="6" borderId="10" xfId="0" applyFont="1" applyFill="1" applyBorder="1" applyAlignment="1">
      <alignment horizontal="left" vertical="top"/>
    </xf>
    <xf numFmtId="0" fontId="17" fillId="0" borderId="15" xfId="0" applyFont="1" applyFill="1" applyBorder="1" applyAlignment="1">
      <alignment horizontal="center" vertical="top"/>
    </xf>
    <xf numFmtId="0" fontId="17" fillId="0" borderId="16" xfId="0" applyFont="1" applyFill="1" applyBorder="1" applyAlignment="1">
      <alignment horizontal="center" vertical="top"/>
    </xf>
    <xf numFmtId="0" fontId="17" fillId="0" borderId="17" xfId="0" applyFont="1" applyFill="1" applyBorder="1" applyAlignment="1">
      <alignment horizontal="center" vertical="top"/>
    </xf>
    <xf numFmtId="0" fontId="17" fillId="0" borderId="18" xfId="0" applyFont="1" applyFill="1" applyBorder="1" applyAlignment="1">
      <alignment horizontal="center" vertical="top"/>
    </xf>
    <xf numFmtId="0" fontId="17" fillId="0" borderId="0" xfId="0" applyFont="1" applyFill="1" applyBorder="1" applyAlignment="1">
      <alignment horizontal="center" vertical="top"/>
    </xf>
    <xf numFmtId="0" fontId="17" fillId="0" borderId="19" xfId="0" applyFont="1" applyFill="1" applyBorder="1" applyAlignment="1">
      <alignment horizontal="center" vertical="top"/>
    </xf>
    <xf numFmtId="0" fontId="17" fillId="0" borderId="25" xfId="0" applyFont="1" applyFill="1" applyBorder="1" applyAlignment="1">
      <alignment horizontal="center" vertical="top"/>
    </xf>
    <xf numFmtId="0" fontId="17" fillId="0" borderId="2" xfId="0" applyFont="1" applyFill="1" applyBorder="1" applyAlignment="1">
      <alignment horizontal="center" vertical="top"/>
    </xf>
    <xf numFmtId="0" fontId="17" fillId="0" borderId="26" xfId="0" applyFont="1" applyFill="1" applyBorder="1" applyAlignment="1">
      <alignment horizontal="center" vertical="top"/>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20" fillId="7" borderId="11" xfId="0" applyFont="1" applyFill="1" applyBorder="1" applyAlignment="1">
      <alignment horizontal="left" wrapText="1"/>
    </xf>
    <xf numFmtId="0" fontId="20" fillId="7" borderId="12" xfId="0" applyFont="1" applyFill="1" applyBorder="1" applyAlignment="1">
      <alignment horizontal="left" wrapText="1"/>
    </xf>
    <xf numFmtId="0" fontId="20" fillId="7" borderId="13" xfId="0" applyFont="1" applyFill="1" applyBorder="1" applyAlignment="1">
      <alignment horizontal="left" wrapText="1"/>
    </xf>
    <xf numFmtId="0" fontId="12" fillId="0" borderId="11" xfId="0" applyFont="1" applyBorder="1" applyAlignment="1">
      <alignment horizontal="justify" wrapText="1"/>
    </xf>
    <xf numFmtId="0" fontId="12" fillId="0" borderId="12" xfId="0" applyFont="1" applyBorder="1" applyAlignment="1">
      <alignment horizontal="justify" wrapText="1"/>
    </xf>
    <xf numFmtId="0" fontId="35" fillId="12" borderId="44" xfId="0" applyFont="1" applyFill="1" applyBorder="1" applyAlignment="1">
      <alignment horizontal="center" vertical="center" wrapText="1"/>
    </xf>
    <xf numFmtId="0" fontId="35" fillId="12" borderId="43" xfId="0" applyFont="1" applyFill="1" applyBorder="1" applyAlignment="1">
      <alignment horizontal="center" vertical="center" wrapText="1"/>
    </xf>
    <xf numFmtId="0" fontId="35" fillId="12" borderId="49" xfId="0" applyFont="1" applyFill="1" applyBorder="1" applyAlignment="1">
      <alignment horizontal="center" vertical="center" wrapText="1"/>
    </xf>
    <xf numFmtId="0" fontId="35" fillId="0" borderId="10" xfId="0" applyFont="1" applyBorder="1" applyAlignment="1">
      <alignment horizontal="center" vertical="center" wrapText="1"/>
    </xf>
    <xf numFmtId="0" fontId="21" fillId="3" borderId="11" xfId="0" applyFont="1" applyFill="1" applyBorder="1" applyAlignment="1">
      <alignment horizontal="center" vertical="top" wrapText="1"/>
    </xf>
    <xf numFmtId="0" fontId="21" fillId="3" borderId="12" xfId="0" applyFont="1" applyFill="1" applyBorder="1" applyAlignment="1">
      <alignment horizontal="center" vertical="top" wrapText="1"/>
    </xf>
    <xf numFmtId="0" fontId="20" fillId="6" borderId="10" xfId="0" applyFont="1" applyFill="1" applyBorder="1" applyAlignment="1">
      <alignment horizontal="left" vertical="top" wrapText="1"/>
    </xf>
    <xf numFmtId="0" fontId="12" fillId="0" borderId="11" xfId="0" applyFont="1" applyBorder="1" applyAlignment="1">
      <alignment horizontal="justify" vertical="top" wrapText="1"/>
    </xf>
    <xf numFmtId="0" fontId="12" fillId="0" borderId="12" xfId="0" applyFont="1" applyBorder="1" applyAlignment="1">
      <alignment horizontal="justify" vertical="top" wrapText="1"/>
    </xf>
    <xf numFmtId="0" fontId="12" fillId="0" borderId="13" xfId="0" applyFont="1" applyBorder="1" applyAlignment="1">
      <alignment horizontal="justify" vertical="top" wrapText="1"/>
    </xf>
    <xf numFmtId="0" fontId="19" fillId="0" borderId="10" xfId="0" applyFont="1" applyBorder="1" applyAlignment="1">
      <alignment horizontal="center"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xf>
    <xf numFmtId="0" fontId="19" fillId="2" borderId="12" xfId="0" applyFont="1" applyFill="1" applyBorder="1" applyAlignment="1">
      <alignment horizontal="left" vertical="top"/>
    </xf>
    <xf numFmtId="0" fontId="19" fillId="2" borderId="13" xfId="0" applyFont="1" applyFill="1" applyBorder="1" applyAlignment="1">
      <alignment horizontal="left" vertical="top"/>
    </xf>
    <xf numFmtId="0" fontId="19" fillId="2" borderId="11" xfId="0" applyFont="1" applyFill="1" applyBorder="1" applyAlignment="1">
      <alignment horizontal="center" vertical="top"/>
    </xf>
    <xf numFmtId="0" fontId="19" fillId="2" borderId="12" xfId="0" applyFont="1" applyFill="1" applyBorder="1" applyAlignment="1">
      <alignment horizontal="center" vertical="top"/>
    </xf>
    <xf numFmtId="0" fontId="19" fillId="2" borderId="13" xfId="0" applyFont="1" applyFill="1" applyBorder="1" applyAlignment="1">
      <alignment horizontal="center" vertical="top"/>
    </xf>
    <xf numFmtId="0" fontId="12" fillId="3" borderId="11" xfId="0" applyFont="1" applyFill="1" applyBorder="1" applyAlignment="1">
      <alignment horizontal="justify" vertical="center" wrapText="1"/>
    </xf>
    <xf numFmtId="0" fontId="12" fillId="3" borderId="12" xfId="0" applyFont="1" applyFill="1" applyBorder="1" applyAlignment="1">
      <alignment horizontal="justify" vertical="center" wrapText="1"/>
    </xf>
    <xf numFmtId="0" fontId="12" fillId="3" borderId="13" xfId="0" applyFont="1" applyFill="1" applyBorder="1" applyAlignment="1">
      <alignment horizontal="justify" vertical="center" wrapText="1"/>
    </xf>
    <xf numFmtId="3" fontId="36" fillId="0" borderId="10" xfId="0" applyNumberFormat="1" applyFont="1" applyBorder="1" applyAlignment="1">
      <alignment horizontal="center" vertical="center" wrapText="1"/>
    </xf>
    <xf numFmtId="3" fontId="36" fillId="0" borderId="11" xfId="0" applyNumberFormat="1" applyFont="1" applyBorder="1" applyAlignment="1">
      <alignment horizontal="center" vertical="center" wrapText="1"/>
    </xf>
    <xf numFmtId="3" fontId="36" fillId="0" borderId="13" xfId="0" applyNumberFormat="1" applyFont="1" applyBorder="1" applyAlignment="1">
      <alignment horizontal="center" vertical="center" wrapText="1"/>
    </xf>
    <xf numFmtId="0" fontId="41" fillId="13" borderId="10" xfId="0" applyFont="1" applyFill="1" applyBorder="1" applyAlignment="1">
      <alignment horizontal="center"/>
    </xf>
    <xf numFmtId="0" fontId="41" fillId="13" borderId="11" xfId="0" applyFont="1" applyFill="1" applyBorder="1" applyAlignment="1">
      <alignment horizontal="center"/>
    </xf>
    <xf numFmtId="0" fontId="39" fillId="12" borderId="46" xfId="0" applyFont="1" applyFill="1" applyBorder="1" applyAlignment="1">
      <alignment horizontal="center" vertical="center"/>
    </xf>
    <xf numFmtId="0" fontId="40" fillId="12" borderId="46" xfId="0" applyFont="1" applyFill="1" applyBorder="1" applyAlignment="1">
      <alignment horizontal="center" vertical="center"/>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49" xfId="0" applyFont="1" applyBorder="1" applyAlignment="1">
      <alignment horizontal="center" vertical="center" wrapText="1"/>
    </xf>
    <xf numFmtId="3" fontId="40" fillId="0" borderId="15" xfId="0" applyNumberFormat="1" applyFont="1" applyBorder="1" applyAlignment="1">
      <alignment horizontal="center" vertical="center" wrapText="1"/>
    </xf>
    <xf numFmtId="3" fontId="40" fillId="0" borderId="17" xfId="0" applyNumberFormat="1" applyFont="1" applyBorder="1" applyAlignment="1">
      <alignment horizontal="center" vertical="center" wrapText="1"/>
    </xf>
    <xf numFmtId="0" fontId="41" fillId="12" borderId="10" xfId="0" applyFont="1" applyFill="1" applyBorder="1" applyAlignment="1">
      <alignment horizontal="center"/>
    </xf>
    <xf numFmtId="0" fontId="41" fillId="12" borderId="11" xfId="0" applyFont="1" applyFill="1" applyBorder="1" applyAlignment="1">
      <alignment horizontal="center"/>
    </xf>
    <xf numFmtId="0" fontId="41" fillId="12" borderId="25" xfId="0" applyFont="1" applyFill="1" applyBorder="1" applyAlignment="1">
      <alignment horizontal="center"/>
    </xf>
    <xf numFmtId="0" fontId="41" fillId="12" borderId="2" xfId="0" applyFont="1" applyFill="1" applyBorder="1" applyAlignment="1">
      <alignment horizontal="center"/>
    </xf>
    <xf numFmtId="0" fontId="41" fillId="0" borderId="10" xfId="0" applyFont="1" applyBorder="1" applyAlignment="1">
      <alignment horizontal="center"/>
    </xf>
    <xf numFmtId="0" fontId="41" fillId="0" borderId="11" xfId="0" applyFont="1" applyBorder="1" applyAlignment="1">
      <alignment horizontal="center"/>
    </xf>
    <xf numFmtId="0" fontId="36" fillId="0" borderId="10" xfId="0" applyFont="1" applyBorder="1" applyAlignment="1">
      <alignment horizontal="center" vertical="center" wrapText="1"/>
    </xf>
    <xf numFmtId="0" fontId="11" fillId="0" borderId="15" xfId="0" applyFont="1" applyBorder="1" applyAlignment="1">
      <alignment horizontal="center"/>
    </xf>
    <xf numFmtId="0" fontId="11" fillId="0" borderId="16" xfId="0" applyFont="1" applyBorder="1" applyAlignment="1">
      <alignment horizontal="center"/>
    </xf>
    <xf numFmtId="0" fontId="11" fillId="0" borderId="17" xfId="0" applyFont="1" applyBorder="1" applyAlignment="1">
      <alignment horizontal="center"/>
    </xf>
    <xf numFmtId="0" fontId="11" fillId="2" borderId="10" xfId="0" applyFont="1" applyFill="1" applyBorder="1" applyAlignment="1">
      <alignment horizontal="left" vertical="center"/>
    </xf>
    <xf numFmtId="0" fontId="15" fillId="0" borderId="10" xfId="0" applyFont="1" applyBorder="1" applyAlignment="1">
      <alignment horizontal="justify" vertical="center" wrapText="1"/>
    </xf>
    <xf numFmtId="0" fontId="11" fillId="2" borderId="10" xfId="0" applyFont="1" applyFill="1" applyBorder="1" applyAlignment="1">
      <alignment horizontal="justify" vertical="center" wrapText="1"/>
    </xf>
    <xf numFmtId="0" fontId="11" fillId="2" borderId="10" xfId="0" applyFont="1" applyFill="1" applyBorder="1" applyAlignment="1">
      <alignment horizontal="justify" vertical="center"/>
    </xf>
    <xf numFmtId="0" fontId="14" fillId="2" borderId="2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23"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2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6" fillId="6" borderId="10" xfId="0" applyFont="1" applyFill="1" applyBorder="1" applyAlignment="1">
      <alignment horizontal="left" vertical="center"/>
    </xf>
    <xf numFmtId="0" fontId="16" fillId="6" borderId="11"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3" fillId="0" borderId="10" xfId="0" applyFont="1" applyBorder="1" applyAlignment="1">
      <alignment horizontal="left" vertical="center" wrapText="1"/>
    </xf>
    <xf numFmtId="0" fontId="15" fillId="3" borderId="10" xfId="0" applyFont="1" applyFill="1" applyBorder="1" applyAlignment="1">
      <alignment horizontal="left" vertical="top" wrapText="1"/>
    </xf>
    <xf numFmtId="0" fontId="16" fillId="3" borderId="10"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3" borderId="10" xfId="0" applyFont="1" applyFill="1" applyBorder="1" applyAlignment="1">
      <alignment horizontal="left" vertical="top" wrapText="1"/>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3" fillId="0" borderId="13" xfId="0" applyFont="1" applyBorder="1" applyAlignment="1">
      <alignment horizontal="center" vertical="top"/>
    </xf>
    <xf numFmtId="0" fontId="23" fillId="0" borderId="11"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12" fillId="0" borderId="10" xfId="0" applyFont="1" applyBorder="1" applyAlignment="1">
      <alignment horizontal="center"/>
    </xf>
    <xf numFmtId="0" fontId="20" fillId="6" borderId="10" xfId="0" applyFont="1" applyFill="1" applyBorder="1" applyAlignment="1">
      <alignment horizontal="justify" vertical="top" wrapText="1"/>
    </xf>
    <xf numFmtId="0" fontId="21" fillId="6" borderId="10" xfId="0" applyFont="1" applyFill="1" applyBorder="1" applyAlignment="1">
      <alignment horizontal="justify" vertical="top" wrapText="1"/>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0" fillId="0" borderId="12" xfId="0" applyBorder="1" applyAlignment="1">
      <alignment horizontal="justify" vertical="center" wrapText="1"/>
    </xf>
    <xf numFmtId="0" fontId="12" fillId="9" borderId="10" xfId="0" applyFont="1" applyFill="1" applyBorder="1" applyAlignment="1">
      <alignment horizontal="center" wrapText="1"/>
    </xf>
    <xf numFmtId="0" fontId="20" fillId="6" borderId="11"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16" fillId="2" borderId="10" xfId="0" applyFont="1" applyFill="1" applyBorder="1" applyAlignment="1">
      <alignment horizontal="left"/>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cellXfs>
  <cellStyles count="5">
    <cellStyle name="Excel Built-in Comma" xfId="3"/>
    <cellStyle name="Moeda" xfId="4" builtinId="4"/>
    <cellStyle name="Normal" xfId="0" builtinId="0"/>
    <cellStyle name="Porcentagem" xfId="2" builtinId="5"/>
    <cellStyle name="Vírgula" xfId="1" builtinId="3"/>
  </cellStyles>
  <dxfs count="627">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s>
  <tableStyles count="0" defaultTableStyle="TableStyleMedium2" defaultPivotStyle="PivotStyleLight16"/>
  <colors>
    <mruColors>
      <color rgb="FF340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image" Target="../media/image3.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Atividade realizadas no Financeiro no 2° quadrimestre.</a:t>
            </a:r>
          </a:p>
        </c:rich>
      </c:tx>
      <c:overlay val="0"/>
    </c:title>
    <c:autoTitleDeleted val="0"/>
    <c:plotArea>
      <c:layout/>
      <c:barChart>
        <c:barDir val="col"/>
        <c:grouping val="clustered"/>
        <c:varyColors val="0"/>
        <c:ser>
          <c:idx val="0"/>
          <c:order val="0"/>
          <c:tx>
            <c:strRef>
              <c:f>'[1]4002 diogenes'!$N$23</c:f>
              <c:strCache>
                <c:ptCount val="1"/>
                <c:pt idx="0">
                  <c:v>Maio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diogenes'!$N$24:$N$30</c:f>
              <c:numCache>
                <c:formatCode>General</c:formatCode>
                <c:ptCount val="7"/>
                <c:pt idx="0">
                  <c:v>9</c:v>
                </c:pt>
                <c:pt idx="1">
                  <c:v>6</c:v>
                </c:pt>
                <c:pt idx="2">
                  <c:v>12</c:v>
                </c:pt>
                <c:pt idx="3">
                  <c:v>23</c:v>
                </c:pt>
                <c:pt idx="4">
                  <c:v>1</c:v>
                </c:pt>
                <c:pt idx="5">
                  <c:v>1</c:v>
                </c:pt>
                <c:pt idx="6">
                  <c:v>52</c:v>
                </c:pt>
              </c:numCache>
            </c:numRef>
          </c:val>
          <c:extLst xmlns:c16r2="http://schemas.microsoft.com/office/drawing/2015/06/chart">
            <c:ext xmlns:c16="http://schemas.microsoft.com/office/drawing/2014/chart" uri="{C3380CC4-5D6E-409C-BE32-E72D297353CC}">
              <c16:uniqueId val="{00000000-E101-4350-9153-D610F6539EAF}"/>
            </c:ext>
          </c:extLst>
        </c:ser>
        <c:ser>
          <c:idx val="1"/>
          <c:order val="1"/>
          <c:tx>
            <c:strRef>
              <c:f>'[1]4002 diogenes'!$O$23</c:f>
              <c:strCache>
                <c:ptCount val="1"/>
                <c:pt idx="0">
                  <c:v>Junho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diogenes'!$O$24:$O$30</c:f>
              <c:numCache>
                <c:formatCode>General</c:formatCode>
                <c:ptCount val="7"/>
                <c:pt idx="0">
                  <c:v>29</c:v>
                </c:pt>
                <c:pt idx="1">
                  <c:v>11</c:v>
                </c:pt>
                <c:pt idx="2">
                  <c:v>13</c:v>
                </c:pt>
                <c:pt idx="3">
                  <c:v>11</c:v>
                </c:pt>
                <c:pt idx="4">
                  <c:v>9</c:v>
                </c:pt>
                <c:pt idx="5">
                  <c:v>6</c:v>
                </c:pt>
                <c:pt idx="6">
                  <c:v>79</c:v>
                </c:pt>
              </c:numCache>
            </c:numRef>
          </c:val>
          <c:extLst xmlns:c16r2="http://schemas.microsoft.com/office/drawing/2015/06/chart">
            <c:ext xmlns:c16="http://schemas.microsoft.com/office/drawing/2014/chart" uri="{C3380CC4-5D6E-409C-BE32-E72D297353CC}">
              <c16:uniqueId val="{00000001-E101-4350-9153-D610F6539EAF}"/>
            </c:ext>
          </c:extLst>
        </c:ser>
        <c:ser>
          <c:idx val="2"/>
          <c:order val="2"/>
          <c:tx>
            <c:strRef>
              <c:f>'[1]4002 diogenes'!$P$23</c:f>
              <c:strCache>
                <c:ptCount val="1"/>
                <c:pt idx="0">
                  <c:v>Julho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diogenes'!$P$24:$P$30</c:f>
              <c:numCache>
                <c:formatCode>General</c:formatCode>
                <c:ptCount val="7"/>
                <c:pt idx="0">
                  <c:v>26</c:v>
                </c:pt>
                <c:pt idx="1">
                  <c:v>13</c:v>
                </c:pt>
                <c:pt idx="2">
                  <c:v>12</c:v>
                </c:pt>
                <c:pt idx="3">
                  <c:v>16</c:v>
                </c:pt>
                <c:pt idx="4">
                  <c:v>8</c:v>
                </c:pt>
                <c:pt idx="5">
                  <c:v>3</c:v>
                </c:pt>
                <c:pt idx="6">
                  <c:v>78</c:v>
                </c:pt>
              </c:numCache>
            </c:numRef>
          </c:val>
          <c:extLst xmlns:c16r2="http://schemas.microsoft.com/office/drawing/2015/06/chart">
            <c:ext xmlns:c16="http://schemas.microsoft.com/office/drawing/2014/chart" uri="{C3380CC4-5D6E-409C-BE32-E72D297353CC}">
              <c16:uniqueId val="{00000002-E101-4350-9153-D610F6539EAF}"/>
            </c:ext>
          </c:extLst>
        </c:ser>
        <c:ser>
          <c:idx val="3"/>
          <c:order val="3"/>
          <c:tx>
            <c:strRef>
              <c:f>'[1]4002 diogenes'!$Q$23</c:f>
              <c:strCache>
                <c:ptCount val="1"/>
                <c:pt idx="0">
                  <c:v>Agosto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diogenes'!$Q$24:$Q$30</c:f>
              <c:numCache>
                <c:formatCode>General</c:formatCode>
                <c:ptCount val="7"/>
                <c:pt idx="0">
                  <c:v>21</c:v>
                </c:pt>
                <c:pt idx="1">
                  <c:v>20</c:v>
                </c:pt>
                <c:pt idx="2">
                  <c:v>20</c:v>
                </c:pt>
                <c:pt idx="3">
                  <c:v>9</c:v>
                </c:pt>
                <c:pt idx="4">
                  <c:v>2</c:v>
                </c:pt>
                <c:pt idx="5">
                  <c:v>2</c:v>
                </c:pt>
                <c:pt idx="6">
                  <c:v>74</c:v>
                </c:pt>
              </c:numCache>
            </c:numRef>
          </c:val>
          <c:extLst xmlns:c16r2="http://schemas.microsoft.com/office/drawing/2015/06/chart">
            <c:ext xmlns:c16="http://schemas.microsoft.com/office/drawing/2014/chart" uri="{C3380CC4-5D6E-409C-BE32-E72D297353CC}">
              <c16:uniqueId val="{00000003-E101-4350-9153-D610F6539EAF}"/>
            </c:ext>
          </c:extLst>
        </c:ser>
        <c:dLbls>
          <c:showLegendKey val="0"/>
          <c:showVal val="0"/>
          <c:showCatName val="0"/>
          <c:showSerName val="0"/>
          <c:showPercent val="0"/>
          <c:showBubbleSize val="0"/>
        </c:dLbls>
        <c:gapWidth val="150"/>
        <c:axId val="107228544"/>
        <c:axId val="107234432"/>
      </c:barChart>
      <c:catAx>
        <c:axId val="107228544"/>
        <c:scaling>
          <c:orientation val="minMax"/>
        </c:scaling>
        <c:delete val="0"/>
        <c:axPos val="b"/>
        <c:numFmt formatCode="General" sourceLinked="0"/>
        <c:majorTickMark val="none"/>
        <c:minorTickMark val="none"/>
        <c:tickLblPos val="nextTo"/>
        <c:crossAx val="107234432"/>
        <c:crosses val="autoZero"/>
        <c:auto val="1"/>
        <c:lblAlgn val="ctr"/>
        <c:lblOffset val="100"/>
        <c:noMultiLvlLbl val="0"/>
      </c:catAx>
      <c:valAx>
        <c:axId val="107234432"/>
        <c:scaling>
          <c:orientation val="minMax"/>
        </c:scaling>
        <c:delete val="0"/>
        <c:axPos val="l"/>
        <c:majorGridlines/>
        <c:title>
          <c:overlay val="0"/>
        </c:title>
        <c:numFmt formatCode="General" sourceLinked="1"/>
        <c:majorTickMark val="none"/>
        <c:minorTickMark val="none"/>
        <c:tickLblPos val="nextTo"/>
        <c:crossAx val="107228544"/>
        <c:crosses val="autoZero"/>
        <c:crossBetween val="between"/>
      </c:valAx>
      <c:dTable>
        <c:showHorzBorder val="1"/>
        <c:showVertBorder val="1"/>
        <c:showOutline val="1"/>
        <c:showKeys val="1"/>
      </c:dTable>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Atividade realizadas no Financeiro no 2° quadrimestre.</a:t>
            </a:r>
          </a:p>
        </c:rich>
      </c:tx>
      <c:overlay val="0"/>
    </c:title>
    <c:autoTitleDeleted val="0"/>
    <c:plotArea>
      <c:layout/>
      <c:barChart>
        <c:barDir val="col"/>
        <c:grouping val="clustered"/>
        <c:varyColors val="0"/>
        <c:ser>
          <c:idx val="0"/>
          <c:order val="0"/>
          <c:tx>
            <c:strRef>
              <c:f>'[1]4002 diogenes'!$N$23</c:f>
              <c:strCache>
                <c:ptCount val="1"/>
                <c:pt idx="0">
                  <c:v>Maio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diogenes'!$N$24:$N$30</c:f>
              <c:numCache>
                <c:formatCode>General</c:formatCode>
                <c:ptCount val="7"/>
                <c:pt idx="0">
                  <c:v>9</c:v>
                </c:pt>
                <c:pt idx="1">
                  <c:v>6</c:v>
                </c:pt>
                <c:pt idx="2">
                  <c:v>12</c:v>
                </c:pt>
                <c:pt idx="3">
                  <c:v>23</c:v>
                </c:pt>
                <c:pt idx="4">
                  <c:v>1</c:v>
                </c:pt>
                <c:pt idx="5">
                  <c:v>1</c:v>
                </c:pt>
                <c:pt idx="6">
                  <c:v>52</c:v>
                </c:pt>
              </c:numCache>
            </c:numRef>
          </c:val>
          <c:extLst xmlns:c16r2="http://schemas.microsoft.com/office/drawing/2015/06/chart">
            <c:ext xmlns:c16="http://schemas.microsoft.com/office/drawing/2014/chart" uri="{C3380CC4-5D6E-409C-BE32-E72D297353CC}">
              <c16:uniqueId val="{00000000-10B6-404B-9BB1-ACB6F77E6697}"/>
            </c:ext>
          </c:extLst>
        </c:ser>
        <c:ser>
          <c:idx val="1"/>
          <c:order val="1"/>
          <c:tx>
            <c:strRef>
              <c:f>'[1]4002 diogenes'!$O$23</c:f>
              <c:strCache>
                <c:ptCount val="1"/>
                <c:pt idx="0">
                  <c:v>Junho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diogenes'!$O$24:$O$30</c:f>
              <c:numCache>
                <c:formatCode>General</c:formatCode>
                <c:ptCount val="7"/>
                <c:pt idx="0">
                  <c:v>29</c:v>
                </c:pt>
                <c:pt idx="1">
                  <c:v>11</c:v>
                </c:pt>
                <c:pt idx="2">
                  <c:v>13</c:v>
                </c:pt>
                <c:pt idx="3">
                  <c:v>11</c:v>
                </c:pt>
                <c:pt idx="4">
                  <c:v>9</c:v>
                </c:pt>
                <c:pt idx="5">
                  <c:v>6</c:v>
                </c:pt>
                <c:pt idx="6">
                  <c:v>79</c:v>
                </c:pt>
              </c:numCache>
            </c:numRef>
          </c:val>
          <c:extLst xmlns:c16r2="http://schemas.microsoft.com/office/drawing/2015/06/chart">
            <c:ext xmlns:c16="http://schemas.microsoft.com/office/drawing/2014/chart" uri="{C3380CC4-5D6E-409C-BE32-E72D297353CC}">
              <c16:uniqueId val="{00000001-10B6-404B-9BB1-ACB6F77E6697}"/>
            </c:ext>
          </c:extLst>
        </c:ser>
        <c:ser>
          <c:idx val="2"/>
          <c:order val="2"/>
          <c:tx>
            <c:strRef>
              <c:f>'[1]4002 diogenes'!$P$23</c:f>
              <c:strCache>
                <c:ptCount val="1"/>
                <c:pt idx="0">
                  <c:v>Julho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diogenes'!$P$24:$P$30</c:f>
              <c:numCache>
                <c:formatCode>General</c:formatCode>
                <c:ptCount val="7"/>
                <c:pt idx="0">
                  <c:v>26</c:v>
                </c:pt>
                <c:pt idx="1">
                  <c:v>13</c:v>
                </c:pt>
                <c:pt idx="2">
                  <c:v>12</c:v>
                </c:pt>
                <c:pt idx="3">
                  <c:v>16</c:v>
                </c:pt>
                <c:pt idx="4">
                  <c:v>8</c:v>
                </c:pt>
                <c:pt idx="5">
                  <c:v>3</c:v>
                </c:pt>
                <c:pt idx="6">
                  <c:v>78</c:v>
                </c:pt>
              </c:numCache>
            </c:numRef>
          </c:val>
          <c:extLst xmlns:c16r2="http://schemas.microsoft.com/office/drawing/2015/06/chart">
            <c:ext xmlns:c16="http://schemas.microsoft.com/office/drawing/2014/chart" uri="{C3380CC4-5D6E-409C-BE32-E72D297353CC}">
              <c16:uniqueId val="{00000002-10B6-404B-9BB1-ACB6F77E6697}"/>
            </c:ext>
          </c:extLst>
        </c:ser>
        <c:ser>
          <c:idx val="3"/>
          <c:order val="3"/>
          <c:tx>
            <c:strRef>
              <c:f>'[1]4002 diogenes'!$Q$23</c:f>
              <c:strCache>
                <c:ptCount val="1"/>
                <c:pt idx="0">
                  <c:v>Agosto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diogenes'!$Q$24:$Q$30</c:f>
              <c:numCache>
                <c:formatCode>General</c:formatCode>
                <c:ptCount val="7"/>
                <c:pt idx="0">
                  <c:v>21</c:v>
                </c:pt>
                <c:pt idx="1">
                  <c:v>20</c:v>
                </c:pt>
                <c:pt idx="2">
                  <c:v>20</c:v>
                </c:pt>
                <c:pt idx="3">
                  <c:v>9</c:v>
                </c:pt>
                <c:pt idx="4">
                  <c:v>2</c:v>
                </c:pt>
                <c:pt idx="5">
                  <c:v>2</c:v>
                </c:pt>
                <c:pt idx="6">
                  <c:v>74</c:v>
                </c:pt>
              </c:numCache>
            </c:numRef>
          </c:val>
          <c:extLst xmlns:c16r2="http://schemas.microsoft.com/office/drawing/2015/06/chart">
            <c:ext xmlns:c16="http://schemas.microsoft.com/office/drawing/2014/chart" uri="{C3380CC4-5D6E-409C-BE32-E72D297353CC}">
              <c16:uniqueId val="{00000003-10B6-404B-9BB1-ACB6F77E6697}"/>
            </c:ext>
          </c:extLst>
        </c:ser>
        <c:dLbls>
          <c:showLegendKey val="0"/>
          <c:showVal val="0"/>
          <c:showCatName val="0"/>
          <c:showSerName val="0"/>
          <c:showPercent val="0"/>
          <c:showBubbleSize val="0"/>
        </c:dLbls>
        <c:gapWidth val="150"/>
        <c:axId val="107281024"/>
        <c:axId val="118579584"/>
      </c:barChart>
      <c:catAx>
        <c:axId val="107281024"/>
        <c:scaling>
          <c:orientation val="minMax"/>
        </c:scaling>
        <c:delete val="0"/>
        <c:axPos val="b"/>
        <c:numFmt formatCode="General" sourceLinked="0"/>
        <c:majorTickMark val="none"/>
        <c:minorTickMark val="none"/>
        <c:tickLblPos val="nextTo"/>
        <c:crossAx val="118579584"/>
        <c:crosses val="autoZero"/>
        <c:auto val="1"/>
        <c:lblAlgn val="ctr"/>
        <c:lblOffset val="100"/>
        <c:noMultiLvlLbl val="0"/>
      </c:catAx>
      <c:valAx>
        <c:axId val="118579584"/>
        <c:scaling>
          <c:orientation val="minMax"/>
        </c:scaling>
        <c:delete val="0"/>
        <c:axPos val="l"/>
        <c:majorGridlines/>
        <c:title>
          <c:overlay val="0"/>
        </c:title>
        <c:numFmt formatCode="General" sourceLinked="1"/>
        <c:majorTickMark val="none"/>
        <c:minorTickMark val="none"/>
        <c:tickLblPos val="nextTo"/>
        <c:crossAx val="107281024"/>
        <c:crosses val="autoZero"/>
        <c:crossBetween val="between"/>
      </c:valAx>
      <c:dTable>
        <c:showHorzBorder val="1"/>
        <c:showVertBorder val="1"/>
        <c:showOutline val="1"/>
        <c:showKeys val="1"/>
      </c:dTable>
    </c:plotArea>
    <c:plotVisOnly val="1"/>
    <c:dispBlanksAs val="gap"/>
    <c:showDLblsOverMax val="0"/>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Atividade realizadas no Financeiro no 2° quadrimestre.</a:t>
            </a:r>
          </a:p>
        </c:rich>
      </c:tx>
      <c:overlay val="0"/>
    </c:title>
    <c:autoTitleDeleted val="0"/>
    <c:plotArea>
      <c:layout/>
      <c:barChart>
        <c:barDir val="col"/>
        <c:grouping val="clustered"/>
        <c:varyColors val="0"/>
        <c:ser>
          <c:idx val="0"/>
          <c:order val="0"/>
          <c:tx>
            <c:strRef>
              <c:f>'[2]4002 diogenes'!$N$23</c:f>
              <c:strCache>
                <c:ptCount val="1"/>
                <c:pt idx="0">
                  <c:v>Maio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diogenes'!$N$24:$N$30</c:f>
              <c:numCache>
                <c:formatCode>General</c:formatCode>
                <c:ptCount val="7"/>
                <c:pt idx="0">
                  <c:v>9</c:v>
                </c:pt>
                <c:pt idx="1">
                  <c:v>6</c:v>
                </c:pt>
                <c:pt idx="2">
                  <c:v>12</c:v>
                </c:pt>
                <c:pt idx="3">
                  <c:v>23</c:v>
                </c:pt>
                <c:pt idx="4">
                  <c:v>1</c:v>
                </c:pt>
                <c:pt idx="5">
                  <c:v>1</c:v>
                </c:pt>
                <c:pt idx="6">
                  <c:v>52</c:v>
                </c:pt>
              </c:numCache>
            </c:numRef>
          </c:val>
          <c:extLst xmlns:c16r2="http://schemas.microsoft.com/office/drawing/2015/06/chart">
            <c:ext xmlns:c16="http://schemas.microsoft.com/office/drawing/2014/chart" uri="{C3380CC4-5D6E-409C-BE32-E72D297353CC}">
              <c16:uniqueId val="{00000000-2918-4765-A478-C5B0CEA688B1}"/>
            </c:ext>
          </c:extLst>
        </c:ser>
        <c:ser>
          <c:idx val="1"/>
          <c:order val="1"/>
          <c:tx>
            <c:strRef>
              <c:f>'[2]4002 diogenes'!$O$23</c:f>
              <c:strCache>
                <c:ptCount val="1"/>
                <c:pt idx="0">
                  <c:v>Junho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diogenes'!$O$24:$O$30</c:f>
              <c:numCache>
                <c:formatCode>General</c:formatCode>
                <c:ptCount val="7"/>
                <c:pt idx="0">
                  <c:v>29</c:v>
                </c:pt>
                <c:pt idx="1">
                  <c:v>11</c:v>
                </c:pt>
                <c:pt idx="2">
                  <c:v>13</c:v>
                </c:pt>
                <c:pt idx="3">
                  <c:v>11</c:v>
                </c:pt>
                <c:pt idx="4">
                  <c:v>9</c:v>
                </c:pt>
                <c:pt idx="5">
                  <c:v>6</c:v>
                </c:pt>
                <c:pt idx="6">
                  <c:v>79</c:v>
                </c:pt>
              </c:numCache>
            </c:numRef>
          </c:val>
          <c:extLst xmlns:c16r2="http://schemas.microsoft.com/office/drawing/2015/06/chart">
            <c:ext xmlns:c16="http://schemas.microsoft.com/office/drawing/2014/chart" uri="{C3380CC4-5D6E-409C-BE32-E72D297353CC}">
              <c16:uniqueId val="{00000001-2918-4765-A478-C5B0CEA688B1}"/>
            </c:ext>
          </c:extLst>
        </c:ser>
        <c:ser>
          <c:idx val="2"/>
          <c:order val="2"/>
          <c:tx>
            <c:strRef>
              <c:f>'[2]4002 diogenes'!$P$23</c:f>
              <c:strCache>
                <c:ptCount val="1"/>
                <c:pt idx="0">
                  <c:v>Julho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diogenes'!$P$24:$P$30</c:f>
              <c:numCache>
                <c:formatCode>General</c:formatCode>
                <c:ptCount val="7"/>
                <c:pt idx="0">
                  <c:v>26</c:v>
                </c:pt>
                <c:pt idx="1">
                  <c:v>13</c:v>
                </c:pt>
                <c:pt idx="2">
                  <c:v>12</c:v>
                </c:pt>
                <c:pt idx="3">
                  <c:v>16</c:v>
                </c:pt>
                <c:pt idx="4">
                  <c:v>8</c:v>
                </c:pt>
                <c:pt idx="5">
                  <c:v>3</c:v>
                </c:pt>
                <c:pt idx="6">
                  <c:v>78</c:v>
                </c:pt>
              </c:numCache>
            </c:numRef>
          </c:val>
          <c:extLst xmlns:c16r2="http://schemas.microsoft.com/office/drawing/2015/06/chart">
            <c:ext xmlns:c16="http://schemas.microsoft.com/office/drawing/2014/chart" uri="{C3380CC4-5D6E-409C-BE32-E72D297353CC}">
              <c16:uniqueId val="{00000002-2918-4765-A478-C5B0CEA688B1}"/>
            </c:ext>
          </c:extLst>
        </c:ser>
        <c:ser>
          <c:idx val="3"/>
          <c:order val="3"/>
          <c:tx>
            <c:strRef>
              <c:f>'[2]4002 diogenes'!$Q$23</c:f>
              <c:strCache>
                <c:ptCount val="1"/>
                <c:pt idx="0">
                  <c:v>Agosto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diogenes'!$Q$24:$Q$30</c:f>
              <c:numCache>
                <c:formatCode>General</c:formatCode>
                <c:ptCount val="7"/>
                <c:pt idx="0">
                  <c:v>21</c:v>
                </c:pt>
                <c:pt idx="1">
                  <c:v>20</c:v>
                </c:pt>
                <c:pt idx="2">
                  <c:v>20</c:v>
                </c:pt>
                <c:pt idx="3">
                  <c:v>9</c:v>
                </c:pt>
                <c:pt idx="4">
                  <c:v>2</c:v>
                </c:pt>
                <c:pt idx="5">
                  <c:v>2</c:v>
                </c:pt>
                <c:pt idx="6">
                  <c:v>74</c:v>
                </c:pt>
              </c:numCache>
            </c:numRef>
          </c:val>
          <c:extLst xmlns:c16r2="http://schemas.microsoft.com/office/drawing/2015/06/chart">
            <c:ext xmlns:c16="http://schemas.microsoft.com/office/drawing/2014/chart" uri="{C3380CC4-5D6E-409C-BE32-E72D297353CC}">
              <c16:uniqueId val="{00000003-2918-4765-A478-C5B0CEA688B1}"/>
            </c:ext>
          </c:extLst>
        </c:ser>
        <c:dLbls>
          <c:showLegendKey val="0"/>
          <c:showVal val="0"/>
          <c:showCatName val="0"/>
          <c:showSerName val="0"/>
          <c:showPercent val="0"/>
          <c:showBubbleSize val="0"/>
        </c:dLbls>
        <c:gapWidth val="150"/>
        <c:axId val="107304832"/>
        <c:axId val="107306368"/>
      </c:barChart>
      <c:catAx>
        <c:axId val="107304832"/>
        <c:scaling>
          <c:orientation val="minMax"/>
        </c:scaling>
        <c:delete val="0"/>
        <c:axPos val="b"/>
        <c:numFmt formatCode="General" sourceLinked="0"/>
        <c:majorTickMark val="none"/>
        <c:minorTickMark val="none"/>
        <c:tickLblPos val="nextTo"/>
        <c:crossAx val="107306368"/>
        <c:crosses val="autoZero"/>
        <c:auto val="1"/>
        <c:lblAlgn val="ctr"/>
        <c:lblOffset val="100"/>
        <c:noMultiLvlLbl val="0"/>
      </c:catAx>
      <c:valAx>
        <c:axId val="107306368"/>
        <c:scaling>
          <c:orientation val="minMax"/>
        </c:scaling>
        <c:delete val="0"/>
        <c:axPos val="l"/>
        <c:majorGridlines/>
        <c:title>
          <c:overlay val="0"/>
        </c:title>
        <c:numFmt formatCode="General" sourceLinked="1"/>
        <c:majorTickMark val="none"/>
        <c:minorTickMark val="none"/>
        <c:tickLblPos val="nextTo"/>
        <c:crossAx val="107304832"/>
        <c:crosses val="autoZero"/>
        <c:crossBetween val="between"/>
      </c:valAx>
      <c:dTable>
        <c:showHorzBorder val="1"/>
        <c:showVertBorder val="1"/>
        <c:showOutline val="1"/>
        <c:showKeys val="1"/>
      </c:dTable>
    </c:plotArea>
    <c:plotVisOnly val="1"/>
    <c:dispBlanksAs val="gap"/>
    <c:showDLblsOverMax val="0"/>
  </c:chart>
  <c:printSettings>
    <c:headerFooter/>
    <c:pageMargins b="0.78740157499999996" l="0.511811024" r="0.511811024" t="0.78740157499999996" header="0.31496062000000036" footer="0.3149606200000003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Gráfico de indicadores </a:t>
            </a:r>
          </a:p>
        </c:rich>
      </c:tx>
      <c:overlay val="0"/>
    </c:title>
    <c:autoTitleDeleted val="0"/>
    <c:plotArea>
      <c:layout/>
      <c:barChart>
        <c:barDir val="col"/>
        <c:grouping val="clustered"/>
        <c:varyColors val="0"/>
        <c:ser>
          <c:idx val="0"/>
          <c:order val="0"/>
          <c:tx>
            <c:strRef>
              <c:f>'[3]objetivo temático- EVERCINO'!$O$44</c:f>
              <c:strCache>
                <c:ptCount val="1"/>
                <c:pt idx="0">
                  <c:v>Indicador: 301 Território Controlado</c:v>
                </c:pt>
              </c:strCache>
            </c:strRef>
          </c:tx>
          <c:invertIfNegative val="0"/>
          <c:cat>
            <c:strRef>
              <c:f>'[3]objetivo temático- EVERCINO'!$P$43:$T$43</c:f>
              <c:strCache>
                <c:ptCount val="5"/>
                <c:pt idx="0">
                  <c:v>2º Quadrimestre 2014</c:v>
                </c:pt>
                <c:pt idx="1">
                  <c:v>1º Quadrimestre 2014</c:v>
                </c:pt>
                <c:pt idx="2">
                  <c:v>2º Quadrimestre 2015</c:v>
                </c:pt>
                <c:pt idx="3">
                  <c:v>1º Quadrimestre 2015</c:v>
                </c:pt>
                <c:pt idx="4">
                  <c:v>2º Quadrimestre 2016</c:v>
                </c:pt>
              </c:strCache>
            </c:strRef>
          </c:cat>
          <c:val>
            <c:numRef>
              <c:f>'[3]objetivo temático- EVERCINO'!$P$44:$T$44</c:f>
              <c:numCache>
                <c:formatCode>General</c:formatCode>
                <c:ptCount val="5"/>
                <c:pt idx="0">
                  <c:v>0</c:v>
                </c:pt>
                <c:pt idx="1">
                  <c:v>0</c:v>
                </c:pt>
                <c:pt idx="2">
                  <c:v>0</c:v>
                </c:pt>
                <c:pt idx="3">
                  <c:v>999.94</c:v>
                </c:pt>
                <c:pt idx="4">
                  <c:v>2152.3739999999998</c:v>
                </c:pt>
              </c:numCache>
            </c:numRef>
          </c:val>
          <c:extLst xmlns:c16r2="http://schemas.microsoft.com/office/drawing/2015/06/chart">
            <c:ext xmlns:c16="http://schemas.microsoft.com/office/drawing/2014/chart" uri="{C3380CC4-5D6E-409C-BE32-E72D297353CC}">
              <c16:uniqueId val="{00000000-2F4B-45F3-A51D-FECE02C03389}"/>
            </c:ext>
          </c:extLst>
        </c:ser>
        <c:ser>
          <c:idx val="1"/>
          <c:order val="1"/>
          <c:tx>
            <c:strRef>
              <c:f>'[3]objetivo temático- EVERCINO'!$O$45</c:f>
              <c:strCache>
                <c:ptCount val="1"/>
                <c:pt idx="0">
                  <c:v>Indicador: 302 Nomenclatura regulamentada e implantada por quadra</c:v>
                </c:pt>
              </c:strCache>
            </c:strRef>
          </c:tx>
          <c:invertIfNegative val="0"/>
          <c:cat>
            <c:strRef>
              <c:f>'[3]objetivo temático- EVERCINO'!$P$43:$T$43</c:f>
              <c:strCache>
                <c:ptCount val="5"/>
                <c:pt idx="0">
                  <c:v>2º Quadrimestre 2014</c:v>
                </c:pt>
                <c:pt idx="1">
                  <c:v>1º Quadrimestre 2014</c:v>
                </c:pt>
                <c:pt idx="2">
                  <c:v>2º Quadrimestre 2015</c:v>
                </c:pt>
                <c:pt idx="3">
                  <c:v>1º Quadrimestre 2015</c:v>
                </c:pt>
                <c:pt idx="4">
                  <c:v>2º Quadrimestre 2016</c:v>
                </c:pt>
              </c:strCache>
            </c:strRef>
          </c:cat>
          <c:val>
            <c:numRef>
              <c:f>'[3]objetivo temático- EVERCINO'!$P$45:$T$45</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2F4B-45F3-A51D-FECE02C03389}"/>
            </c:ext>
          </c:extLst>
        </c:ser>
        <c:ser>
          <c:idx val="2"/>
          <c:order val="2"/>
          <c:tx>
            <c:strRef>
              <c:f>'[3]objetivo temático- EVERCINO'!$O$46</c:f>
              <c:strCache>
                <c:ptCount val="1"/>
                <c:pt idx="0">
                  <c:v>Indicador: 303 Leis revisadas e/ou regulamentadas</c:v>
                </c:pt>
              </c:strCache>
            </c:strRef>
          </c:tx>
          <c:invertIfNegative val="0"/>
          <c:cat>
            <c:strRef>
              <c:f>'[3]objetivo temático- EVERCINO'!$P$43:$T$43</c:f>
              <c:strCache>
                <c:ptCount val="5"/>
                <c:pt idx="0">
                  <c:v>2º Quadrimestre 2014</c:v>
                </c:pt>
                <c:pt idx="1">
                  <c:v>1º Quadrimestre 2014</c:v>
                </c:pt>
                <c:pt idx="2">
                  <c:v>2º Quadrimestre 2015</c:v>
                </c:pt>
                <c:pt idx="3">
                  <c:v>1º Quadrimestre 2015</c:v>
                </c:pt>
                <c:pt idx="4">
                  <c:v>2º Quadrimestre 2016</c:v>
                </c:pt>
              </c:strCache>
            </c:strRef>
          </c:cat>
          <c:val>
            <c:numRef>
              <c:f>'[3]objetivo temático- EVERCINO'!$P$46:$T$46</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2F4B-45F3-A51D-FECE02C03389}"/>
            </c:ext>
          </c:extLst>
        </c:ser>
        <c:dLbls>
          <c:showLegendKey val="0"/>
          <c:showVal val="0"/>
          <c:showCatName val="0"/>
          <c:showSerName val="0"/>
          <c:showPercent val="0"/>
          <c:showBubbleSize val="0"/>
        </c:dLbls>
        <c:gapWidth val="150"/>
        <c:axId val="142092160"/>
        <c:axId val="142093696"/>
      </c:barChart>
      <c:catAx>
        <c:axId val="142092160"/>
        <c:scaling>
          <c:orientation val="minMax"/>
        </c:scaling>
        <c:delete val="0"/>
        <c:axPos val="b"/>
        <c:numFmt formatCode="General" sourceLinked="0"/>
        <c:majorTickMark val="none"/>
        <c:minorTickMark val="none"/>
        <c:tickLblPos val="nextTo"/>
        <c:crossAx val="142093696"/>
        <c:crosses val="autoZero"/>
        <c:auto val="1"/>
        <c:lblAlgn val="ctr"/>
        <c:lblOffset val="100"/>
        <c:noMultiLvlLbl val="0"/>
      </c:catAx>
      <c:valAx>
        <c:axId val="142093696"/>
        <c:scaling>
          <c:orientation val="minMax"/>
        </c:scaling>
        <c:delete val="0"/>
        <c:axPos val="l"/>
        <c:majorGridlines/>
        <c:title>
          <c:overlay val="0"/>
        </c:title>
        <c:numFmt formatCode="General" sourceLinked="1"/>
        <c:majorTickMark val="none"/>
        <c:minorTickMark val="none"/>
        <c:tickLblPos val="nextTo"/>
        <c:crossAx val="142092160"/>
        <c:crosses val="autoZero"/>
        <c:crossBetween val="between"/>
      </c:valAx>
      <c:dTable>
        <c:showHorzBorder val="1"/>
        <c:showVertBorder val="1"/>
        <c:showOutline val="1"/>
        <c:showKeys val="1"/>
      </c:dTable>
    </c:plotArea>
    <c:plotVisOnly val="1"/>
    <c:dispBlanksAs val="gap"/>
    <c:showDLblsOverMax val="0"/>
  </c:chart>
  <c:spPr>
    <a:blipFill>
      <a:blip xmlns:r="http://schemas.openxmlformats.org/officeDocument/2006/relationships" r:embed="rId1"/>
      <a:tile tx="0" ty="0" sx="100000" sy="100000" flip="none" algn="tl"/>
    </a:blipFill>
  </c:spPr>
  <c:printSettings>
    <c:headerFooter/>
    <c:pageMargins b="0.78740157499999996" l="0.511811024" r="0.511811024" t="0.78740157499999996" header="0.31496062000000036" footer="0.3149606200000003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3102429</xdr:colOff>
      <xdr:row>0</xdr:row>
      <xdr:rowOff>0</xdr:rowOff>
    </xdr:from>
    <xdr:to>
      <xdr:col>6</xdr:col>
      <xdr:colOff>328952</xdr:colOff>
      <xdr:row>5</xdr:row>
      <xdr:rowOff>142875</xdr:rowOff>
    </xdr:to>
    <xdr:pic>
      <xdr:nvPicPr>
        <xdr:cNvPr id="4" name="Imagem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6108" y="0"/>
          <a:ext cx="4966606" cy="1095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1009649</xdr:colOff>
      <xdr:row>21</xdr:row>
      <xdr:rowOff>154874</xdr:rowOff>
    </xdr:from>
    <xdr:to>
      <xdr:col>17</xdr:col>
      <xdr:colOff>1043999</xdr:colOff>
      <xdr:row>29</xdr:row>
      <xdr:rowOff>0</xdr:rowOff>
    </xdr:to>
    <xdr:cxnSp macro="">
      <xdr:nvCxnSpPr>
        <xdr:cNvPr id="2" name="Conector angulado 1">
          <a:extLst>
            <a:ext uri="{FF2B5EF4-FFF2-40B4-BE49-F238E27FC236}">
              <a16:creationId xmlns="" xmlns:a16="http://schemas.microsoft.com/office/drawing/2014/main" id="{00000000-0008-0000-2100-000002000000}"/>
            </a:ext>
          </a:extLst>
        </xdr:cNvPr>
        <xdr:cNvCxnSpPr/>
      </xdr:nvCxnSpPr>
      <xdr:spPr>
        <a:xfrm rot="16200000" flipH="1">
          <a:off x="14320198" y="5456175"/>
          <a:ext cx="2769301" cy="605850"/>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104775</xdr:colOff>
      <xdr:row>25</xdr:row>
      <xdr:rowOff>23812</xdr:rowOff>
    </xdr:from>
    <xdr:to>
      <xdr:col>7</xdr:col>
      <xdr:colOff>3267075</xdr:colOff>
      <xdr:row>31</xdr:row>
      <xdr:rowOff>1628775</xdr:rowOff>
    </xdr:to>
    <xdr:graphicFrame macro="">
      <xdr:nvGraphicFramePr>
        <xdr:cNvPr id="3" name="Gráfico 2">
          <a:extLst>
            <a:ext uri="{FF2B5EF4-FFF2-40B4-BE49-F238E27FC236}">
              <a16:creationId xmlns="" xmlns:a16="http://schemas.microsoft.com/office/drawing/2014/main" id="{00000000-0008-0000-2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1009649</xdr:colOff>
      <xdr:row>21</xdr:row>
      <xdr:rowOff>154874</xdr:rowOff>
    </xdr:from>
    <xdr:to>
      <xdr:col>17</xdr:col>
      <xdr:colOff>1043999</xdr:colOff>
      <xdr:row>29</xdr:row>
      <xdr:rowOff>0</xdr:rowOff>
    </xdr:to>
    <xdr:cxnSp macro="">
      <xdr:nvCxnSpPr>
        <xdr:cNvPr id="4" name="Conector angulado 3">
          <a:extLst>
            <a:ext uri="{FF2B5EF4-FFF2-40B4-BE49-F238E27FC236}">
              <a16:creationId xmlns="" xmlns:a16="http://schemas.microsoft.com/office/drawing/2014/main" id="{00000000-0008-0000-2100-000004000000}"/>
            </a:ext>
          </a:extLst>
        </xdr:cNvPr>
        <xdr:cNvCxnSpPr/>
      </xdr:nvCxnSpPr>
      <xdr:spPr>
        <a:xfrm rot="16200000" flipH="1">
          <a:off x="14320198" y="5456175"/>
          <a:ext cx="2769301" cy="605850"/>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104775</xdr:colOff>
      <xdr:row>25</xdr:row>
      <xdr:rowOff>23812</xdr:rowOff>
    </xdr:from>
    <xdr:to>
      <xdr:col>7</xdr:col>
      <xdr:colOff>3267075</xdr:colOff>
      <xdr:row>31</xdr:row>
      <xdr:rowOff>1628775</xdr:rowOff>
    </xdr:to>
    <xdr:graphicFrame macro="">
      <xdr:nvGraphicFramePr>
        <xdr:cNvPr id="5" name="Gráfico 4">
          <a:extLst>
            <a:ext uri="{FF2B5EF4-FFF2-40B4-BE49-F238E27FC236}">
              <a16:creationId xmlns="" xmlns:a16="http://schemas.microsoft.com/office/drawing/2014/main" id="{00000000-0008-0000-2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1009649</xdr:colOff>
      <xdr:row>21</xdr:row>
      <xdr:rowOff>154874</xdr:rowOff>
    </xdr:from>
    <xdr:to>
      <xdr:col>17</xdr:col>
      <xdr:colOff>1043999</xdr:colOff>
      <xdr:row>29</xdr:row>
      <xdr:rowOff>0</xdr:rowOff>
    </xdr:to>
    <xdr:cxnSp macro="">
      <xdr:nvCxnSpPr>
        <xdr:cNvPr id="6" name="Conector angulado 5">
          <a:extLst>
            <a:ext uri="{FF2B5EF4-FFF2-40B4-BE49-F238E27FC236}">
              <a16:creationId xmlns="" xmlns:a16="http://schemas.microsoft.com/office/drawing/2014/main" id="{00000000-0008-0000-2100-000006000000}"/>
            </a:ext>
          </a:extLst>
        </xdr:cNvPr>
        <xdr:cNvCxnSpPr/>
      </xdr:nvCxnSpPr>
      <xdr:spPr>
        <a:xfrm rot="16200000" flipH="1">
          <a:off x="15315561" y="4670362"/>
          <a:ext cx="2769301" cy="786825"/>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104775</xdr:colOff>
      <xdr:row>25</xdr:row>
      <xdr:rowOff>23812</xdr:rowOff>
    </xdr:from>
    <xdr:to>
      <xdr:col>7</xdr:col>
      <xdr:colOff>3267075</xdr:colOff>
      <xdr:row>31</xdr:row>
      <xdr:rowOff>1628775</xdr:rowOff>
    </xdr:to>
    <xdr:graphicFrame macro="">
      <xdr:nvGraphicFramePr>
        <xdr:cNvPr id="7" name="Gráfico 6">
          <a:extLst>
            <a:ext uri="{FF2B5EF4-FFF2-40B4-BE49-F238E27FC236}">
              <a16:creationId xmlns="" xmlns:a16="http://schemas.microsoft.com/office/drawing/2014/main" id="{00000000-0008-0000-2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1009649</xdr:colOff>
      <xdr:row>21</xdr:row>
      <xdr:rowOff>154874</xdr:rowOff>
    </xdr:from>
    <xdr:to>
      <xdr:col>17</xdr:col>
      <xdr:colOff>1043999</xdr:colOff>
      <xdr:row>29</xdr:row>
      <xdr:rowOff>0</xdr:rowOff>
    </xdr:to>
    <xdr:cxnSp macro="">
      <xdr:nvCxnSpPr>
        <xdr:cNvPr id="8" name="Conector angulado 7">
          <a:extLst>
            <a:ext uri="{FF2B5EF4-FFF2-40B4-BE49-F238E27FC236}">
              <a16:creationId xmlns="" xmlns:a16="http://schemas.microsoft.com/office/drawing/2014/main" id="{00000000-0008-0000-2100-000008000000}"/>
            </a:ext>
          </a:extLst>
        </xdr:cNvPr>
        <xdr:cNvCxnSpPr/>
      </xdr:nvCxnSpPr>
      <xdr:spPr>
        <a:xfrm rot="16200000" flipH="1">
          <a:off x="15315561" y="4670362"/>
          <a:ext cx="2769301" cy="786825"/>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35</xdr:row>
      <xdr:rowOff>0</xdr:rowOff>
    </xdr:from>
    <xdr:to>
      <xdr:col>12</xdr:col>
      <xdr:colOff>619125</xdr:colOff>
      <xdr:row>35</xdr:row>
      <xdr:rowOff>2038350</xdr:rowOff>
    </xdr:to>
    <xdr:graphicFrame macro="">
      <xdr:nvGraphicFramePr>
        <xdr:cNvPr id="19" name="Gráfico 18">
          <a:extLst>
            <a:ext uri="{FF2B5EF4-FFF2-40B4-BE49-F238E27FC236}">
              <a16:creationId xmlns="" xmlns:a16="http://schemas.microsoft.com/office/drawing/2014/main" id="{00000000-0008-0000-2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RETORIA%20DE%20PLANEJ.%202018/ANEXO%20LDO%202018%20-/MONITORAMENTO%20%202&#170;%20QUAD.%20diogen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1261662180/Downloads/MONITORAMENTO%20%202&#170;%20QUAD.%20dioge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65966953368.HABITACAO/Downloads/Formul&#225;rio%20de%20Monitoramento%20-%202%20QUAD%20%20em%20corre&#231;&#227;o%20Emer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Ação"/>
      <sheetName val="4274 - CADASTRO"/>
      <sheetName val="Ação - 4001 "/>
      <sheetName val="4270 - TÉCNICA FISCAL"/>
      <sheetName val="4332 - FUNDO"/>
      <sheetName val="juliana- objetivo"/>
      <sheetName val="4002 diogenes"/>
    </sheetNames>
    <sheetDataSet>
      <sheetData sheetId="0"/>
      <sheetData sheetId="1"/>
      <sheetData sheetId="2"/>
      <sheetData sheetId="3"/>
      <sheetData sheetId="4"/>
      <sheetData sheetId="5"/>
      <sheetData sheetId="6"/>
      <sheetData sheetId="7">
        <row r="23">
          <cell r="N23" t="str">
            <v>Maio</v>
          </cell>
          <cell r="O23" t="str">
            <v>Junho</v>
          </cell>
          <cell r="P23" t="str">
            <v>Julho</v>
          </cell>
          <cell r="Q23" t="str">
            <v>Agosto</v>
          </cell>
        </row>
        <row r="24">
          <cell r="M24" t="str">
            <v>RAP</v>
          </cell>
          <cell r="N24">
            <v>9</v>
          </cell>
          <cell r="O24">
            <v>29</v>
          </cell>
          <cell r="P24">
            <v>26</v>
          </cell>
          <cell r="Q24">
            <v>21</v>
          </cell>
        </row>
        <row r="25">
          <cell r="M25" t="str">
            <v>Ofício</v>
          </cell>
          <cell r="N25">
            <v>6</v>
          </cell>
          <cell r="O25">
            <v>11</v>
          </cell>
          <cell r="P25">
            <v>13</v>
          </cell>
          <cell r="Q25">
            <v>20</v>
          </cell>
        </row>
        <row r="26">
          <cell r="M26" t="str">
            <v>Despacho</v>
          </cell>
          <cell r="N26">
            <v>12</v>
          </cell>
          <cell r="O26">
            <v>13</v>
          </cell>
          <cell r="P26">
            <v>12</v>
          </cell>
          <cell r="Q26">
            <v>20</v>
          </cell>
        </row>
        <row r="27">
          <cell r="M27" t="str">
            <v>Empenho</v>
          </cell>
          <cell r="N27">
            <v>23</v>
          </cell>
          <cell r="O27">
            <v>11</v>
          </cell>
          <cell r="P27">
            <v>16</v>
          </cell>
          <cell r="Q27">
            <v>9</v>
          </cell>
        </row>
        <row r="28">
          <cell r="M28" t="str">
            <v>Liquidação</v>
          </cell>
          <cell r="N28">
            <v>1</v>
          </cell>
          <cell r="O28">
            <v>9</v>
          </cell>
          <cell r="P28">
            <v>8</v>
          </cell>
          <cell r="Q28">
            <v>2</v>
          </cell>
        </row>
        <row r="29">
          <cell r="M29" t="str">
            <v>Solicitação de compras/Termo de referência</v>
          </cell>
          <cell r="N29">
            <v>1</v>
          </cell>
          <cell r="O29">
            <v>6</v>
          </cell>
          <cell r="P29">
            <v>3</v>
          </cell>
          <cell r="Q29">
            <v>2</v>
          </cell>
        </row>
        <row r="30">
          <cell r="M30" t="str">
            <v>TOTAL</v>
          </cell>
          <cell r="N30">
            <v>52</v>
          </cell>
          <cell r="O30">
            <v>79</v>
          </cell>
          <cell r="P30">
            <v>78</v>
          </cell>
          <cell r="Q30">
            <v>74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Ação"/>
      <sheetName val="4274 - CADASTRO"/>
      <sheetName val="Ação - 4001 "/>
      <sheetName val="4270 - TÉCNICA FISCAL"/>
      <sheetName val="4332 - FUNDO"/>
      <sheetName val="juliana- objetivo"/>
      <sheetName val="4002 diogenes"/>
    </sheetNames>
    <sheetDataSet>
      <sheetData sheetId="0"/>
      <sheetData sheetId="1"/>
      <sheetData sheetId="2"/>
      <sheetData sheetId="3"/>
      <sheetData sheetId="4"/>
      <sheetData sheetId="5"/>
      <sheetData sheetId="6"/>
      <sheetData sheetId="7">
        <row r="23">
          <cell r="N23" t="str">
            <v>Maio</v>
          </cell>
          <cell r="O23" t="str">
            <v>Junho</v>
          </cell>
          <cell r="P23" t="str">
            <v>Julho</v>
          </cell>
          <cell r="Q23" t="str">
            <v>Agosto</v>
          </cell>
        </row>
        <row r="24">
          <cell r="M24" t="str">
            <v>RAP</v>
          </cell>
          <cell r="N24">
            <v>9</v>
          </cell>
          <cell r="O24">
            <v>29</v>
          </cell>
          <cell r="P24">
            <v>26</v>
          </cell>
          <cell r="Q24">
            <v>21</v>
          </cell>
        </row>
        <row r="25">
          <cell r="M25" t="str">
            <v>Ofício</v>
          </cell>
          <cell r="N25">
            <v>6</v>
          </cell>
          <cell r="O25">
            <v>11</v>
          </cell>
          <cell r="P25">
            <v>13</v>
          </cell>
          <cell r="Q25">
            <v>20</v>
          </cell>
        </row>
        <row r="26">
          <cell r="M26" t="str">
            <v>Despacho</v>
          </cell>
          <cell r="N26">
            <v>12</v>
          </cell>
          <cell r="O26">
            <v>13</v>
          </cell>
          <cell r="P26">
            <v>12</v>
          </cell>
          <cell r="Q26">
            <v>20</v>
          </cell>
        </row>
        <row r="27">
          <cell r="M27" t="str">
            <v>Empenho</v>
          </cell>
          <cell r="N27">
            <v>23</v>
          </cell>
          <cell r="O27">
            <v>11</v>
          </cell>
          <cell r="P27">
            <v>16</v>
          </cell>
          <cell r="Q27">
            <v>9</v>
          </cell>
        </row>
        <row r="28">
          <cell r="M28" t="str">
            <v>Liquidação</v>
          </cell>
          <cell r="N28">
            <v>1</v>
          </cell>
          <cell r="O28">
            <v>9</v>
          </cell>
          <cell r="P28">
            <v>8</v>
          </cell>
          <cell r="Q28">
            <v>2</v>
          </cell>
        </row>
        <row r="29">
          <cell r="M29" t="str">
            <v>Solicitação de compras/Termo de referência</v>
          </cell>
          <cell r="N29">
            <v>1</v>
          </cell>
          <cell r="O29">
            <v>6</v>
          </cell>
          <cell r="P29">
            <v>3</v>
          </cell>
          <cell r="Q29">
            <v>2</v>
          </cell>
        </row>
        <row r="30">
          <cell r="M30" t="str">
            <v>TOTAL</v>
          </cell>
          <cell r="N30">
            <v>52</v>
          </cell>
          <cell r="O30">
            <v>79</v>
          </cell>
          <cell r="P30">
            <v>78</v>
          </cell>
          <cell r="Q30">
            <v>74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Ação"/>
      <sheetName val="Objetivo-Temático RAFAEL"/>
      <sheetName val="5083"/>
      <sheetName val="6036"/>
      <sheetName val="6039"/>
      <sheetName val="4273"/>
      <sheetName val="4274"/>
      <sheetName val="7025"/>
      <sheetName val="Programa- JULIANA"/>
      <sheetName val="Ação - 4001 JANETE"/>
      <sheetName val="4002 Diogenes"/>
      <sheetName val="Ação - 4002 DIOGENES"/>
      <sheetName val="objetivo temático- EVERCINO"/>
      <sheetName val="4270"/>
      <sheetName val="4343"/>
      <sheetName val="4227"/>
      <sheetName val="4332"/>
      <sheetName val="5195"/>
      <sheetName val="60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3">
          <cell r="P43" t="str">
            <v>2º Quadrimestre 2014</v>
          </cell>
          <cell r="Q43" t="str">
            <v>1º Quadrimestre 2014</v>
          </cell>
          <cell r="R43" t="str">
            <v>2º Quadrimestre 2015</v>
          </cell>
          <cell r="S43" t="str">
            <v>1º Quadrimestre 2015</v>
          </cell>
          <cell r="T43" t="str">
            <v>2º Quadrimestre 2016</v>
          </cell>
        </row>
        <row r="44">
          <cell r="O44" t="str">
            <v>Indicador: 301 Território Controlado</v>
          </cell>
          <cell r="P44">
            <v>0</v>
          </cell>
          <cell r="Q44">
            <v>0</v>
          </cell>
          <cell r="R44">
            <v>0</v>
          </cell>
          <cell r="S44">
            <v>999.94</v>
          </cell>
          <cell r="T44">
            <v>2152.3739999999998</v>
          </cell>
        </row>
        <row r="45">
          <cell r="O45" t="str">
            <v>Indicador: 302 Nomenclatura regulamentada e implantada por quadra</v>
          </cell>
          <cell r="P45">
            <v>0</v>
          </cell>
          <cell r="Q45">
            <v>0</v>
          </cell>
          <cell r="R45">
            <v>0</v>
          </cell>
          <cell r="S45">
            <v>0</v>
          </cell>
          <cell r="T45">
            <v>0</v>
          </cell>
        </row>
        <row r="46">
          <cell r="O46" t="str">
            <v>Indicador: 303 Leis revisadas e/ou regulamentadas</v>
          </cell>
          <cell r="P46">
            <v>0</v>
          </cell>
          <cell r="Q46">
            <v>0</v>
          </cell>
          <cell r="R46">
            <v>0</v>
          </cell>
          <cell r="S46">
            <v>0</v>
          </cell>
          <cell r="T46">
            <v>0</v>
          </cell>
        </row>
      </sheetData>
      <sheetData sheetId="14"/>
      <sheetData sheetId="15"/>
      <sheetData sheetId="16"/>
      <sheetData sheetId="17"/>
      <sheetData sheetId="18"/>
      <sheetData sheetId="19">
        <row r="37">
          <cell r="B37" t="str">
            <v>MAI</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showWhiteSpace="0" view="pageBreakPreview" zoomScaleNormal="100" zoomScaleSheetLayoutView="100" workbookViewId="0">
      <selection activeCell="A18" sqref="A18:E18"/>
    </sheetView>
  </sheetViews>
  <sheetFormatPr defaultRowHeight="15"/>
  <cols>
    <col min="1" max="1" width="24" style="15" customWidth="1"/>
    <col min="2" max="2" width="23.85546875" style="15" customWidth="1"/>
    <col min="3" max="3" width="33.140625" style="15" customWidth="1"/>
    <col min="4" max="4" width="19.7109375" style="15" customWidth="1"/>
    <col min="5" max="5" width="15.140625" style="15" customWidth="1"/>
    <col min="6" max="11" width="1.85546875" style="15" customWidth="1"/>
    <col min="12" max="16384" width="9.140625" style="15"/>
  </cols>
  <sheetData>
    <row r="1" spans="1:5" ht="42" customHeight="1">
      <c r="A1" s="397" t="s">
        <v>26</v>
      </c>
      <c r="B1" s="397"/>
      <c r="C1" s="397"/>
      <c r="D1" s="397"/>
      <c r="E1" s="397"/>
    </row>
    <row r="2" spans="1:5" ht="15.75" customHeight="1">
      <c r="A2" s="397" t="s">
        <v>21</v>
      </c>
      <c r="B2" s="397"/>
      <c r="C2" s="397"/>
      <c r="D2" s="397"/>
      <c r="E2" s="397"/>
    </row>
    <row r="3" spans="1:5" ht="15.75" customHeight="1">
      <c r="A3" s="1"/>
      <c r="B3" s="1"/>
      <c r="C3" s="1"/>
      <c r="D3" s="1"/>
      <c r="E3" s="1"/>
    </row>
    <row r="4" spans="1:5" ht="15" customHeight="1">
      <c r="A4" s="2" t="s">
        <v>30</v>
      </c>
      <c r="B4" s="396"/>
      <c r="C4" s="396"/>
      <c r="D4" s="396"/>
      <c r="E4" s="396"/>
    </row>
    <row r="5" spans="1:5" ht="9" customHeight="1">
      <c r="A5" s="16"/>
      <c r="B5" s="17"/>
      <c r="C5" s="17"/>
      <c r="D5" s="17"/>
      <c r="E5" s="17"/>
    </row>
    <row r="6" spans="1:5" s="16" customFormat="1">
      <c r="A6" s="2" t="s">
        <v>29</v>
      </c>
      <c r="B6" s="395"/>
      <c r="C6" s="395"/>
      <c r="D6" s="395"/>
      <c r="E6" s="395"/>
    </row>
    <row r="7" spans="1:5" ht="10.5" customHeight="1">
      <c r="A7" s="18"/>
      <c r="B7" s="18"/>
      <c r="C7" s="19"/>
      <c r="D7" s="17"/>
      <c r="E7" s="17"/>
    </row>
    <row r="8" spans="1:5">
      <c r="A8" s="4" t="s">
        <v>0</v>
      </c>
      <c r="B8" s="400"/>
      <c r="C8" s="400"/>
      <c r="D8" s="400"/>
      <c r="E8" s="400"/>
    </row>
    <row r="9" spans="1:5" ht="9.75" customHeight="1">
      <c r="A9" s="20"/>
      <c r="B9" s="21"/>
      <c r="C9" s="22"/>
      <c r="D9" s="22"/>
      <c r="E9" s="23"/>
    </row>
    <row r="10" spans="1:5">
      <c r="A10" s="24" t="s">
        <v>25</v>
      </c>
      <c r="B10" s="25"/>
      <c r="C10" s="26"/>
      <c r="D10" s="27"/>
      <c r="E10" s="28"/>
    </row>
    <row r="11" spans="1:5" ht="7.5" customHeight="1">
      <c r="A11" s="20"/>
      <c r="B11" s="21"/>
      <c r="C11" s="22"/>
      <c r="D11" s="22"/>
      <c r="E11" s="23"/>
    </row>
    <row r="12" spans="1:5">
      <c r="A12" s="29" t="s">
        <v>1</v>
      </c>
      <c r="B12" s="29" t="s">
        <v>2</v>
      </c>
      <c r="C12" s="29" t="s">
        <v>3</v>
      </c>
      <c r="D12" s="29" t="s">
        <v>4</v>
      </c>
      <c r="E12" s="29" t="s">
        <v>5</v>
      </c>
    </row>
    <row r="13" spans="1:5">
      <c r="A13" s="5"/>
      <c r="B13" s="6"/>
      <c r="C13" s="3"/>
      <c r="D13" s="3"/>
      <c r="E13" s="7" t="e">
        <f>C13/B13*100</f>
        <v>#DIV/0!</v>
      </c>
    </row>
    <row r="14" spans="1:5">
      <c r="A14" s="389" t="s">
        <v>6</v>
      </c>
      <c r="B14" s="389"/>
      <c r="C14" s="389"/>
      <c r="D14" s="389"/>
      <c r="E14" s="389"/>
    </row>
    <row r="15" spans="1:5">
      <c r="A15" s="8" t="s">
        <v>7</v>
      </c>
      <c r="B15" s="9" t="s">
        <v>8</v>
      </c>
      <c r="C15" s="9" t="s">
        <v>9</v>
      </c>
      <c r="D15" s="401" t="s">
        <v>10</v>
      </c>
      <c r="E15" s="402"/>
    </row>
    <row r="16" spans="1:5">
      <c r="A16" s="10"/>
      <c r="B16" s="11"/>
      <c r="C16" s="11"/>
      <c r="D16" s="393"/>
      <c r="E16" s="394"/>
    </row>
    <row r="17" spans="1:5" ht="9.75" customHeight="1">
      <c r="A17" s="389"/>
      <c r="B17" s="389"/>
      <c r="C17" s="389"/>
      <c r="D17" s="389"/>
      <c r="E17" s="389"/>
    </row>
    <row r="18" spans="1:5" ht="142.5" customHeight="1">
      <c r="A18" s="390" t="s">
        <v>27</v>
      </c>
      <c r="B18" s="390"/>
      <c r="C18" s="390"/>
      <c r="D18" s="390"/>
      <c r="E18" s="390"/>
    </row>
    <row r="19" spans="1:5" ht="35.25" customHeight="1">
      <c r="A19" s="30"/>
      <c r="B19" s="30"/>
      <c r="C19" s="30"/>
      <c r="D19" s="30"/>
      <c r="E19" s="30"/>
    </row>
    <row r="20" spans="1:5">
      <c r="A20" s="4" t="s">
        <v>0</v>
      </c>
      <c r="B20" s="400"/>
      <c r="C20" s="400"/>
      <c r="D20" s="400"/>
      <c r="E20" s="400"/>
    </row>
    <row r="21" spans="1:5" ht="9.75" customHeight="1">
      <c r="A21" s="20"/>
      <c r="B21" s="21"/>
      <c r="C21" s="22"/>
      <c r="D21" s="22"/>
      <c r="E21" s="23"/>
    </row>
    <row r="22" spans="1:5">
      <c r="A22" s="24" t="s">
        <v>25</v>
      </c>
      <c r="B22" s="405"/>
      <c r="C22" s="406"/>
      <c r="D22" s="27"/>
      <c r="E22" s="28"/>
    </row>
    <row r="23" spans="1:5" ht="7.5" customHeight="1">
      <c r="A23" s="20"/>
      <c r="B23" s="21"/>
      <c r="C23" s="22"/>
      <c r="D23" s="22"/>
      <c r="E23" s="23"/>
    </row>
    <row r="24" spans="1:5">
      <c r="A24" s="29" t="s">
        <v>1</v>
      </c>
      <c r="B24" s="29" t="s">
        <v>2</v>
      </c>
      <c r="C24" s="29" t="s">
        <v>3</v>
      </c>
      <c r="D24" s="14" t="s">
        <v>4</v>
      </c>
      <c r="E24" s="14" t="s">
        <v>5</v>
      </c>
    </row>
    <row r="25" spans="1:5">
      <c r="A25" s="5"/>
      <c r="B25" s="6"/>
      <c r="C25" s="3"/>
      <c r="D25" s="3"/>
      <c r="E25" s="7" t="e">
        <f>C25/B25*100</f>
        <v>#DIV/0!</v>
      </c>
    </row>
    <row r="26" spans="1:5">
      <c r="A26" s="389" t="s">
        <v>6</v>
      </c>
      <c r="B26" s="389"/>
      <c r="C26" s="389"/>
      <c r="D26" s="389"/>
      <c r="E26" s="389"/>
    </row>
    <row r="27" spans="1:5">
      <c r="A27" s="12" t="s">
        <v>7</v>
      </c>
      <c r="B27" s="13" t="s">
        <v>8</v>
      </c>
      <c r="C27" s="13" t="s">
        <v>9</v>
      </c>
      <c r="D27" s="391" t="s">
        <v>10</v>
      </c>
      <c r="E27" s="392"/>
    </row>
    <row r="28" spans="1:5">
      <c r="A28" s="10"/>
      <c r="B28" s="11"/>
      <c r="C28" s="11"/>
      <c r="D28" s="393"/>
      <c r="E28" s="394"/>
    </row>
    <row r="29" spans="1:5" ht="9.75" customHeight="1">
      <c r="A29" s="389"/>
      <c r="B29" s="389"/>
      <c r="C29" s="389"/>
      <c r="D29" s="389"/>
      <c r="E29" s="389"/>
    </row>
    <row r="30" spans="1:5" ht="142.5" customHeight="1">
      <c r="A30" s="390" t="s">
        <v>27</v>
      </c>
      <c r="B30" s="390"/>
      <c r="C30" s="390"/>
      <c r="D30" s="390"/>
      <c r="E30" s="390"/>
    </row>
    <row r="31" spans="1:5">
      <c r="A31" s="403"/>
      <c r="B31" s="389"/>
      <c r="C31" s="389"/>
      <c r="D31" s="389"/>
      <c r="E31" s="404"/>
    </row>
    <row r="32" spans="1:5">
      <c r="A32" s="398" t="s">
        <v>24</v>
      </c>
      <c r="B32" s="399"/>
      <c r="C32" s="398" t="s">
        <v>23</v>
      </c>
      <c r="D32" s="398" t="s">
        <v>28</v>
      </c>
      <c r="E32" s="398"/>
    </row>
    <row r="33" spans="1:5" ht="39.75" customHeight="1">
      <c r="A33" s="399"/>
      <c r="B33" s="399"/>
      <c r="C33" s="398"/>
      <c r="D33" s="398"/>
      <c r="E33" s="398"/>
    </row>
    <row r="34" spans="1:5">
      <c r="A34" s="399"/>
      <c r="B34" s="399"/>
      <c r="C34" s="398"/>
      <c r="D34" s="398"/>
      <c r="E34" s="398"/>
    </row>
    <row r="35" spans="1:5">
      <c r="A35" s="399"/>
      <c r="B35" s="399"/>
      <c r="C35" s="398"/>
      <c r="D35" s="398"/>
      <c r="E35" s="398"/>
    </row>
    <row r="36" spans="1:5">
      <c r="A36" s="31"/>
      <c r="B36" s="31"/>
      <c r="C36" s="31"/>
      <c r="D36" s="31"/>
      <c r="E36" s="31"/>
    </row>
    <row r="39" spans="1:5" ht="15.75">
      <c r="A39" s="32"/>
      <c r="B39" s="32"/>
      <c r="C39" s="32"/>
      <c r="D39" s="32"/>
      <c r="E39" s="32"/>
    </row>
  </sheetData>
  <mergeCells count="21">
    <mergeCell ref="B6:E6"/>
    <mergeCell ref="B4:E4"/>
    <mergeCell ref="A1:E1"/>
    <mergeCell ref="A2:E2"/>
    <mergeCell ref="A32:B35"/>
    <mergeCell ref="C32:C35"/>
    <mergeCell ref="D32:E35"/>
    <mergeCell ref="B8:E8"/>
    <mergeCell ref="A17:E17"/>
    <mergeCell ref="A18:E18"/>
    <mergeCell ref="A14:E14"/>
    <mergeCell ref="D15:E15"/>
    <mergeCell ref="D16:E16"/>
    <mergeCell ref="A31:E31"/>
    <mergeCell ref="B20:E20"/>
    <mergeCell ref="B22:C22"/>
    <mergeCell ref="A26:E26"/>
    <mergeCell ref="A29:E29"/>
    <mergeCell ref="A30:E30"/>
    <mergeCell ref="D27:E27"/>
    <mergeCell ref="D28:E28"/>
  </mergeCells>
  <printOptions horizontalCentered="1"/>
  <pageMargins left="0" right="0" top="1.7716535433070868" bottom="0" header="0.39370078740157483" footer="0.31496062992125984"/>
  <pageSetup paperSize="9" scale="87" orientation="portrait" useFirstPageNumber="1" horizontalDpi="300" verticalDpi="300" r:id="rId1"/>
  <headerFooter>
    <oddHeader xml:space="preserve">&amp;C&amp;G
&amp;8PREEITURA MUNICIPAL DE PALMAS
SECRETARIA MUNICIPAL DE FINANÇAS
DIRETORIA GERAL DE PLANEJAMENTO E ORÇAMENTO&amp;11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topLeftCell="A7"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403</v>
      </c>
      <c r="C6" s="415"/>
      <c r="D6" s="415"/>
      <c r="E6" s="415"/>
      <c r="F6" s="415"/>
      <c r="G6" s="416"/>
    </row>
    <row r="7" spans="1:8" ht="115.5" customHeight="1">
      <c r="A7" s="336" t="s">
        <v>306</v>
      </c>
      <c r="B7" s="411" t="s">
        <v>393</v>
      </c>
      <c r="C7" s="412"/>
      <c r="D7" s="412"/>
      <c r="E7" s="412"/>
      <c r="F7" s="412"/>
      <c r="G7" s="413"/>
    </row>
    <row r="8" spans="1:8" ht="29.25" customHeight="1">
      <c r="A8" s="336" t="s">
        <v>307</v>
      </c>
      <c r="B8" s="411" t="s">
        <v>394</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381</v>
      </c>
      <c r="B12" s="421"/>
      <c r="C12" s="422" t="s">
        <v>382</v>
      </c>
      <c r="D12" s="423"/>
      <c r="E12" s="338">
        <v>100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17000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482" priority="7" operator="between">
      <formula>66</formula>
      <formula>100</formula>
    </cfRule>
    <cfRule type="cellIs" dxfId="481" priority="8" operator="between">
      <formula>33</formula>
      <formula>66</formula>
    </cfRule>
    <cfRule type="cellIs" dxfId="480" priority="9" operator="between">
      <formula>0</formula>
      <formula>33</formula>
    </cfRule>
  </conditionalFormatting>
  <conditionalFormatting sqref="G15">
    <cfRule type="cellIs" dxfId="479" priority="16" operator="between">
      <formula>66</formula>
      <formula>100</formula>
    </cfRule>
    <cfRule type="cellIs" dxfId="478" priority="17" operator="between">
      <formula>33</formula>
      <formula>66</formula>
    </cfRule>
    <cfRule type="cellIs" dxfId="477" priority="18" operator="between">
      <formula>0</formula>
      <formula>33</formula>
    </cfRule>
  </conditionalFormatting>
  <conditionalFormatting sqref="G12">
    <cfRule type="cellIs" dxfId="476" priority="13" operator="between">
      <formula>66</formula>
      <formula>100</formula>
    </cfRule>
    <cfRule type="cellIs" dxfId="475" priority="14" operator="between">
      <formula>33</formula>
      <formula>66</formula>
    </cfRule>
    <cfRule type="cellIs" dxfId="474" priority="15" operator="between">
      <formula>0</formula>
      <formula>33</formula>
    </cfRule>
  </conditionalFormatting>
  <conditionalFormatting sqref="F12">
    <cfRule type="cellIs" dxfId="473" priority="10" operator="between">
      <formula>$E$12*0</formula>
      <formula>$E$12*0.329999</formula>
    </cfRule>
    <cfRule type="cellIs" dxfId="472" priority="11" operator="between">
      <formula>$E$12*0.33</formula>
      <formula>$E$12*0.6599999</formula>
    </cfRule>
    <cfRule type="cellIs" dxfId="471" priority="12" operator="between">
      <formula>$E$12*0.66</formula>
      <formula>$E$12*1</formula>
    </cfRule>
  </conditionalFormatting>
  <conditionalFormatting sqref="D16">
    <cfRule type="cellIs" dxfId="470" priority="4" operator="between">
      <formula>66</formula>
      <formula>100</formula>
    </cfRule>
    <cfRule type="cellIs" dxfId="469" priority="5" operator="between">
      <formula>33</formula>
      <formula>66</formula>
    </cfRule>
    <cfRule type="cellIs" dxfId="468" priority="6" operator="between">
      <formula>0</formula>
      <formula>33</formula>
    </cfRule>
  </conditionalFormatting>
  <conditionalFormatting sqref="E16">
    <cfRule type="cellIs" dxfId="467" priority="1" operator="between">
      <formula>66</formula>
      <formula>100</formula>
    </cfRule>
    <cfRule type="cellIs" dxfId="466" priority="2" operator="between">
      <formula>33</formula>
      <formula>66</formula>
    </cfRule>
    <cfRule type="cellIs" dxfId="46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383</v>
      </c>
      <c r="C4" s="431"/>
      <c r="D4" s="431"/>
      <c r="E4" s="431"/>
      <c r="F4" s="431"/>
      <c r="G4" s="432"/>
    </row>
    <row r="5" spans="1:8" ht="30.75" customHeight="1">
      <c r="A5" s="343" t="s">
        <v>305</v>
      </c>
      <c r="B5" s="414" t="s">
        <v>384</v>
      </c>
      <c r="C5" s="415"/>
      <c r="D5" s="415"/>
      <c r="E5" s="415"/>
      <c r="F5" s="415"/>
      <c r="G5" s="416"/>
    </row>
    <row r="6" spans="1:8" ht="15" customHeight="1">
      <c r="A6" s="336" t="s">
        <v>33</v>
      </c>
      <c r="B6" s="414" t="s">
        <v>385</v>
      </c>
      <c r="C6" s="415"/>
      <c r="D6" s="415"/>
      <c r="E6" s="415"/>
      <c r="F6" s="415"/>
      <c r="G6" s="416"/>
    </row>
    <row r="7" spans="1:8" ht="82.5" customHeight="1">
      <c r="A7" s="336" t="s">
        <v>306</v>
      </c>
      <c r="B7" s="411" t="s">
        <v>386</v>
      </c>
      <c r="C7" s="412"/>
      <c r="D7" s="412"/>
      <c r="E7" s="412"/>
      <c r="F7" s="412"/>
      <c r="G7" s="413"/>
    </row>
    <row r="8" spans="1:8" ht="46.5" customHeight="1">
      <c r="A8" s="336" t="s">
        <v>307</v>
      </c>
      <c r="B8" s="411" t="s">
        <v>387</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388</v>
      </c>
      <c r="B12" s="421"/>
      <c r="C12" s="422" t="s">
        <v>382</v>
      </c>
      <c r="D12" s="423"/>
      <c r="E12" s="338">
        <v>50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23000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464" priority="7" operator="between">
      <formula>66</formula>
      <formula>100</formula>
    </cfRule>
    <cfRule type="cellIs" dxfId="463" priority="8" operator="between">
      <formula>33</formula>
      <formula>66</formula>
    </cfRule>
    <cfRule type="cellIs" dxfId="462" priority="9" operator="between">
      <formula>0</formula>
      <formula>33</formula>
    </cfRule>
  </conditionalFormatting>
  <conditionalFormatting sqref="G15">
    <cfRule type="cellIs" dxfId="461" priority="16" operator="between">
      <formula>66</formula>
      <formula>100</formula>
    </cfRule>
    <cfRule type="cellIs" dxfId="460" priority="17" operator="between">
      <formula>33</formula>
      <formula>66</formula>
    </cfRule>
    <cfRule type="cellIs" dxfId="459" priority="18" operator="between">
      <formula>0</formula>
      <formula>33</formula>
    </cfRule>
  </conditionalFormatting>
  <conditionalFormatting sqref="G12">
    <cfRule type="cellIs" dxfId="458" priority="13" operator="between">
      <formula>66</formula>
      <formula>100</formula>
    </cfRule>
    <cfRule type="cellIs" dxfId="457" priority="14" operator="between">
      <formula>33</formula>
      <formula>66</formula>
    </cfRule>
    <cfRule type="cellIs" dxfId="456" priority="15" operator="between">
      <formula>0</formula>
      <formula>33</formula>
    </cfRule>
  </conditionalFormatting>
  <conditionalFormatting sqref="F12">
    <cfRule type="cellIs" dxfId="455" priority="10" operator="between">
      <formula>$E$12*0</formula>
      <formula>$E$12*0.329999</formula>
    </cfRule>
    <cfRule type="cellIs" dxfId="454" priority="11" operator="between">
      <formula>$E$12*0.33</formula>
      <formula>$E$12*0.6599999</formula>
    </cfRule>
    <cfRule type="cellIs" dxfId="453" priority="12" operator="between">
      <formula>$E$12*0.66</formula>
      <formula>$E$12*1</formula>
    </cfRule>
  </conditionalFormatting>
  <conditionalFormatting sqref="D16">
    <cfRule type="cellIs" dxfId="452" priority="4" operator="between">
      <formula>66</formula>
      <formula>100</formula>
    </cfRule>
    <cfRule type="cellIs" dxfId="451" priority="5" operator="between">
      <formula>33</formula>
      <formula>66</formula>
    </cfRule>
    <cfRule type="cellIs" dxfId="450" priority="6" operator="between">
      <formula>0</formula>
      <formula>33</formula>
    </cfRule>
  </conditionalFormatting>
  <conditionalFormatting sqref="E16">
    <cfRule type="cellIs" dxfId="449" priority="1" operator="between">
      <formula>66</formula>
      <formula>100</formula>
    </cfRule>
    <cfRule type="cellIs" dxfId="448" priority="2" operator="between">
      <formula>33</formula>
      <formula>66</formula>
    </cfRule>
    <cfRule type="cellIs" dxfId="44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24.42578125" style="331" customWidth="1"/>
    <col min="4" max="5" width="18.140625" style="331" customWidth="1"/>
    <col min="6" max="6" width="21.7109375" style="331" customWidth="1"/>
    <col min="7" max="7" width="22.57031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408</v>
      </c>
      <c r="C6" s="415"/>
      <c r="D6" s="415"/>
      <c r="E6" s="415"/>
      <c r="F6" s="415"/>
      <c r="G6" s="416"/>
    </row>
    <row r="7" spans="1:8" ht="82.5" customHeight="1">
      <c r="A7" s="336" t="s">
        <v>306</v>
      </c>
      <c r="B7" s="411" t="s">
        <v>409</v>
      </c>
      <c r="C7" s="412"/>
      <c r="D7" s="412"/>
      <c r="E7" s="412"/>
      <c r="F7" s="412"/>
      <c r="G7" s="413"/>
    </row>
    <row r="8" spans="1:8" ht="29.25" customHeight="1">
      <c r="A8" s="336" t="s">
        <v>307</v>
      </c>
      <c r="B8" s="411" t="s">
        <v>410</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411</v>
      </c>
      <c r="B12" s="421"/>
      <c r="C12" s="422" t="s">
        <v>382</v>
      </c>
      <c r="D12" s="423"/>
      <c r="E12" s="338">
        <v>100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2000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G12">
    <cfRule type="cellIs" dxfId="446" priority="13" operator="between">
      <formula>66</formula>
      <formula>100</formula>
    </cfRule>
    <cfRule type="cellIs" dxfId="445" priority="14" operator="between">
      <formula>33</formula>
      <formula>66</formula>
    </cfRule>
    <cfRule type="cellIs" dxfId="444" priority="15" operator="between">
      <formula>0</formula>
      <formula>33</formula>
    </cfRule>
  </conditionalFormatting>
  <conditionalFormatting sqref="C16">
    <cfRule type="cellIs" dxfId="443" priority="7" operator="between">
      <formula>66</formula>
      <formula>100</formula>
    </cfRule>
    <cfRule type="cellIs" dxfId="442" priority="8" operator="between">
      <formula>33</formula>
      <formula>66</formula>
    </cfRule>
    <cfRule type="cellIs" dxfId="441" priority="9" operator="between">
      <formula>0</formula>
      <formula>33</formula>
    </cfRule>
  </conditionalFormatting>
  <conditionalFormatting sqref="G15">
    <cfRule type="cellIs" dxfId="440" priority="16" operator="between">
      <formula>66</formula>
      <formula>100</formula>
    </cfRule>
    <cfRule type="cellIs" dxfId="439" priority="17" operator="between">
      <formula>33</formula>
      <formula>66</formula>
    </cfRule>
    <cfRule type="cellIs" dxfId="438" priority="18" operator="between">
      <formula>0</formula>
      <formula>33</formula>
    </cfRule>
  </conditionalFormatting>
  <conditionalFormatting sqref="F12">
    <cfRule type="cellIs" dxfId="437" priority="10" operator="between">
      <formula>$E$12*0</formula>
      <formula>$E$12*0.329999</formula>
    </cfRule>
    <cfRule type="cellIs" dxfId="436" priority="11" operator="between">
      <formula>$E$12*0.33</formula>
      <formula>$E$12*0.6599999</formula>
    </cfRule>
    <cfRule type="cellIs" dxfId="435" priority="12" operator="between">
      <formula>$E$12*0.66</formula>
      <formula>$E$12*1</formula>
    </cfRule>
  </conditionalFormatting>
  <conditionalFormatting sqref="D16">
    <cfRule type="cellIs" dxfId="434" priority="4" operator="between">
      <formula>66</formula>
      <formula>100</formula>
    </cfRule>
    <cfRule type="cellIs" dxfId="433" priority="5" operator="between">
      <formula>33</formula>
      <formula>66</formula>
    </cfRule>
    <cfRule type="cellIs" dxfId="432" priority="6" operator="between">
      <formula>0</formula>
      <formula>33</formula>
    </cfRule>
  </conditionalFormatting>
  <conditionalFormatting sqref="E16">
    <cfRule type="cellIs" dxfId="431" priority="1" operator="between">
      <formula>66</formula>
      <formula>100</formula>
    </cfRule>
    <cfRule type="cellIs" dxfId="430" priority="2" operator="between">
      <formula>33</formula>
      <formula>66</formula>
    </cfRule>
    <cfRule type="cellIs" dxfId="42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9.140625" style="331" customWidth="1"/>
    <col min="4" max="5" width="18.140625" style="331" customWidth="1"/>
    <col min="6" max="6" width="21.7109375" style="331" customWidth="1"/>
    <col min="7" max="7" width="20.8554687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438</v>
      </c>
      <c r="C6" s="415"/>
      <c r="D6" s="415"/>
      <c r="E6" s="415"/>
      <c r="F6" s="415"/>
      <c r="G6" s="416"/>
    </row>
    <row r="7" spans="1:8" ht="90.75" customHeight="1">
      <c r="A7" s="336" t="s">
        <v>306</v>
      </c>
      <c r="B7" s="411" t="s">
        <v>439</v>
      </c>
      <c r="C7" s="412"/>
      <c r="D7" s="412"/>
      <c r="E7" s="412"/>
      <c r="F7" s="412"/>
      <c r="G7" s="413"/>
    </row>
    <row r="8" spans="1:8" ht="29.25" customHeight="1">
      <c r="A8" s="336" t="s">
        <v>307</v>
      </c>
      <c r="B8" s="411" t="s">
        <v>440</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441</v>
      </c>
      <c r="B12" s="421"/>
      <c r="C12" s="422" t="s">
        <v>382</v>
      </c>
      <c r="D12" s="423"/>
      <c r="E12" s="338">
        <v>100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4000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428" priority="7" operator="between">
      <formula>66</formula>
      <formula>100</formula>
    </cfRule>
    <cfRule type="cellIs" dxfId="427" priority="8" operator="between">
      <formula>33</formula>
      <formula>66</formula>
    </cfRule>
    <cfRule type="cellIs" dxfId="426" priority="9" operator="between">
      <formula>0</formula>
      <formula>33</formula>
    </cfRule>
  </conditionalFormatting>
  <conditionalFormatting sqref="G15">
    <cfRule type="cellIs" dxfId="425" priority="16" operator="between">
      <formula>66</formula>
      <formula>100</formula>
    </cfRule>
    <cfRule type="cellIs" dxfId="424" priority="17" operator="between">
      <formula>33</formula>
      <formula>66</formula>
    </cfRule>
    <cfRule type="cellIs" dxfId="423" priority="18" operator="between">
      <formula>0</formula>
      <formula>33</formula>
    </cfRule>
  </conditionalFormatting>
  <conditionalFormatting sqref="G12">
    <cfRule type="cellIs" dxfId="422" priority="13" operator="between">
      <formula>66</formula>
      <formula>100</formula>
    </cfRule>
    <cfRule type="cellIs" dxfId="421" priority="14" operator="between">
      <formula>33</formula>
      <formula>66</formula>
    </cfRule>
    <cfRule type="cellIs" dxfId="420" priority="15" operator="between">
      <formula>0</formula>
      <formula>33</formula>
    </cfRule>
  </conditionalFormatting>
  <conditionalFormatting sqref="F12">
    <cfRule type="cellIs" dxfId="419" priority="10" operator="between">
      <formula>$E$12*0</formula>
      <formula>$E$12*0.329999</formula>
    </cfRule>
    <cfRule type="cellIs" dxfId="418" priority="11" operator="between">
      <formula>$E$12*0.33</formula>
      <formula>$E$12*0.6599999</formula>
    </cfRule>
    <cfRule type="cellIs" dxfId="417" priority="12" operator="between">
      <formula>$E$12*0.66</formula>
      <formula>$E$12*1</formula>
    </cfRule>
  </conditionalFormatting>
  <conditionalFormatting sqref="D16">
    <cfRule type="cellIs" dxfId="416" priority="4" operator="between">
      <formula>66</formula>
      <formula>100</formula>
    </cfRule>
    <cfRule type="cellIs" dxfId="415" priority="5" operator="between">
      <formula>33</formula>
      <formula>66</formula>
    </cfRule>
    <cfRule type="cellIs" dxfId="414" priority="6" operator="between">
      <formula>0</formula>
      <formula>33</formula>
    </cfRule>
  </conditionalFormatting>
  <conditionalFormatting sqref="E16">
    <cfRule type="cellIs" dxfId="413" priority="1" operator="between">
      <formula>66</formula>
      <formula>100</formula>
    </cfRule>
    <cfRule type="cellIs" dxfId="412" priority="2" operator="between">
      <formula>33</formula>
      <formula>66</formula>
    </cfRule>
    <cfRule type="cellIs" dxfId="41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E15" sqref="E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422</v>
      </c>
      <c r="C6" s="415"/>
      <c r="D6" s="415"/>
      <c r="E6" s="415"/>
      <c r="F6" s="415"/>
      <c r="G6" s="416"/>
    </row>
    <row r="7" spans="1:8" ht="82.5" customHeight="1">
      <c r="A7" s="336" t="s">
        <v>306</v>
      </c>
      <c r="B7" s="411" t="s">
        <v>423</v>
      </c>
      <c r="C7" s="412"/>
      <c r="D7" s="412"/>
      <c r="E7" s="412"/>
      <c r="F7" s="412"/>
      <c r="G7" s="413"/>
    </row>
    <row r="8" spans="1:8" ht="29.25" customHeight="1">
      <c r="A8" s="336" t="s">
        <v>307</v>
      </c>
      <c r="B8" s="411" t="s">
        <v>424</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381</v>
      </c>
      <c r="B12" s="421"/>
      <c r="C12" s="422" t="s">
        <v>382</v>
      </c>
      <c r="D12" s="423"/>
      <c r="E12" s="338">
        <v>100</v>
      </c>
      <c r="F12" s="351">
        <f>IFERROR(E12*E16/100,0)</f>
        <v>89.836746947197511</v>
      </c>
      <c r="G12" s="350">
        <f>IFERROR(F12/E12*100,0)</f>
        <v>89.836746947197511</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43000</v>
      </c>
      <c r="B15" s="365">
        <v>23650.400000000001</v>
      </c>
      <c r="C15" s="341">
        <v>23646.75</v>
      </c>
      <c r="D15" s="341">
        <v>21246.75</v>
      </c>
      <c r="E15" s="341">
        <v>21246.75</v>
      </c>
      <c r="F15" s="342">
        <v>0</v>
      </c>
      <c r="G15" s="350">
        <f>IFERROR(B15-C15-F15,0)</f>
        <v>3.6500000000014552</v>
      </c>
    </row>
    <row r="16" spans="1:8" ht="16.5" thickBot="1">
      <c r="A16" s="407" t="s">
        <v>325</v>
      </c>
      <c r="B16" s="407"/>
      <c r="C16" s="350">
        <f>IFERROR(C15/$B$15*100,0)</f>
        <v>99.984566857220173</v>
      </c>
      <c r="D16" s="350">
        <f>IFERROR(D15/$C$15*100,0)</f>
        <v>89.850613720701574</v>
      </c>
      <c r="E16" s="350">
        <f>IFERROR(E15/$B$15*100,0)</f>
        <v>89.836746947197511</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410" priority="7" operator="between">
      <formula>66</formula>
      <formula>100</formula>
    </cfRule>
    <cfRule type="cellIs" dxfId="409" priority="8" operator="between">
      <formula>33</formula>
      <formula>66</formula>
    </cfRule>
    <cfRule type="cellIs" dxfId="408" priority="9" operator="between">
      <formula>0</formula>
      <formula>33</formula>
    </cfRule>
  </conditionalFormatting>
  <conditionalFormatting sqref="G15">
    <cfRule type="cellIs" dxfId="407" priority="16" operator="between">
      <formula>66</formula>
      <formula>100</formula>
    </cfRule>
    <cfRule type="cellIs" dxfId="406" priority="17" operator="between">
      <formula>33</formula>
      <formula>66</formula>
    </cfRule>
    <cfRule type="cellIs" dxfId="405" priority="18" operator="between">
      <formula>0</formula>
      <formula>33</formula>
    </cfRule>
  </conditionalFormatting>
  <conditionalFormatting sqref="G12">
    <cfRule type="cellIs" dxfId="404" priority="13" operator="between">
      <formula>66</formula>
      <formula>100</formula>
    </cfRule>
    <cfRule type="cellIs" dxfId="403" priority="14" operator="between">
      <formula>33</formula>
      <formula>66</formula>
    </cfRule>
    <cfRule type="cellIs" dxfId="402" priority="15" operator="between">
      <formula>0</formula>
      <formula>33</formula>
    </cfRule>
  </conditionalFormatting>
  <conditionalFormatting sqref="F12">
    <cfRule type="cellIs" dxfId="401" priority="10" operator="between">
      <formula>$E$12*0</formula>
      <formula>$E$12*0.329999</formula>
    </cfRule>
    <cfRule type="cellIs" dxfId="400" priority="11" operator="between">
      <formula>$E$12*0.33</formula>
      <formula>$E$12*0.6599999</formula>
    </cfRule>
    <cfRule type="cellIs" dxfId="399" priority="12" operator="between">
      <formula>$E$12*0.66</formula>
      <formula>$E$12*1</formula>
    </cfRule>
  </conditionalFormatting>
  <conditionalFormatting sqref="D16">
    <cfRule type="cellIs" dxfId="398" priority="4" operator="between">
      <formula>66</formula>
      <formula>100</formula>
    </cfRule>
    <cfRule type="cellIs" dxfId="397" priority="5" operator="between">
      <formula>33</formula>
      <formula>66</formula>
    </cfRule>
    <cfRule type="cellIs" dxfId="396" priority="6" operator="between">
      <formula>0</formula>
      <formula>33</formula>
    </cfRule>
  </conditionalFormatting>
  <conditionalFormatting sqref="E16">
    <cfRule type="cellIs" dxfId="395" priority="1" operator="between">
      <formula>66</formula>
      <formula>100</formula>
    </cfRule>
    <cfRule type="cellIs" dxfId="394" priority="2" operator="between">
      <formula>33</formula>
      <formula>66</formula>
    </cfRule>
    <cfRule type="cellIs" dxfId="39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412</v>
      </c>
      <c r="C6" s="415"/>
      <c r="D6" s="415"/>
      <c r="E6" s="415"/>
      <c r="F6" s="415"/>
      <c r="G6" s="416"/>
    </row>
    <row r="7" spans="1:8" ht="69" customHeight="1">
      <c r="A7" s="336" t="s">
        <v>306</v>
      </c>
      <c r="B7" s="411" t="s">
        <v>413</v>
      </c>
      <c r="C7" s="412"/>
      <c r="D7" s="412"/>
      <c r="E7" s="412"/>
      <c r="F7" s="412"/>
      <c r="G7" s="413"/>
    </row>
    <row r="8" spans="1:8" ht="29.25" customHeight="1">
      <c r="A8" s="336" t="s">
        <v>307</v>
      </c>
      <c r="B8" s="411" t="s">
        <v>414</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415</v>
      </c>
      <c r="B12" s="421"/>
      <c r="C12" s="422" t="s">
        <v>382</v>
      </c>
      <c r="D12" s="423"/>
      <c r="E12" s="338">
        <v>100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2000</v>
      </c>
      <c r="B15" s="365">
        <v>69300</v>
      </c>
      <c r="C15" s="341">
        <v>69300</v>
      </c>
      <c r="D15" s="341">
        <v>0</v>
      </c>
      <c r="E15" s="341">
        <v>0</v>
      </c>
      <c r="F15" s="342">
        <v>0</v>
      </c>
      <c r="G15" s="350">
        <f>IFERROR(B15-C15-F15,0)</f>
        <v>0</v>
      </c>
    </row>
    <row r="16" spans="1:8" ht="16.5" thickBot="1">
      <c r="A16" s="407" t="s">
        <v>325</v>
      </c>
      <c r="B16" s="407"/>
      <c r="C16" s="350">
        <f>IFERROR(C15/$B$15*100,0)</f>
        <v>100</v>
      </c>
      <c r="D16" s="350">
        <f>IFERROR(D15/$C$15*100,0)</f>
        <v>0</v>
      </c>
      <c r="E16" s="350">
        <f>IFERROR(E15/$B$15*100,0)</f>
        <v>0</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D16">
    <cfRule type="cellIs" dxfId="392" priority="4" operator="between">
      <formula>66</formula>
      <formula>100</formula>
    </cfRule>
    <cfRule type="cellIs" dxfId="391" priority="5" operator="between">
      <formula>33</formula>
      <formula>66</formula>
    </cfRule>
    <cfRule type="cellIs" dxfId="390" priority="6" operator="between">
      <formula>0</formula>
      <formula>33</formula>
    </cfRule>
  </conditionalFormatting>
  <conditionalFormatting sqref="G15">
    <cfRule type="cellIs" dxfId="389" priority="16" operator="between">
      <formula>66</formula>
      <formula>100</formula>
    </cfRule>
    <cfRule type="cellIs" dxfId="388" priority="17" operator="between">
      <formula>33</formula>
      <formula>66</formula>
    </cfRule>
    <cfRule type="cellIs" dxfId="387" priority="18" operator="between">
      <formula>0</formula>
      <formula>33</formula>
    </cfRule>
  </conditionalFormatting>
  <conditionalFormatting sqref="G12">
    <cfRule type="cellIs" dxfId="386" priority="13" operator="between">
      <formula>66</formula>
      <formula>100</formula>
    </cfRule>
    <cfRule type="cellIs" dxfId="385" priority="14" operator="between">
      <formula>33</formula>
      <formula>66</formula>
    </cfRule>
    <cfRule type="cellIs" dxfId="384" priority="15" operator="between">
      <formula>0</formula>
      <formula>33</formula>
    </cfRule>
  </conditionalFormatting>
  <conditionalFormatting sqref="F12">
    <cfRule type="cellIs" dxfId="383" priority="10" operator="between">
      <formula>$E$12*0</formula>
      <formula>$E$12*0.329999</formula>
    </cfRule>
    <cfRule type="cellIs" dxfId="382" priority="11" operator="between">
      <formula>$E$12*0.33</formula>
      <formula>$E$12*0.6599999</formula>
    </cfRule>
    <cfRule type="cellIs" dxfId="381" priority="12" operator="between">
      <formula>$E$12*0.66</formula>
      <formula>$E$12*1</formula>
    </cfRule>
  </conditionalFormatting>
  <conditionalFormatting sqref="C16">
    <cfRule type="cellIs" dxfId="380" priority="7" operator="between">
      <formula>66</formula>
      <formula>100</formula>
    </cfRule>
    <cfRule type="cellIs" dxfId="379" priority="8" operator="between">
      <formula>33</formula>
      <formula>66</formula>
    </cfRule>
    <cfRule type="cellIs" dxfId="378" priority="9" operator="between">
      <formula>0</formula>
      <formula>33</formula>
    </cfRule>
  </conditionalFormatting>
  <conditionalFormatting sqref="E16">
    <cfRule type="cellIs" dxfId="377" priority="1" operator="between">
      <formula>66</formula>
      <formula>100</formula>
    </cfRule>
    <cfRule type="cellIs" dxfId="376" priority="2" operator="between">
      <formula>33</formula>
      <formula>66</formula>
    </cfRule>
    <cfRule type="cellIs" dxfId="37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416</v>
      </c>
      <c r="C6" s="415"/>
      <c r="D6" s="415"/>
      <c r="E6" s="415"/>
      <c r="F6" s="415"/>
      <c r="G6" s="416"/>
    </row>
    <row r="7" spans="1:8" ht="72" customHeight="1">
      <c r="A7" s="336" t="s">
        <v>306</v>
      </c>
      <c r="B7" s="411" t="s">
        <v>417</v>
      </c>
      <c r="C7" s="412"/>
      <c r="D7" s="412"/>
      <c r="E7" s="412"/>
      <c r="F7" s="412"/>
      <c r="G7" s="413"/>
    </row>
    <row r="8" spans="1:8" ht="29.25" customHeight="1">
      <c r="A8" s="336" t="s">
        <v>307</v>
      </c>
      <c r="B8" s="411" t="s">
        <v>418</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377</v>
      </c>
      <c r="B12" s="421"/>
      <c r="C12" s="422" t="s">
        <v>65</v>
      </c>
      <c r="D12" s="423"/>
      <c r="E12" s="338">
        <v>40</v>
      </c>
      <c r="F12" s="351">
        <f>IFERROR(E12*E16/100,0)</f>
        <v>35.062322502052382</v>
      </c>
      <c r="G12" s="350">
        <f>IFERROR(F12/E12*100,0)</f>
        <v>87.655806255130955</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1892000</v>
      </c>
      <c r="B15" s="365">
        <v>1888050</v>
      </c>
      <c r="C15" s="341">
        <v>1800953.59</v>
      </c>
      <c r="D15" s="341">
        <v>1800953.59</v>
      </c>
      <c r="E15" s="341">
        <v>1654985.45</v>
      </c>
      <c r="F15" s="342">
        <v>0</v>
      </c>
      <c r="G15" s="350">
        <f>IFERROR(B15-C15-F15,0)</f>
        <v>87096.409999999916</v>
      </c>
    </row>
    <row r="16" spans="1:8" ht="16.5" thickBot="1">
      <c r="A16" s="407" t="s">
        <v>325</v>
      </c>
      <c r="B16" s="407"/>
      <c r="C16" s="350">
        <f>IFERROR(C15/$B$15*100,0)</f>
        <v>95.386964857922194</v>
      </c>
      <c r="D16" s="350">
        <f>IFERROR(D15/$C$15*100,0)</f>
        <v>100</v>
      </c>
      <c r="E16" s="350">
        <f>IFERROR(E15/$B$15*100,0)</f>
        <v>87.655806255130955</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374" priority="7" operator="between">
      <formula>66</formula>
      <formula>100</formula>
    </cfRule>
    <cfRule type="cellIs" dxfId="373" priority="8" operator="between">
      <formula>33</formula>
      <formula>66</formula>
    </cfRule>
    <cfRule type="cellIs" dxfId="372" priority="9" operator="between">
      <formula>0</formula>
      <formula>33</formula>
    </cfRule>
  </conditionalFormatting>
  <conditionalFormatting sqref="G15">
    <cfRule type="cellIs" dxfId="371" priority="16" operator="between">
      <formula>66</formula>
      <formula>100</formula>
    </cfRule>
    <cfRule type="cellIs" dxfId="370" priority="17" operator="between">
      <formula>33</formula>
      <formula>66</formula>
    </cfRule>
    <cfRule type="cellIs" dxfId="369" priority="18" operator="between">
      <formula>0</formula>
      <formula>33</formula>
    </cfRule>
  </conditionalFormatting>
  <conditionalFormatting sqref="G12">
    <cfRule type="cellIs" dxfId="368" priority="13" operator="between">
      <formula>66</formula>
      <formula>100</formula>
    </cfRule>
    <cfRule type="cellIs" dxfId="367" priority="14" operator="between">
      <formula>33</formula>
      <formula>66</formula>
    </cfRule>
    <cfRule type="cellIs" dxfId="366" priority="15" operator="between">
      <formula>0</formula>
      <formula>33</formula>
    </cfRule>
  </conditionalFormatting>
  <conditionalFormatting sqref="F12">
    <cfRule type="cellIs" dxfId="365" priority="10" operator="between">
      <formula>$E$12*0</formula>
      <formula>$E$12*0.329999</formula>
    </cfRule>
    <cfRule type="cellIs" dxfId="364" priority="11" operator="between">
      <formula>$E$12*0.33</formula>
      <formula>$E$12*0.6599999</formula>
    </cfRule>
    <cfRule type="cellIs" dxfId="363" priority="12" operator="between">
      <formula>$E$12*0.66</formula>
      <formula>$E$12*1</formula>
    </cfRule>
  </conditionalFormatting>
  <conditionalFormatting sqref="D16">
    <cfRule type="cellIs" dxfId="362" priority="4" operator="between">
      <formula>66</formula>
      <formula>100</formula>
    </cfRule>
    <cfRule type="cellIs" dxfId="361" priority="5" operator="between">
      <formula>33</formula>
      <formula>66</formula>
    </cfRule>
    <cfRule type="cellIs" dxfId="360" priority="6" operator="between">
      <formula>0</formula>
      <formula>33</formula>
    </cfRule>
  </conditionalFormatting>
  <conditionalFormatting sqref="E16">
    <cfRule type="cellIs" dxfId="359" priority="1" operator="between">
      <formula>66</formula>
      <formula>100</formula>
    </cfRule>
    <cfRule type="cellIs" dxfId="358" priority="2" operator="between">
      <formula>33</formula>
      <formula>66</formula>
    </cfRule>
    <cfRule type="cellIs" dxfId="35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G15" sqref="G15"/>
    </sheetView>
  </sheetViews>
  <sheetFormatPr defaultRowHeight="15"/>
  <cols>
    <col min="1" max="1" width="26.140625" style="331" customWidth="1"/>
    <col min="2" max="2" width="18.85546875" style="331" customWidth="1"/>
    <col min="3" max="3" width="20.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7" t="s">
        <v>33</v>
      </c>
      <c r="B6" s="414" t="s">
        <v>419</v>
      </c>
      <c r="C6" s="415"/>
      <c r="D6" s="415"/>
      <c r="E6" s="415"/>
      <c r="F6" s="415"/>
      <c r="G6" s="416"/>
    </row>
    <row r="7" spans="1:8" ht="78" customHeight="1">
      <c r="A7" s="337" t="s">
        <v>306</v>
      </c>
      <c r="B7" s="411" t="s">
        <v>420</v>
      </c>
      <c r="C7" s="412"/>
      <c r="D7" s="412"/>
      <c r="E7" s="412"/>
      <c r="F7" s="412"/>
      <c r="G7" s="413"/>
    </row>
    <row r="8" spans="1:8" ht="29.25" customHeight="1">
      <c r="A8" s="337" t="s">
        <v>307</v>
      </c>
      <c r="B8" s="411" t="s">
        <v>421</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381</v>
      </c>
      <c r="B12" s="421"/>
      <c r="C12" s="422" t="s">
        <v>382</v>
      </c>
      <c r="D12" s="423"/>
      <c r="E12" s="338">
        <v>100</v>
      </c>
      <c r="F12" s="351">
        <f>IFERROR(E12*E16/100,0)</f>
        <v>24.549658931635339</v>
      </c>
      <c r="G12" s="350">
        <f>IFERROR(F12/E12*100,0)</f>
        <v>24.549658931635339</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287000</v>
      </c>
      <c r="B15" s="365">
        <v>550574.37</v>
      </c>
      <c r="C15" s="341">
        <v>226510.37</v>
      </c>
      <c r="D15" s="341">
        <v>142509.15</v>
      </c>
      <c r="E15" s="341">
        <v>135164.13</v>
      </c>
      <c r="F15" s="342">
        <v>218768.64000000001</v>
      </c>
      <c r="G15" s="350">
        <f>IFERROR(B15-C15-F15,0)</f>
        <v>105295.35999999999</v>
      </c>
    </row>
    <row r="16" spans="1:8" ht="16.5" thickBot="1">
      <c r="A16" s="407" t="s">
        <v>325</v>
      </c>
      <c r="B16" s="407"/>
      <c r="C16" s="350">
        <f>IFERROR(C15/$B$15*100,0)</f>
        <v>41.140739987587871</v>
      </c>
      <c r="D16" s="350">
        <f>IFERROR(D15/$C$15*100,0)</f>
        <v>62.915066537571761</v>
      </c>
      <c r="E16" s="350">
        <f>IFERROR(E15/$B$15*100,0)</f>
        <v>24.549658931635339</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56" priority="7" operator="between">
      <formula>66</formula>
      <formula>100</formula>
    </cfRule>
    <cfRule type="cellIs" dxfId="355" priority="8" operator="between">
      <formula>33</formula>
      <formula>66</formula>
    </cfRule>
    <cfRule type="cellIs" dxfId="354" priority="9" operator="between">
      <formula>0</formula>
      <formula>33</formula>
    </cfRule>
  </conditionalFormatting>
  <conditionalFormatting sqref="G15">
    <cfRule type="cellIs" dxfId="353" priority="16" operator="between">
      <formula>66</formula>
      <formula>100</formula>
    </cfRule>
    <cfRule type="cellIs" dxfId="352" priority="17" operator="between">
      <formula>33</formula>
      <formula>66</formula>
    </cfRule>
    <cfRule type="cellIs" dxfId="351" priority="18" operator="between">
      <formula>0</formula>
      <formula>33</formula>
    </cfRule>
  </conditionalFormatting>
  <conditionalFormatting sqref="G12">
    <cfRule type="cellIs" dxfId="350" priority="13" operator="between">
      <formula>66</formula>
      <formula>100</formula>
    </cfRule>
    <cfRule type="cellIs" dxfId="349" priority="14" operator="between">
      <formula>33</formula>
      <formula>66</formula>
    </cfRule>
    <cfRule type="cellIs" dxfId="348" priority="15" operator="between">
      <formula>0</formula>
      <formula>33</formula>
    </cfRule>
  </conditionalFormatting>
  <conditionalFormatting sqref="F12">
    <cfRule type="cellIs" dxfId="347" priority="10" operator="between">
      <formula>$E$12*0</formula>
      <formula>$E$12*0.329999</formula>
    </cfRule>
    <cfRule type="cellIs" dxfId="346" priority="11" operator="between">
      <formula>$E$12*0.33</formula>
      <formula>$E$12*0.6599999</formula>
    </cfRule>
    <cfRule type="cellIs" dxfId="345" priority="12" operator="between">
      <formula>$E$12*0.66</formula>
      <formula>$E$12*1</formula>
    </cfRule>
  </conditionalFormatting>
  <conditionalFormatting sqref="D16">
    <cfRule type="cellIs" dxfId="344" priority="4" operator="between">
      <formula>66</formula>
      <formula>100</formula>
    </cfRule>
    <cfRule type="cellIs" dxfId="343" priority="5" operator="between">
      <formula>33</formula>
      <formula>66</formula>
    </cfRule>
    <cfRule type="cellIs" dxfId="342" priority="6" operator="between">
      <formula>0</formula>
      <formula>33</formula>
    </cfRule>
  </conditionalFormatting>
  <conditionalFormatting sqref="E16">
    <cfRule type="cellIs" dxfId="341" priority="1" operator="between">
      <formula>66</formula>
      <formula>100</formula>
    </cfRule>
    <cfRule type="cellIs" dxfId="340" priority="2" operator="between">
      <formula>33</formula>
      <formula>66</formula>
    </cfRule>
    <cfRule type="cellIs" dxfId="33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383</v>
      </c>
      <c r="C4" s="431"/>
      <c r="D4" s="431"/>
      <c r="E4" s="431"/>
      <c r="F4" s="431"/>
      <c r="G4" s="432"/>
    </row>
    <row r="5" spans="1:8" ht="30.75" customHeight="1">
      <c r="A5" s="343" t="s">
        <v>305</v>
      </c>
      <c r="B5" s="414" t="s">
        <v>384</v>
      </c>
      <c r="C5" s="415"/>
      <c r="D5" s="415"/>
      <c r="E5" s="415"/>
      <c r="F5" s="415"/>
      <c r="G5" s="416"/>
    </row>
    <row r="6" spans="1:8" ht="15" customHeight="1">
      <c r="A6" s="337" t="s">
        <v>33</v>
      </c>
      <c r="B6" s="414" t="s">
        <v>435</v>
      </c>
      <c r="C6" s="415"/>
      <c r="D6" s="415"/>
      <c r="E6" s="415"/>
      <c r="F6" s="415"/>
      <c r="G6" s="416"/>
    </row>
    <row r="7" spans="1:8" ht="48" customHeight="1">
      <c r="A7" s="337" t="s">
        <v>306</v>
      </c>
      <c r="B7" s="411" t="s">
        <v>436</v>
      </c>
      <c r="C7" s="412"/>
      <c r="D7" s="412"/>
      <c r="E7" s="412"/>
      <c r="F7" s="412"/>
      <c r="G7" s="413"/>
    </row>
    <row r="8" spans="1:8" ht="29.25" customHeight="1">
      <c r="A8" s="337" t="s">
        <v>307</v>
      </c>
      <c r="B8" s="411" t="s">
        <v>437</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381</v>
      </c>
      <c r="B12" s="421"/>
      <c r="C12" s="422" t="s">
        <v>382</v>
      </c>
      <c r="D12" s="423"/>
      <c r="E12" s="338">
        <v>100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1000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38" priority="7" operator="between">
      <formula>66</formula>
      <formula>100</formula>
    </cfRule>
    <cfRule type="cellIs" dxfId="337" priority="8" operator="between">
      <formula>33</formula>
      <formula>66</formula>
    </cfRule>
    <cfRule type="cellIs" dxfId="336" priority="9" operator="between">
      <formula>0</formula>
      <formula>33</formula>
    </cfRule>
  </conditionalFormatting>
  <conditionalFormatting sqref="G15">
    <cfRule type="cellIs" dxfId="335" priority="16" operator="between">
      <formula>66</formula>
      <formula>100</formula>
    </cfRule>
    <cfRule type="cellIs" dxfId="334" priority="17" operator="between">
      <formula>33</formula>
      <formula>66</formula>
    </cfRule>
    <cfRule type="cellIs" dxfId="333" priority="18" operator="between">
      <formula>0</formula>
      <formula>33</formula>
    </cfRule>
  </conditionalFormatting>
  <conditionalFormatting sqref="G12">
    <cfRule type="cellIs" dxfId="332" priority="13" operator="between">
      <formula>66</formula>
      <formula>100</formula>
    </cfRule>
    <cfRule type="cellIs" dxfId="331" priority="14" operator="between">
      <formula>33</formula>
      <formula>66</formula>
    </cfRule>
    <cfRule type="cellIs" dxfId="330" priority="15" operator="between">
      <formula>0</formula>
      <formula>33</formula>
    </cfRule>
  </conditionalFormatting>
  <conditionalFormatting sqref="F12">
    <cfRule type="cellIs" dxfId="329" priority="10" operator="between">
      <formula>$E$12*0</formula>
      <formula>$E$12*0.329999</formula>
    </cfRule>
    <cfRule type="cellIs" dxfId="328" priority="11" operator="between">
      <formula>$E$12*0.33</formula>
      <formula>$E$12*0.6599999</formula>
    </cfRule>
    <cfRule type="cellIs" dxfId="327" priority="12" operator="between">
      <formula>$E$12*0.66</formula>
      <formula>$E$12*1</formula>
    </cfRule>
  </conditionalFormatting>
  <conditionalFormatting sqref="D16">
    <cfRule type="cellIs" dxfId="326" priority="4" operator="between">
      <formula>66</formula>
      <formula>100</formula>
    </cfRule>
    <cfRule type="cellIs" dxfId="325" priority="5" operator="between">
      <formula>33</formula>
      <formula>66</formula>
    </cfRule>
    <cfRule type="cellIs" dxfId="324" priority="6" operator="between">
      <formula>0</formula>
      <formula>33</formula>
    </cfRule>
  </conditionalFormatting>
  <conditionalFormatting sqref="E16">
    <cfRule type="cellIs" dxfId="323" priority="1" operator="between">
      <formula>66</formula>
      <formula>100</formula>
    </cfRule>
    <cfRule type="cellIs" dxfId="322" priority="2" operator="between">
      <formula>33</formula>
      <formula>66</formula>
    </cfRule>
    <cfRule type="cellIs" dxfId="32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7" t="s">
        <v>33</v>
      </c>
      <c r="B6" s="414" t="s">
        <v>425</v>
      </c>
      <c r="C6" s="415"/>
      <c r="D6" s="415"/>
      <c r="E6" s="415"/>
      <c r="F6" s="415"/>
      <c r="G6" s="416"/>
    </row>
    <row r="7" spans="1:8" ht="59.25" customHeight="1">
      <c r="A7" s="337" t="s">
        <v>306</v>
      </c>
      <c r="B7" s="411" t="s">
        <v>426</v>
      </c>
      <c r="C7" s="412"/>
      <c r="D7" s="412"/>
      <c r="E7" s="412"/>
      <c r="F7" s="412"/>
      <c r="G7" s="413"/>
    </row>
    <row r="8" spans="1:8" ht="29.25" customHeight="1">
      <c r="A8" s="337" t="s">
        <v>307</v>
      </c>
      <c r="B8" s="411" t="s">
        <v>427</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381</v>
      </c>
      <c r="B12" s="421"/>
      <c r="C12" s="422" t="s">
        <v>382</v>
      </c>
      <c r="D12" s="423"/>
      <c r="E12" s="338">
        <v>100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3000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20" priority="7" operator="between">
      <formula>66</formula>
      <formula>100</formula>
    </cfRule>
    <cfRule type="cellIs" dxfId="319" priority="8" operator="between">
      <formula>33</formula>
      <formula>66</formula>
    </cfRule>
    <cfRule type="cellIs" dxfId="318" priority="9" operator="between">
      <formula>0</formula>
      <formula>33</formula>
    </cfRule>
  </conditionalFormatting>
  <conditionalFormatting sqref="G15">
    <cfRule type="cellIs" dxfId="317" priority="16" operator="between">
      <formula>66</formula>
      <formula>100</formula>
    </cfRule>
    <cfRule type="cellIs" dxfId="316" priority="17" operator="between">
      <formula>33</formula>
      <formula>66</formula>
    </cfRule>
    <cfRule type="cellIs" dxfId="315" priority="18" operator="between">
      <formula>0</formula>
      <formula>33</formula>
    </cfRule>
  </conditionalFormatting>
  <conditionalFormatting sqref="G12">
    <cfRule type="cellIs" dxfId="314" priority="13" operator="between">
      <formula>66</formula>
      <formula>100</formula>
    </cfRule>
    <cfRule type="cellIs" dxfId="313" priority="14" operator="between">
      <formula>33</formula>
      <formula>66</formula>
    </cfRule>
    <cfRule type="cellIs" dxfId="312" priority="15" operator="between">
      <formula>0</formula>
      <formula>33</formula>
    </cfRule>
  </conditionalFormatting>
  <conditionalFormatting sqref="F12">
    <cfRule type="cellIs" dxfId="311" priority="10" operator="between">
      <formula>$E$12*0</formula>
      <formula>$E$12*0.329999</formula>
    </cfRule>
    <cfRule type="cellIs" dxfId="310" priority="11" operator="between">
      <formula>$E$12*0.33</formula>
      <formula>$E$12*0.6599999</formula>
    </cfRule>
    <cfRule type="cellIs" dxfId="309" priority="12" operator="between">
      <formula>$E$12*0.66</formula>
      <formula>$E$12*1</formula>
    </cfRule>
  </conditionalFormatting>
  <conditionalFormatting sqref="D16">
    <cfRule type="cellIs" dxfId="308" priority="4" operator="between">
      <formula>66</formula>
      <formula>100</formula>
    </cfRule>
    <cfRule type="cellIs" dxfId="307" priority="5" operator="between">
      <formula>33</formula>
      <formula>66</formula>
    </cfRule>
    <cfRule type="cellIs" dxfId="306" priority="6" operator="between">
      <formula>0</formula>
      <formula>33</formula>
    </cfRule>
  </conditionalFormatting>
  <conditionalFormatting sqref="E16">
    <cfRule type="cellIs" dxfId="305" priority="1" operator="between">
      <formula>66</formula>
      <formula>100</formula>
    </cfRule>
    <cfRule type="cellIs" dxfId="304" priority="2" operator="between">
      <formula>33</formula>
      <formula>66</formula>
    </cfRule>
    <cfRule type="cellIs" dxfId="30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373</v>
      </c>
      <c r="C4" s="431"/>
      <c r="D4" s="431"/>
      <c r="E4" s="431"/>
      <c r="F4" s="431"/>
      <c r="G4" s="432"/>
    </row>
    <row r="5" spans="1:8" ht="30.75" customHeight="1">
      <c r="A5" s="343" t="s">
        <v>305</v>
      </c>
      <c r="B5" s="414" t="s">
        <v>374</v>
      </c>
      <c r="C5" s="415"/>
      <c r="D5" s="415"/>
      <c r="E5" s="415"/>
      <c r="F5" s="415"/>
      <c r="G5" s="416"/>
    </row>
    <row r="6" spans="1:8" ht="15" customHeight="1">
      <c r="A6" s="336" t="s">
        <v>33</v>
      </c>
      <c r="B6" s="414" t="s">
        <v>372</v>
      </c>
      <c r="C6" s="415"/>
      <c r="D6" s="415"/>
      <c r="E6" s="415"/>
      <c r="F6" s="415"/>
      <c r="G6" s="416"/>
    </row>
    <row r="7" spans="1:8" ht="38.25" customHeight="1">
      <c r="A7" s="336" t="s">
        <v>306</v>
      </c>
      <c r="B7" s="411" t="s">
        <v>375</v>
      </c>
      <c r="C7" s="412"/>
      <c r="D7" s="412"/>
      <c r="E7" s="412"/>
      <c r="F7" s="412"/>
      <c r="G7" s="413"/>
    </row>
    <row r="8" spans="1:8" ht="29.25" customHeight="1">
      <c r="A8" s="336" t="s">
        <v>307</v>
      </c>
      <c r="B8" s="411" t="s">
        <v>376</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377</v>
      </c>
      <c r="B12" s="421"/>
      <c r="C12" s="422" t="s">
        <v>65</v>
      </c>
      <c r="D12" s="423"/>
      <c r="E12" s="338">
        <v>19</v>
      </c>
      <c r="F12" s="351">
        <f>IFERROR(E12*E16/100,0)</f>
        <v>15.544295367060368</v>
      </c>
      <c r="G12" s="350">
        <f>IFERROR(F12/E12*100,0)</f>
        <v>81.812080879265096</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871000</v>
      </c>
      <c r="B15" s="365">
        <v>872369.45</v>
      </c>
      <c r="C15" s="341">
        <v>792650.11</v>
      </c>
      <c r="D15" s="341">
        <v>792650.11</v>
      </c>
      <c r="E15" s="341">
        <v>713703.6</v>
      </c>
      <c r="F15" s="342">
        <v>0</v>
      </c>
      <c r="G15" s="350">
        <f>IFERROR(B15-C15-F15,0)</f>
        <v>79719.339999999967</v>
      </c>
    </row>
    <row r="16" spans="1:8" ht="16.5" thickBot="1">
      <c r="A16" s="407" t="s">
        <v>325</v>
      </c>
      <c r="B16" s="407"/>
      <c r="C16" s="350">
        <f>IFERROR(C15/$B$15*100,0)</f>
        <v>90.8617455597511</v>
      </c>
      <c r="D16" s="350">
        <f>IFERROR(D15/$C$15*100,0)</f>
        <v>100</v>
      </c>
      <c r="E16" s="350">
        <f>IFERROR(E15/$B$15*100,0)</f>
        <v>81.812080879265096</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626" priority="7" operator="between">
      <formula>66</formula>
      <formula>100</formula>
    </cfRule>
    <cfRule type="cellIs" dxfId="625" priority="8" operator="between">
      <formula>33</formula>
      <formula>66</formula>
    </cfRule>
    <cfRule type="cellIs" dxfId="624" priority="9" operator="between">
      <formula>0</formula>
      <formula>33</formula>
    </cfRule>
  </conditionalFormatting>
  <conditionalFormatting sqref="G15">
    <cfRule type="cellIs" dxfId="623" priority="16" operator="between">
      <formula>66</formula>
      <formula>100</formula>
    </cfRule>
    <cfRule type="cellIs" dxfId="622" priority="17" operator="between">
      <formula>33</formula>
      <formula>66</formula>
    </cfRule>
    <cfRule type="cellIs" dxfId="621" priority="18" operator="between">
      <formula>0</formula>
      <formula>33</formula>
    </cfRule>
  </conditionalFormatting>
  <conditionalFormatting sqref="G12">
    <cfRule type="cellIs" dxfId="620" priority="13" operator="between">
      <formula>66</formula>
      <formula>100</formula>
    </cfRule>
    <cfRule type="cellIs" dxfId="619" priority="14" operator="between">
      <formula>33</formula>
      <formula>66</formula>
    </cfRule>
    <cfRule type="cellIs" dxfId="618" priority="15" operator="between">
      <formula>0</formula>
      <formula>33</formula>
    </cfRule>
  </conditionalFormatting>
  <conditionalFormatting sqref="F12">
    <cfRule type="cellIs" dxfId="617" priority="10" operator="between">
      <formula>$E$12*0</formula>
      <formula>$E$12*0.329999</formula>
    </cfRule>
    <cfRule type="cellIs" dxfId="616" priority="11" operator="between">
      <formula>$E$12*0.33</formula>
      <formula>$E$12*0.6599999</formula>
    </cfRule>
    <cfRule type="cellIs" dxfId="615" priority="12" operator="between">
      <formula>$E$12*0.66</formula>
      <formula>$E$12*1</formula>
    </cfRule>
  </conditionalFormatting>
  <conditionalFormatting sqref="D16">
    <cfRule type="cellIs" dxfId="614" priority="4" operator="between">
      <formula>66</formula>
      <formula>100</formula>
    </cfRule>
    <cfRule type="cellIs" dxfId="613" priority="5" operator="between">
      <formula>33</formula>
      <formula>66</formula>
    </cfRule>
    <cfRule type="cellIs" dxfId="612" priority="6" operator="between">
      <formula>0</formula>
      <formula>33</formula>
    </cfRule>
  </conditionalFormatting>
  <conditionalFormatting sqref="E16">
    <cfRule type="cellIs" dxfId="611" priority="1" operator="between">
      <formula>66</formula>
      <formula>100</formula>
    </cfRule>
    <cfRule type="cellIs" dxfId="610" priority="2" operator="between">
      <formula>33</formula>
      <formula>66</formula>
    </cfRule>
    <cfRule type="cellIs" dxfId="60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D15" sqref="D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7" t="s">
        <v>33</v>
      </c>
      <c r="B6" s="414" t="s">
        <v>428</v>
      </c>
      <c r="C6" s="415"/>
      <c r="D6" s="415"/>
      <c r="E6" s="415"/>
      <c r="F6" s="415"/>
      <c r="G6" s="416"/>
    </row>
    <row r="7" spans="1:8" ht="82.5" customHeight="1">
      <c r="A7" s="337" t="s">
        <v>306</v>
      </c>
      <c r="B7" s="411" t="s">
        <v>429</v>
      </c>
      <c r="C7" s="412"/>
      <c r="D7" s="412"/>
      <c r="E7" s="412"/>
      <c r="F7" s="412"/>
      <c r="G7" s="413"/>
    </row>
    <row r="8" spans="1:8" ht="29.25" customHeight="1">
      <c r="A8" s="337" t="s">
        <v>307</v>
      </c>
      <c r="B8" s="411" t="s">
        <v>430</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381</v>
      </c>
      <c r="B12" s="421"/>
      <c r="C12" s="422" t="s">
        <v>382</v>
      </c>
      <c r="D12" s="423"/>
      <c r="E12" s="338">
        <v>100</v>
      </c>
      <c r="F12" s="351">
        <f>IFERROR(E12*E16/100,0)</f>
        <v>1.4634146341463419</v>
      </c>
      <c r="G12" s="350">
        <f>IFERROR(F12/E12*100,0)</f>
        <v>1.4634146341463419</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110000</v>
      </c>
      <c r="B15" s="365">
        <v>102500</v>
      </c>
      <c r="C15" s="341">
        <v>1500</v>
      </c>
      <c r="D15" s="341">
        <v>1500</v>
      </c>
      <c r="E15" s="341">
        <v>1500</v>
      </c>
      <c r="F15" s="342">
        <v>0</v>
      </c>
      <c r="G15" s="350">
        <f>IFERROR(B15-C15-F15,0)</f>
        <v>101000</v>
      </c>
    </row>
    <row r="16" spans="1:8" ht="16.5" thickBot="1">
      <c r="A16" s="407" t="s">
        <v>325</v>
      </c>
      <c r="B16" s="407"/>
      <c r="C16" s="350">
        <f>IFERROR(C15/$B$15*100,0)</f>
        <v>1.4634146341463417</v>
      </c>
      <c r="D16" s="350">
        <f>IFERROR(D15/$C$15*100,0)</f>
        <v>100</v>
      </c>
      <c r="E16" s="350">
        <f>IFERROR(E15/$B$15*100,0)</f>
        <v>1.4634146341463417</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02" priority="7" operator="between">
      <formula>66</formula>
      <formula>100</formula>
    </cfRule>
    <cfRule type="cellIs" dxfId="301" priority="8" operator="between">
      <formula>33</formula>
      <formula>66</formula>
    </cfRule>
    <cfRule type="cellIs" dxfId="300" priority="9" operator="between">
      <formula>0</formula>
      <formula>33</formula>
    </cfRule>
  </conditionalFormatting>
  <conditionalFormatting sqref="G15">
    <cfRule type="cellIs" dxfId="299" priority="16" operator="between">
      <formula>66</formula>
      <formula>100</formula>
    </cfRule>
    <cfRule type="cellIs" dxfId="298" priority="17" operator="between">
      <formula>33</formula>
      <formula>66</formula>
    </cfRule>
    <cfRule type="cellIs" dxfId="297" priority="18" operator="between">
      <formula>0</formula>
      <formula>33</formula>
    </cfRule>
  </conditionalFormatting>
  <conditionalFormatting sqref="G12">
    <cfRule type="cellIs" dxfId="296" priority="13" operator="between">
      <formula>66</formula>
      <formula>100</formula>
    </cfRule>
    <cfRule type="cellIs" dxfId="295" priority="14" operator="between">
      <formula>33</formula>
      <formula>66</formula>
    </cfRule>
    <cfRule type="cellIs" dxfId="294" priority="15" operator="between">
      <formula>0</formula>
      <formula>33</formula>
    </cfRule>
  </conditionalFormatting>
  <conditionalFormatting sqref="F12">
    <cfRule type="cellIs" dxfId="293" priority="10" operator="between">
      <formula>$E$12*0</formula>
      <formula>$E$12*0.329999</formula>
    </cfRule>
    <cfRule type="cellIs" dxfId="292" priority="11" operator="between">
      <formula>$E$12*0.33</formula>
      <formula>$E$12*0.6599999</formula>
    </cfRule>
    <cfRule type="cellIs" dxfId="291" priority="12" operator="between">
      <formula>$E$12*0.66</formula>
      <formula>$E$12*1</formula>
    </cfRule>
  </conditionalFormatting>
  <conditionalFormatting sqref="D16">
    <cfRule type="cellIs" dxfId="290" priority="4" operator="between">
      <formula>66</formula>
      <formula>100</formula>
    </cfRule>
    <cfRule type="cellIs" dxfId="289" priority="5" operator="between">
      <formula>33</formula>
      <formula>66</formula>
    </cfRule>
    <cfRule type="cellIs" dxfId="288" priority="6" operator="between">
      <formula>0</formula>
      <formula>33</formula>
    </cfRule>
  </conditionalFormatting>
  <conditionalFormatting sqref="E16">
    <cfRule type="cellIs" dxfId="287" priority="1" operator="between">
      <formula>66</formula>
      <formula>100</formula>
    </cfRule>
    <cfRule type="cellIs" dxfId="286" priority="2" operator="between">
      <formula>33</formula>
      <formula>66</formula>
    </cfRule>
    <cfRule type="cellIs" dxfId="28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7" t="s">
        <v>33</v>
      </c>
      <c r="B6" s="414" t="s">
        <v>431</v>
      </c>
      <c r="C6" s="415"/>
      <c r="D6" s="415"/>
      <c r="E6" s="415"/>
      <c r="F6" s="415"/>
      <c r="G6" s="416"/>
    </row>
    <row r="7" spans="1:8" ht="51.75" customHeight="1">
      <c r="A7" s="337" t="s">
        <v>306</v>
      </c>
      <c r="B7" s="411" t="s">
        <v>432</v>
      </c>
      <c r="C7" s="412"/>
      <c r="D7" s="412"/>
      <c r="E7" s="412"/>
      <c r="F7" s="412"/>
      <c r="G7" s="413"/>
    </row>
    <row r="8" spans="1:8" ht="60" customHeight="1">
      <c r="A8" s="337" t="s">
        <v>307</v>
      </c>
      <c r="B8" s="411" t="s">
        <v>433</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434</v>
      </c>
      <c r="B12" s="421"/>
      <c r="C12" s="422" t="s">
        <v>382</v>
      </c>
      <c r="D12" s="423"/>
      <c r="E12" s="338">
        <v>100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3000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284" priority="7" operator="between">
      <formula>66</formula>
      <formula>100</formula>
    </cfRule>
    <cfRule type="cellIs" dxfId="283" priority="8" operator="between">
      <formula>33</formula>
      <formula>66</formula>
    </cfRule>
    <cfRule type="cellIs" dxfId="282" priority="9" operator="between">
      <formula>0</formula>
      <formula>33</formula>
    </cfRule>
  </conditionalFormatting>
  <conditionalFormatting sqref="G15">
    <cfRule type="cellIs" dxfId="281" priority="16" operator="between">
      <formula>66</formula>
      <formula>100</formula>
    </cfRule>
    <cfRule type="cellIs" dxfId="280" priority="17" operator="between">
      <formula>33</formula>
      <formula>66</formula>
    </cfRule>
    <cfRule type="cellIs" dxfId="279" priority="18" operator="between">
      <formula>0</formula>
      <formula>33</formula>
    </cfRule>
  </conditionalFormatting>
  <conditionalFormatting sqref="G12">
    <cfRule type="cellIs" dxfId="278" priority="13" operator="between">
      <formula>66</formula>
      <formula>100</formula>
    </cfRule>
    <cfRule type="cellIs" dxfId="277" priority="14" operator="between">
      <formula>33</formula>
      <formula>66</formula>
    </cfRule>
    <cfRule type="cellIs" dxfId="276" priority="15" operator="between">
      <formula>0</formula>
      <formula>33</formula>
    </cfRule>
  </conditionalFormatting>
  <conditionalFormatting sqref="F12">
    <cfRule type="cellIs" dxfId="275" priority="10" operator="between">
      <formula>$E$12*0</formula>
      <formula>$E$12*0.329999</formula>
    </cfRule>
    <cfRule type="cellIs" dxfId="274" priority="11" operator="between">
      <formula>$E$12*0.33</formula>
      <formula>$E$12*0.6599999</formula>
    </cfRule>
    <cfRule type="cellIs" dxfId="273" priority="12" operator="between">
      <formula>$E$12*0.66</formula>
      <formula>$E$12*1</formula>
    </cfRule>
  </conditionalFormatting>
  <conditionalFormatting sqref="D16">
    <cfRule type="cellIs" dxfId="272" priority="4" operator="between">
      <formula>66</formula>
      <formula>100</formula>
    </cfRule>
    <cfRule type="cellIs" dxfId="271" priority="5" operator="between">
      <formula>33</formula>
      <formula>66</formula>
    </cfRule>
    <cfRule type="cellIs" dxfId="270" priority="6" operator="between">
      <formula>0</formula>
      <formula>33</formula>
    </cfRule>
  </conditionalFormatting>
  <conditionalFormatting sqref="E16">
    <cfRule type="cellIs" dxfId="269" priority="1" operator="between">
      <formula>66</formula>
      <formula>100</formula>
    </cfRule>
    <cfRule type="cellIs" dxfId="268" priority="2" operator="between">
      <formula>33</formula>
      <formula>66</formula>
    </cfRule>
    <cfRule type="cellIs" dxfId="26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7" t="s">
        <v>33</v>
      </c>
      <c r="B6" s="414" t="s">
        <v>442</v>
      </c>
      <c r="C6" s="415"/>
      <c r="D6" s="415"/>
      <c r="E6" s="415"/>
      <c r="F6" s="415"/>
      <c r="G6" s="416"/>
    </row>
    <row r="7" spans="1:8" ht="95.25" customHeight="1">
      <c r="A7" s="337" t="s">
        <v>306</v>
      </c>
      <c r="B7" s="411" t="s">
        <v>443</v>
      </c>
      <c r="C7" s="412"/>
      <c r="D7" s="412"/>
      <c r="E7" s="412"/>
      <c r="F7" s="412"/>
      <c r="G7" s="413"/>
    </row>
    <row r="8" spans="1:8" ht="29.25" customHeight="1">
      <c r="A8" s="337" t="s">
        <v>307</v>
      </c>
      <c r="B8" s="411" t="s">
        <v>444</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445</v>
      </c>
      <c r="B12" s="421"/>
      <c r="C12" s="422" t="s">
        <v>382</v>
      </c>
      <c r="D12" s="423"/>
      <c r="E12" s="338">
        <v>100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3000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266" priority="7" operator="between">
      <formula>66</formula>
      <formula>100</formula>
    </cfRule>
    <cfRule type="cellIs" dxfId="265" priority="8" operator="between">
      <formula>33</formula>
      <formula>66</formula>
    </cfRule>
    <cfRule type="cellIs" dxfId="264" priority="9" operator="between">
      <formula>0</formula>
      <formula>33</formula>
    </cfRule>
  </conditionalFormatting>
  <conditionalFormatting sqref="G15">
    <cfRule type="cellIs" dxfId="263" priority="16" operator="between">
      <formula>66</formula>
      <formula>100</formula>
    </cfRule>
    <cfRule type="cellIs" dxfId="262" priority="17" operator="between">
      <formula>33</formula>
      <formula>66</formula>
    </cfRule>
    <cfRule type="cellIs" dxfId="261" priority="18" operator="between">
      <formula>0</formula>
      <formula>33</formula>
    </cfRule>
  </conditionalFormatting>
  <conditionalFormatting sqref="G12">
    <cfRule type="cellIs" dxfId="260" priority="13" operator="between">
      <formula>66</formula>
      <formula>100</formula>
    </cfRule>
    <cfRule type="cellIs" dxfId="259" priority="14" operator="between">
      <formula>33</formula>
      <formula>66</formula>
    </cfRule>
    <cfRule type="cellIs" dxfId="258" priority="15" operator="between">
      <formula>0</formula>
      <formula>33</formula>
    </cfRule>
  </conditionalFormatting>
  <conditionalFormatting sqref="F12">
    <cfRule type="cellIs" dxfId="257" priority="10" operator="between">
      <formula>$E$12*0</formula>
      <formula>$E$12*0.329999</formula>
    </cfRule>
    <cfRule type="cellIs" dxfId="256" priority="11" operator="between">
      <formula>$E$12*0.33</formula>
      <formula>$E$12*0.6599999</formula>
    </cfRule>
    <cfRule type="cellIs" dxfId="255" priority="12" operator="between">
      <formula>$E$12*0.66</formula>
      <formula>$E$12*1</formula>
    </cfRule>
  </conditionalFormatting>
  <conditionalFormatting sqref="D16">
    <cfRule type="cellIs" dxfId="254" priority="4" operator="between">
      <formula>66</formula>
      <formula>100</formula>
    </cfRule>
    <cfRule type="cellIs" dxfId="253" priority="5" operator="between">
      <formula>33</formula>
      <formula>66</formula>
    </cfRule>
    <cfRule type="cellIs" dxfId="252" priority="6" operator="between">
      <formula>0</formula>
      <formula>33</formula>
    </cfRule>
  </conditionalFormatting>
  <conditionalFormatting sqref="E16">
    <cfRule type="cellIs" dxfId="251" priority="1" operator="between">
      <formula>66</formula>
      <formula>100</formula>
    </cfRule>
    <cfRule type="cellIs" dxfId="250" priority="2" operator="between">
      <formula>33</formula>
      <formula>66</formula>
    </cfRule>
    <cfRule type="cellIs" dxfId="24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topLeftCell="A2" zoomScaleNormal="100" workbookViewId="0">
      <selection activeCell="E15" sqref="E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7" t="s">
        <v>33</v>
      </c>
      <c r="B6" s="414" t="s">
        <v>446</v>
      </c>
      <c r="C6" s="415"/>
      <c r="D6" s="415"/>
      <c r="E6" s="415"/>
      <c r="F6" s="415"/>
      <c r="G6" s="416"/>
    </row>
    <row r="7" spans="1:8" ht="63.75" customHeight="1">
      <c r="A7" s="337" t="s">
        <v>306</v>
      </c>
      <c r="B7" s="411" t="s">
        <v>447</v>
      </c>
      <c r="C7" s="412"/>
      <c r="D7" s="412"/>
      <c r="E7" s="412"/>
      <c r="F7" s="412"/>
      <c r="G7" s="413"/>
    </row>
    <row r="8" spans="1:8" ht="29.25" customHeight="1">
      <c r="A8" s="337" t="s">
        <v>307</v>
      </c>
      <c r="B8" s="411" t="s">
        <v>448</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449</v>
      </c>
      <c r="B12" s="421"/>
      <c r="C12" s="422" t="s">
        <v>382</v>
      </c>
      <c r="D12" s="423"/>
      <c r="E12" s="338">
        <v>5</v>
      </c>
      <c r="F12" s="351">
        <f>IFERROR(E12*E16/100,0)</f>
        <v>4.6875</v>
      </c>
      <c r="G12" s="350">
        <f>IFERROR(F12/E12*100,0)</f>
        <v>93.75</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62000</v>
      </c>
      <c r="B15" s="365">
        <v>43818.239999999998</v>
      </c>
      <c r="C15" s="341">
        <v>43818.239999999998</v>
      </c>
      <c r="D15" s="341">
        <v>43818.239999999998</v>
      </c>
      <c r="E15" s="341">
        <v>41079.599999999999</v>
      </c>
      <c r="F15" s="342">
        <v>0</v>
      </c>
      <c r="G15" s="350">
        <f>IFERROR(B15-C15-F15,0)</f>
        <v>0</v>
      </c>
    </row>
    <row r="16" spans="1:8" ht="16.5" thickBot="1">
      <c r="A16" s="407" t="s">
        <v>325</v>
      </c>
      <c r="B16" s="407"/>
      <c r="C16" s="350">
        <f>IFERROR(C15/$B$15*100,0)</f>
        <v>100</v>
      </c>
      <c r="D16" s="350">
        <f>IFERROR(D15/$C$15*100,0)</f>
        <v>100</v>
      </c>
      <c r="E16" s="350">
        <f>IFERROR(E15/$B$15*100,0)</f>
        <v>93.75</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248" priority="7" operator="between">
      <formula>66</formula>
      <formula>100</formula>
    </cfRule>
    <cfRule type="cellIs" dxfId="247" priority="8" operator="between">
      <formula>33</formula>
      <formula>66</formula>
    </cfRule>
    <cfRule type="cellIs" dxfId="246" priority="9" operator="between">
      <formula>0</formula>
      <formula>33</formula>
    </cfRule>
  </conditionalFormatting>
  <conditionalFormatting sqref="G15">
    <cfRule type="cellIs" dxfId="245" priority="16" operator="between">
      <formula>66</formula>
      <formula>100</formula>
    </cfRule>
    <cfRule type="cellIs" dxfId="244" priority="17" operator="between">
      <formula>33</formula>
      <formula>66</formula>
    </cfRule>
    <cfRule type="cellIs" dxfId="243" priority="18" operator="between">
      <formula>0</formula>
      <formula>33</formula>
    </cfRule>
  </conditionalFormatting>
  <conditionalFormatting sqref="G12">
    <cfRule type="cellIs" dxfId="242" priority="13" operator="between">
      <formula>66</formula>
      <formula>100</formula>
    </cfRule>
    <cfRule type="cellIs" dxfId="241" priority="14" operator="between">
      <formula>33</formula>
      <formula>66</formula>
    </cfRule>
    <cfRule type="cellIs" dxfId="240" priority="15" operator="between">
      <formula>0</formula>
      <formula>33</formula>
    </cfRule>
  </conditionalFormatting>
  <conditionalFormatting sqref="F12">
    <cfRule type="cellIs" dxfId="239" priority="10" operator="between">
      <formula>$E$12*0</formula>
      <formula>$E$12*0.329999</formula>
    </cfRule>
    <cfRule type="cellIs" dxfId="238" priority="11" operator="between">
      <formula>$E$12*0.33</formula>
      <formula>$E$12*0.6599999</formula>
    </cfRule>
    <cfRule type="cellIs" dxfId="237" priority="12" operator="between">
      <formula>$E$12*0.66</formula>
      <formula>$E$12*1</formula>
    </cfRule>
  </conditionalFormatting>
  <conditionalFormatting sqref="D16">
    <cfRule type="cellIs" dxfId="236" priority="4" operator="between">
      <formula>66</formula>
      <formula>100</formula>
    </cfRule>
    <cfRule type="cellIs" dxfId="235" priority="5" operator="between">
      <formula>33</formula>
      <formula>66</formula>
    </cfRule>
    <cfRule type="cellIs" dxfId="234" priority="6" operator="between">
      <formula>0</formula>
      <formula>33</formula>
    </cfRule>
  </conditionalFormatting>
  <conditionalFormatting sqref="E16">
    <cfRule type="cellIs" dxfId="233" priority="1" operator="between">
      <formula>66</formula>
      <formula>100</formula>
    </cfRule>
    <cfRule type="cellIs" dxfId="232" priority="2" operator="between">
      <formula>33</formula>
      <formula>66</formula>
    </cfRule>
    <cfRule type="cellIs" dxfId="23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7" t="s">
        <v>33</v>
      </c>
      <c r="B6" s="414" t="s">
        <v>454</v>
      </c>
      <c r="C6" s="415"/>
      <c r="D6" s="415"/>
      <c r="E6" s="415"/>
      <c r="F6" s="415"/>
      <c r="G6" s="416"/>
    </row>
    <row r="7" spans="1:8" ht="67.5" customHeight="1">
      <c r="A7" s="337" t="s">
        <v>306</v>
      </c>
      <c r="B7" s="411" t="s">
        <v>455</v>
      </c>
      <c r="C7" s="412"/>
      <c r="D7" s="412"/>
      <c r="E7" s="412"/>
      <c r="F7" s="412"/>
      <c r="G7" s="413"/>
    </row>
    <row r="8" spans="1:8" ht="45" customHeight="1">
      <c r="A8" s="337" t="s">
        <v>307</v>
      </c>
      <c r="B8" s="411" t="s">
        <v>456</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457</v>
      </c>
      <c r="B12" s="421"/>
      <c r="C12" s="422" t="s">
        <v>65</v>
      </c>
      <c r="D12" s="423"/>
      <c r="E12" s="338">
        <v>30</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2000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230" priority="13" operator="between">
      <formula>66</formula>
      <formula>100</formula>
    </cfRule>
    <cfRule type="cellIs" dxfId="229" priority="14" operator="between">
      <formula>33</formula>
      <formula>66</formula>
    </cfRule>
    <cfRule type="cellIs" dxfId="228" priority="15" operator="between">
      <formula>0</formula>
      <formula>33</formula>
    </cfRule>
  </conditionalFormatting>
  <conditionalFormatting sqref="G15">
    <cfRule type="cellIs" dxfId="227" priority="16" operator="between">
      <formula>66</formula>
      <formula>100</formula>
    </cfRule>
    <cfRule type="cellIs" dxfId="226" priority="17" operator="between">
      <formula>33</formula>
      <formula>66</formula>
    </cfRule>
    <cfRule type="cellIs" dxfId="225" priority="18" operator="between">
      <formula>0</formula>
      <formula>33</formula>
    </cfRule>
  </conditionalFormatting>
  <conditionalFormatting sqref="F12">
    <cfRule type="cellIs" dxfId="224" priority="10" operator="between">
      <formula>$E$12*0</formula>
      <formula>$E$12*0.329999</formula>
    </cfRule>
    <cfRule type="cellIs" dxfId="223" priority="11" operator="between">
      <formula>$E$12*0.33</formula>
      <formula>$E$12*0.6599999</formula>
    </cfRule>
    <cfRule type="cellIs" dxfId="222" priority="12" operator="between">
      <formula>$E$12*0.66</formula>
      <formula>$E$12*1</formula>
    </cfRule>
  </conditionalFormatting>
  <conditionalFormatting sqref="C16">
    <cfRule type="cellIs" dxfId="221" priority="7" operator="between">
      <formula>66</formula>
      <formula>100</formula>
    </cfRule>
    <cfRule type="cellIs" dxfId="220" priority="8" operator="between">
      <formula>33</formula>
      <formula>66</formula>
    </cfRule>
    <cfRule type="cellIs" dxfId="219" priority="9" operator="between">
      <formula>0</formula>
      <formula>33</formula>
    </cfRule>
  </conditionalFormatting>
  <conditionalFormatting sqref="D16">
    <cfRule type="cellIs" dxfId="218" priority="4" operator="between">
      <formula>66</formula>
      <formula>100</formula>
    </cfRule>
    <cfRule type="cellIs" dxfId="217" priority="5" operator="between">
      <formula>33</formula>
      <formula>66</formula>
    </cfRule>
    <cfRule type="cellIs" dxfId="216" priority="6" operator="between">
      <formula>0</formula>
      <formula>33</formula>
    </cfRule>
  </conditionalFormatting>
  <conditionalFormatting sqref="E16">
    <cfRule type="cellIs" dxfId="215" priority="1" operator="between">
      <formula>66</formula>
      <formula>100</formula>
    </cfRule>
    <cfRule type="cellIs" dxfId="214" priority="2" operator="between">
      <formula>33</formula>
      <formula>66</formula>
    </cfRule>
    <cfRule type="cellIs" dxfId="21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G15" sqref="G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7" t="s">
        <v>33</v>
      </c>
      <c r="B6" s="414" t="s">
        <v>450</v>
      </c>
      <c r="C6" s="415"/>
      <c r="D6" s="415"/>
      <c r="E6" s="415"/>
      <c r="F6" s="415"/>
      <c r="G6" s="416"/>
    </row>
    <row r="7" spans="1:8" ht="82.5" customHeight="1">
      <c r="A7" s="337" t="s">
        <v>306</v>
      </c>
      <c r="B7" s="411" t="s">
        <v>451</v>
      </c>
      <c r="C7" s="412"/>
      <c r="D7" s="412"/>
      <c r="E7" s="412"/>
      <c r="F7" s="412"/>
      <c r="G7" s="413"/>
    </row>
    <row r="8" spans="1:8" ht="40.5" customHeight="1">
      <c r="A8" s="337" t="s">
        <v>307</v>
      </c>
      <c r="B8" s="411" t="s">
        <v>452</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453</v>
      </c>
      <c r="B12" s="421"/>
      <c r="C12" s="422" t="s">
        <v>65</v>
      </c>
      <c r="D12" s="423"/>
      <c r="E12" s="338">
        <v>1</v>
      </c>
      <c r="F12" s="351">
        <f>IFERROR(E12*E16/100,0)</f>
        <v>0</v>
      </c>
      <c r="G12" s="350">
        <f>IFERROR(F12/E12*100,0)</f>
        <v>0</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2000</v>
      </c>
      <c r="B15" s="365">
        <v>0</v>
      </c>
      <c r="C15" s="341">
        <v>0</v>
      </c>
      <c r="D15" s="341">
        <v>0</v>
      </c>
      <c r="E15" s="341">
        <v>0</v>
      </c>
      <c r="F15" s="342">
        <v>0</v>
      </c>
      <c r="G15" s="350">
        <f>IFERROR(B15-C15-F15,0)</f>
        <v>0</v>
      </c>
    </row>
    <row r="16" spans="1:8" ht="16.5" thickBot="1">
      <c r="A16" s="407" t="s">
        <v>325</v>
      </c>
      <c r="B16" s="407"/>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212" priority="13" operator="between">
      <formula>66</formula>
      <formula>100</formula>
    </cfRule>
    <cfRule type="cellIs" dxfId="211" priority="14" operator="between">
      <formula>33</formula>
      <formula>66</formula>
    </cfRule>
    <cfRule type="cellIs" dxfId="210" priority="15" operator="between">
      <formula>0</formula>
      <formula>33</formula>
    </cfRule>
  </conditionalFormatting>
  <conditionalFormatting sqref="G15">
    <cfRule type="cellIs" dxfId="209" priority="16" operator="between">
      <formula>66</formula>
      <formula>100</formula>
    </cfRule>
    <cfRule type="cellIs" dxfId="208" priority="17" operator="between">
      <formula>33</formula>
      <formula>66</formula>
    </cfRule>
    <cfRule type="cellIs" dxfId="207" priority="18" operator="between">
      <formula>0</formula>
      <formula>33</formula>
    </cfRule>
  </conditionalFormatting>
  <conditionalFormatting sqref="F12">
    <cfRule type="cellIs" dxfId="206" priority="10" operator="between">
      <formula>$E$12*0</formula>
      <formula>$E$12*0.329999</formula>
    </cfRule>
    <cfRule type="cellIs" dxfId="205" priority="11" operator="between">
      <formula>$E$12*0.33</formula>
      <formula>$E$12*0.6599999</formula>
    </cfRule>
    <cfRule type="cellIs" dxfId="204" priority="12" operator="between">
      <formula>$E$12*0.66</formula>
      <formula>$E$12*1</formula>
    </cfRule>
  </conditionalFormatting>
  <conditionalFormatting sqref="C16">
    <cfRule type="cellIs" dxfId="203" priority="7" operator="between">
      <formula>66</formula>
      <formula>100</formula>
    </cfRule>
    <cfRule type="cellIs" dxfId="202" priority="8" operator="between">
      <formula>33</formula>
      <formula>66</formula>
    </cfRule>
    <cfRule type="cellIs" dxfId="201" priority="9" operator="between">
      <formula>0</formula>
      <formula>33</formula>
    </cfRule>
  </conditionalFormatting>
  <conditionalFormatting sqref="D16">
    <cfRule type="cellIs" dxfId="200" priority="4" operator="between">
      <formula>66</formula>
      <formula>100</formula>
    </cfRule>
    <cfRule type="cellIs" dxfId="199" priority="5" operator="between">
      <formula>33</formula>
      <formula>66</formula>
    </cfRule>
    <cfRule type="cellIs" dxfId="198" priority="6" operator="between">
      <formula>0</formula>
      <formula>33</formula>
    </cfRule>
  </conditionalFormatting>
  <conditionalFormatting sqref="E16">
    <cfRule type="cellIs" dxfId="197" priority="1" operator="between">
      <formula>66</formula>
      <formula>100</formula>
    </cfRule>
    <cfRule type="cellIs" dxfId="196" priority="2" operator="between">
      <formula>33</formula>
      <formula>66</formula>
    </cfRule>
    <cfRule type="cellIs" dxfId="19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7" t="s">
        <v>33</v>
      </c>
      <c r="B6" s="414" t="s">
        <v>458</v>
      </c>
      <c r="C6" s="415"/>
      <c r="D6" s="415"/>
      <c r="E6" s="415"/>
      <c r="F6" s="415"/>
      <c r="G6" s="416"/>
    </row>
    <row r="7" spans="1:8" ht="33" customHeight="1">
      <c r="A7" s="337" t="s">
        <v>306</v>
      </c>
      <c r="B7" s="433" t="s">
        <v>459</v>
      </c>
      <c r="C7" s="434"/>
      <c r="D7" s="434"/>
      <c r="E7" s="434"/>
      <c r="F7" s="434"/>
      <c r="G7" s="435"/>
    </row>
    <row r="8" spans="1:8" ht="29.25" customHeight="1">
      <c r="A8" s="388" t="s">
        <v>307</v>
      </c>
      <c r="B8" s="433" t="s">
        <v>460</v>
      </c>
      <c r="C8" s="434"/>
      <c r="D8" s="434"/>
      <c r="E8" s="434"/>
      <c r="F8" s="434"/>
      <c r="G8" s="435"/>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461</v>
      </c>
      <c r="B12" s="421"/>
      <c r="C12" s="422" t="s">
        <v>382</v>
      </c>
      <c r="D12" s="423"/>
      <c r="E12" s="338">
        <v>100</v>
      </c>
      <c r="F12" s="351">
        <f>IFERROR(E12*E16/100,0)</f>
        <v>54.691223802723044</v>
      </c>
      <c r="G12" s="350">
        <f>IFERROR(F12/E12*100,0)</f>
        <v>54.691223802723044</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1520000</v>
      </c>
      <c r="B15" s="365">
        <v>1513183.51</v>
      </c>
      <c r="C15" s="341">
        <v>1507583.76</v>
      </c>
      <c r="D15" s="341">
        <v>827578.58</v>
      </c>
      <c r="E15" s="341">
        <v>827578.58</v>
      </c>
      <c r="F15" s="342">
        <v>0</v>
      </c>
      <c r="G15" s="350">
        <f>IFERROR(B15-C15-F15,0)</f>
        <v>5599.75</v>
      </c>
    </row>
    <row r="16" spans="1:8" ht="16.5" thickBot="1">
      <c r="A16" s="407" t="s">
        <v>325</v>
      </c>
      <c r="B16" s="407"/>
      <c r="C16" s="350">
        <f>IFERROR(C15/$B$15*100,0)</f>
        <v>99.629935829792387</v>
      </c>
      <c r="D16" s="350">
        <f>IFERROR(D15/$C$15*100,0)</f>
        <v>54.894368190859254</v>
      </c>
      <c r="E16" s="350">
        <f>IFERROR(E15/$B$15*100,0)</f>
        <v>54.691223802723044</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194" priority="13" operator="between">
      <formula>66</formula>
      <formula>100</formula>
    </cfRule>
    <cfRule type="cellIs" dxfId="193" priority="14" operator="between">
      <formula>33</formula>
      <formula>66</formula>
    </cfRule>
    <cfRule type="cellIs" dxfId="192" priority="15" operator="between">
      <formula>0</formula>
      <formula>33</formula>
    </cfRule>
  </conditionalFormatting>
  <conditionalFormatting sqref="G15">
    <cfRule type="cellIs" dxfId="191" priority="16" operator="between">
      <formula>66</formula>
      <formula>100</formula>
    </cfRule>
    <cfRule type="cellIs" dxfId="190" priority="17" operator="between">
      <formula>33</formula>
      <formula>66</formula>
    </cfRule>
    <cfRule type="cellIs" dxfId="189" priority="18" operator="between">
      <formula>0</formula>
      <formula>33</formula>
    </cfRule>
  </conditionalFormatting>
  <conditionalFormatting sqref="F12">
    <cfRule type="cellIs" dxfId="188" priority="10" operator="between">
      <formula>$E$12*0</formula>
      <formula>$E$12*0.329999</formula>
    </cfRule>
    <cfRule type="cellIs" dxfId="187" priority="11" operator="between">
      <formula>$E$12*0.33</formula>
      <formula>$E$12*0.6599999</formula>
    </cfRule>
    <cfRule type="cellIs" dxfId="186" priority="12" operator="between">
      <formula>$E$12*0.66</formula>
      <formula>$E$12*1</formula>
    </cfRule>
  </conditionalFormatting>
  <conditionalFormatting sqref="C16">
    <cfRule type="cellIs" dxfId="185" priority="7" operator="between">
      <formula>66</formula>
      <formula>100</formula>
    </cfRule>
    <cfRule type="cellIs" dxfId="184" priority="8" operator="between">
      <formula>33</formula>
      <formula>66</formula>
    </cfRule>
    <cfRule type="cellIs" dxfId="183" priority="9" operator="between">
      <formula>0</formula>
      <formula>33</formula>
    </cfRule>
  </conditionalFormatting>
  <conditionalFormatting sqref="D16">
    <cfRule type="cellIs" dxfId="182" priority="4" operator="between">
      <formula>66</formula>
      <formula>100</formula>
    </cfRule>
    <cfRule type="cellIs" dxfId="181" priority="5" operator="between">
      <formula>33</formula>
      <formula>66</formula>
    </cfRule>
    <cfRule type="cellIs" dxfId="180" priority="6" operator="between">
      <formula>0</formula>
      <formula>33</formula>
    </cfRule>
  </conditionalFormatting>
  <conditionalFormatting sqref="E16">
    <cfRule type="cellIs" dxfId="179" priority="1" operator="between">
      <formula>66</formula>
      <formula>100</formula>
    </cfRule>
    <cfRule type="cellIs" dxfId="178" priority="2" operator="between">
      <formula>33</formula>
      <formula>66</formula>
    </cfRule>
    <cfRule type="cellIs" dxfId="17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N193"/>
  <sheetViews>
    <sheetView showGridLines="0" tabSelected="1" topLeftCell="A181" zoomScale="80" zoomScaleNormal="80" zoomScaleSheetLayoutView="70" zoomScalePageLayoutView="60" workbookViewId="0">
      <selection activeCell="A192" sqref="A192:N192"/>
    </sheetView>
  </sheetViews>
  <sheetFormatPr defaultRowHeight="15"/>
  <cols>
    <col min="1" max="1" width="7.28515625" style="353" customWidth="1"/>
    <col min="2" max="2" width="27" style="352" customWidth="1"/>
    <col min="3" max="3" width="37.140625" style="352" customWidth="1"/>
    <col min="4" max="4" width="29.140625" style="352" customWidth="1"/>
    <col min="5" max="5" width="20.42578125" style="352" customWidth="1"/>
    <col min="6" max="6" width="20.28515625" style="352" customWidth="1"/>
    <col min="7" max="7" width="25.28515625" style="352" customWidth="1"/>
    <col min="8" max="8" width="23.42578125" style="352" customWidth="1"/>
    <col min="9" max="9" width="17.5703125" style="352" customWidth="1"/>
    <col min="10" max="10" width="23.140625" style="352" customWidth="1"/>
    <col min="11" max="11" width="14.28515625" style="353" customWidth="1"/>
    <col min="12" max="12" width="12.28515625" style="352" customWidth="1"/>
    <col min="13" max="13" width="14.5703125" style="352" customWidth="1"/>
    <col min="14" max="14" width="9.42578125" style="352" customWidth="1"/>
    <col min="15" max="15" width="22.28515625" style="352" customWidth="1"/>
    <col min="16" max="16" width="25" style="352" customWidth="1"/>
    <col min="17" max="17" width="18" style="352" customWidth="1"/>
    <col min="18" max="18" width="9.140625" style="352"/>
    <col min="19" max="19" width="13" style="352" customWidth="1"/>
    <col min="20" max="16384" width="9.140625" style="352"/>
  </cols>
  <sheetData>
    <row r="3" spans="1:14">
      <c r="A3" s="363"/>
      <c r="B3" s="361"/>
      <c r="C3" s="361"/>
      <c r="D3" s="361"/>
      <c r="E3" s="361"/>
      <c r="F3" s="361"/>
      <c r="G3" s="361"/>
      <c r="H3" s="361"/>
      <c r="I3" s="361"/>
      <c r="J3" s="361"/>
      <c r="K3" s="363"/>
      <c r="L3" s="361"/>
      <c r="M3" s="361"/>
      <c r="N3" s="361"/>
    </row>
    <row r="4" spans="1:14">
      <c r="A4" s="363"/>
      <c r="B4" s="361"/>
      <c r="C4" s="361"/>
      <c r="D4" s="361"/>
      <c r="E4" s="361"/>
      <c r="F4" s="361"/>
      <c r="G4" s="361"/>
      <c r="H4" s="361"/>
      <c r="I4" s="361"/>
      <c r="J4" s="361"/>
      <c r="K4" s="363"/>
      <c r="L4" s="361"/>
      <c r="M4" s="361"/>
      <c r="N4" s="361"/>
    </row>
    <row r="5" spans="1:14">
      <c r="A5" s="363"/>
      <c r="B5" s="361"/>
      <c r="C5" s="361"/>
      <c r="D5" s="361"/>
      <c r="E5" s="361"/>
      <c r="F5" s="361"/>
      <c r="G5" s="361"/>
      <c r="H5" s="361"/>
      <c r="I5" s="361"/>
      <c r="J5" s="361"/>
      <c r="K5" s="363"/>
      <c r="L5" s="361"/>
      <c r="M5" s="361"/>
      <c r="N5" s="361"/>
    </row>
    <row r="6" spans="1:14">
      <c r="A6" s="363"/>
      <c r="B6" s="361"/>
      <c r="C6" s="361"/>
      <c r="D6" s="361"/>
      <c r="E6" s="361"/>
      <c r="F6" s="361"/>
      <c r="G6" s="361"/>
      <c r="H6" s="361"/>
      <c r="I6" s="361"/>
      <c r="J6" s="361"/>
      <c r="K6" s="363"/>
      <c r="L6" s="361"/>
      <c r="M6" s="361"/>
      <c r="N6" s="361"/>
    </row>
    <row r="7" spans="1:14" ht="18.75" customHeight="1">
      <c r="A7" s="490" t="s">
        <v>316</v>
      </c>
      <c r="B7" s="490"/>
      <c r="C7" s="490"/>
      <c r="D7" s="490"/>
      <c r="E7" s="490"/>
      <c r="F7" s="490"/>
      <c r="G7" s="490"/>
      <c r="H7" s="490"/>
      <c r="I7" s="490"/>
      <c r="J7" s="490"/>
      <c r="K7" s="490"/>
      <c r="L7" s="490"/>
      <c r="M7" s="490"/>
      <c r="N7" s="490"/>
    </row>
    <row r="8" spans="1:14" ht="23.25">
      <c r="A8" s="491" t="s">
        <v>463</v>
      </c>
      <c r="B8" s="491"/>
      <c r="C8" s="491"/>
      <c r="D8" s="491"/>
      <c r="E8" s="491"/>
      <c r="F8" s="491"/>
      <c r="G8" s="491"/>
      <c r="H8" s="491"/>
      <c r="I8" s="491"/>
      <c r="J8" s="491"/>
      <c r="K8" s="491"/>
      <c r="L8" s="491"/>
      <c r="M8" s="491"/>
      <c r="N8" s="491"/>
    </row>
    <row r="9" spans="1:14" ht="21" thickBot="1">
      <c r="A9" s="362"/>
      <c r="B9" s="362"/>
      <c r="C9" s="362"/>
      <c r="D9" s="362"/>
      <c r="E9" s="362"/>
      <c r="F9" s="362"/>
      <c r="G9" s="362"/>
      <c r="H9" s="362"/>
      <c r="I9" s="362"/>
      <c r="J9" s="362"/>
      <c r="K9" s="362"/>
      <c r="L9" s="362"/>
      <c r="M9" s="362"/>
      <c r="N9" s="362"/>
    </row>
    <row r="10" spans="1:14" s="355" customFormat="1" ht="21" customHeight="1" thickBot="1">
      <c r="A10" s="445" t="s">
        <v>34</v>
      </c>
      <c r="B10" s="446"/>
      <c r="C10" s="447" t="s">
        <v>329</v>
      </c>
      <c r="D10" s="448"/>
      <c r="E10" s="448"/>
      <c r="F10" s="448"/>
      <c r="G10" s="448"/>
      <c r="H10" s="448"/>
      <c r="I10" s="448"/>
      <c r="J10" s="448"/>
      <c r="K10" s="448"/>
      <c r="L10" s="448"/>
      <c r="M10" s="448"/>
      <c r="N10" s="449"/>
    </row>
    <row r="11" spans="1:14" s="355" customFormat="1" ht="21" customHeight="1" thickBot="1">
      <c r="A11" s="450" t="s">
        <v>314</v>
      </c>
      <c r="B11" s="451"/>
      <c r="C11" s="452" t="s">
        <v>315</v>
      </c>
      <c r="D11" s="453"/>
      <c r="E11" s="453"/>
      <c r="F11" s="453"/>
      <c r="G11" s="453"/>
      <c r="H11" s="453"/>
      <c r="I11" s="453"/>
      <c r="J11" s="453"/>
      <c r="K11" s="453"/>
      <c r="L11" s="453"/>
      <c r="M11" s="453"/>
      <c r="N11" s="454"/>
    </row>
    <row r="12" spans="1:14" s="355" customFormat="1" ht="21" customHeight="1" thickBot="1">
      <c r="A12" s="450" t="s">
        <v>313</v>
      </c>
      <c r="B12" s="451"/>
      <c r="C12" s="450" t="s">
        <v>330</v>
      </c>
      <c r="D12" s="455"/>
      <c r="E12" s="455"/>
      <c r="F12" s="455"/>
      <c r="G12" s="455"/>
      <c r="H12" s="455"/>
      <c r="I12" s="455"/>
      <c r="J12" s="455"/>
      <c r="K12" s="455"/>
      <c r="L12" s="455"/>
      <c r="M12" s="455"/>
      <c r="N12" s="451"/>
    </row>
    <row r="13" spans="1:14" s="355" customFormat="1" ht="16.5" customHeight="1" thickBot="1">
      <c r="A13" s="458" t="s">
        <v>37</v>
      </c>
      <c r="B13" s="459"/>
      <c r="C13" s="460"/>
      <c r="D13" s="461" t="s">
        <v>53</v>
      </c>
      <c r="E13" s="462"/>
      <c r="F13" s="462"/>
      <c r="G13" s="462"/>
      <c r="H13" s="462"/>
      <c r="I13" s="462"/>
      <c r="J13" s="462"/>
      <c r="K13" s="463"/>
      <c r="L13" s="464" t="s">
        <v>38</v>
      </c>
      <c r="M13" s="459"/>
      <c r="N13" s="465"/>
    </row>
    <row r="14" spans="1:14" s="355" customFormat="1" ht="39" customHeight="1" thickBot="1">
      <c r="A14" s="359" t="s">
        <v>14</v>
      </c>
      <c r="B14" s="466" t="s">
        <v>15</v>
      </c>
      <c r="C14" s="467"/>
      <c r="D14" s="360" t="s">
        <v>58</v>
      </c>
      <c r="E14" s="360" t="s">
        <v>8</v>
      </c>
      <c r="F14" s="360" t="s">
        <v>321</v>
      </c>
      <c r="G14" s="360" t="s">
        <v>322</v>
      </c>
      <c r="H14" s="360" t="s">
        <v>323</v>
      </c>
      <c r="I14" s="360" t="s">
        <v>324</v>
      </c>
      <c r="J14" s="360" t="s">
        <v>327</v>
      </c>
      <c r="K14" s="360" t="s">
        <v>16</v>
      </c>
      <c r="L14" s="364" t="s">
        <v>17</v>
      </c>
      <c r="M14" s="359" t="s">
        <v>18</v>
      </c>
      <c r="N14" s="359" t="s">
        <v>16</v>
      </c>
    </row>
    <row r="15" spans="1:14" s="355" customFormat="1" ht="17.100000000000001" customHeight="1">
      <c r="A15" s="387">
        <v>2081</v>
      </c>
      <c r="B15" s="484" t="s">
        <v>331</v>
      </c>
      <c r="C15" s="485"/>
      <c r="D15" s="380">
        <f>'2081'!$A$15</f>
        <v>871000</v>
      </c>
      <c r="E15" s="367">
        <f>'2081'!$B$15</f>
        <v>872369.45</v>
      </c>
      <c r="F15" s="367">
        <f>'2081'!$C$15</f>
        <v>792650.11</v>
      </c>
      <c r="G15" s="367">
        <f>'2081'!$D$15</f>
        <v>792650.11</v>
      </c>
      <c r="H15" s="367">
        <f>'2081'!$E$15</f>
        <v>713703.6</v>
      </c>
      <c r="I15" s="367">
        <f>'2081'!$F$15</f>
        <v>0</v>
      </c>
      <c r="J15" s="377">
        <f>IFERROR(E15-F15-I15,0)</f>
        <v>79719.339999999967</v>
      </c>
      <c r="K15" s="381">
        <f>IFERROR(H15/E15*100,0)</f>
        <v>81.812080879265096</v>
      </c>
      <c r="L15" s="378">
        <f>'2081'!$E$12</f>
        <v>19</v>
      </c>
      <c r="M15" s="368">
        <f>IFERROR(L15*K15/100,0)</f>
        <v>15.544295367060368</v>
      </c>
      <c r="N15" s="369">
        <f>IFERROR(M15/L15*100,0)</f>
        <v>81.812080879265096</v>
      </c>
    </row>
    <row r="16" spans="1:14" s="355" customFormat="1" ht="17.100000000000001" customHeight="1" thickBot="1">
      <c r="A16" s="387">
        <v>2082</v>
      </c>
      <c r="B16" s="484" t="s">
        <v>332</v>
      </c>
      <c r="C16" s="485"/>
      <c r="D16" s="380">
        <f>'2082'!$A$15</f>
        <v>255000</v>
      </c>
      <c r="E16" s="367">
        <f>'2082'!$B$15</f>
        <v>292054</v>
      </c>
      <c r="F16" s="367">
        <f>'2082'!$C$15</f>
        <v>292053.8</v>
      </c>
      <c r="G16" s="367">
        <f>'2082'!$D$15</f>
        <v>292053.8</v>
      </c>
      <c r="H16" s="367">
        <f>'2082'!$E$15</f>
        <v>292053.8</v>
      </c>
      <c r="I16" s="367">
        <f>'2082'!$F$15</f>
        <v>0</v>
      </c>
      <c r="J16" s="377">
        <f t="shared" ref="J16" si="0">IFERROR(E16-F16-I16,0)</f>
        <v>0.20000000001164153</v>
      </c>
      <c r="K16" s="381">
        <f t="shared" ref="K16" si="1">IFERROR(H16/E16*100,0)</f>
        <v>99.99993151951351</v>
      </c>
      <c r="L16" s="378">
        <f>'2082'!$E$12</f>
        <v>100</v>
      </c>
      <c r="M16" s="368">
        <f t="shared" ref="M16" si="2">IFERROR(L16*K16/100,0)</f>
        <v>99.999931519513495</v>
      </c>
      <c r="N16" s="369">
        <f>IFERROR(M16/L16*100,0)</f>
        <v>99.999931519513495</v>
      </c>
    </row>
    <row r="17" spans="1:14" s="355" customFormat="1" ht="15" customHeight="1">
      <c r="A17" s="468" t="s">
        <v>328</v>
      </c>
      <c r="B17" s="469"/>
      <c r="C17" s="470"/>
      <c r="D17" s="474">
        <f t="shared" ref="D17:I17" si="3">SUM(D15:D16)</f>
        <v>1126000</v>
      </c>
      <c r="E17" s="476">
        <f t="shared" si="3"/>
        <v>1164423.45</v>
      </c>
      <c r="F17" s="474">
        <f t="shared" si="3"/>
        <v>1084703.9099999999</v>
      </c>
      <c r="G17" s="474">
        <f t="shared" si="3"/>
        <v>1084703.9099999999</v>
      </c>
      <c r="H17" s="476">
        <f t="shared" si="3"/>
        <v>1005757.3999999999</v>
      </c>
      <c r="I17" s="474">
        <f t="shared" si="3"/>
        <v>0</v>
      </c>
      <c r="J17" s="474">
        <f>E17-F17-I17</f>
        <v>79719.540000000037</v>
      </c>
      <c r="K17" s="379"/>
      <c r="L17" s="372"/>
      <c r="M17" s="373"/>
      <c r="N17" s="374"/>
    </row>
    <row r="18" spans="1:14" s="355" customFormat="1" ht="15" customHeight="1" thickBot="1">
      <c r="A18" s="471"/>
      <c r="B18" s="472"/>
      <c r="C18" s="473"/>
      <c r="D18" s="475"/>
      <c r="E18" s="477"/>
      <c r="F18" s="475"/>
      <c r="G18" s="475"/>
      <c r="H18" s="477"/>
      <c r="I18" s="475"/>
      <c r="J18" s="475"/>
      <c r="K18" s="379"/>
      <c r="L18" s="372"/>
      <c r="M18" s="373"/>
      <c r="N18" s="374"/>
    </row>
    <row r="19" spans="1:14" s="355" customFormat="1" ht="17.25" customHeight="1" thickBot="1">
      <c r="A19" s="444"/>
      <c r="B19" s="444"/>
      <c r="C19" s="444"/>
      <c r="D19" s="444"/>
      <c r="E19" s="444"/>
      <c r="F19" s="376">
        <f>IFERROR(F17/E17*100,0)</f>
        <v>93.153732862387812</v>
      </c>
      <c r="G19" s="350">
        <f>IFERROR(G17/E17*100,0)</f>
        <v>93.153732862387812</v>
      </c>
      <c r="H19" s="350">
        <f>IFERROR(H17/E17*100,0)</f>
        <v>86.373853085834014</v>
      </c>
      <c r="I19" s="356"/>
      <c r="J19" s="356"/>
      <c r="K19" s="375"/>
      <c r="L19" s="354"/>
      <c r="M19" s="357"/>
      <c r="N19" s="358"/>
    </row>
    <row r="20" spans="1:14" ht="17.25" customHeight="1" thickBot="1"/>
    <row r="21" spans="1:14" ht="21" customHeight="1" thickBot="1">
      <c r="A21" s="445" t="s">
        <v>34</v>
      </c>
      <c r="B21" s="446"/>
      <c r="C21" s="447" t="s">
        <v>329</v>
      </c>
      <c r="D21" s="448"/>
      <c r="E21" s="448"/>
      <c r="F21" s="448"/>
      <c r="G21" s="448"/>
      <c r="H21" s="448"/>
      <c r="I21" s="448"/>
      <c r="J21" s="448"/>
      <c r="K21" s="448"/>
      <c r="L21" s="448"/>
      <c r="M21" s="448"/>
      <c r="N21" s="449"/>
    </row>
    <row r="22" spans="1:14" ht="21" customHeight="1" thickBot="1">
      <c r="A22" s="450" t="s">
        <v>314</v>
      </c>
      <c r="B22" s="451"/>
      <c r="C22" s="452" t="s">
        <v>333</v>
      </c>
      <c r="D22" s="453"/>
      <c r="E22" s="453"/>
      <c r="F22" s="453"/>
      <c r="G22" s="453"/>
      <c r="H22" s="453"/>
      <c r="I22" s="453"/>
      <c r="J22" s="453"/>
      <c r="K22" s="453"/>
      <c r="L22" s="453"/>
      <c r="M22" s="453"/>
      <c r="N22" s="454"/>
    </row>
    <row r="23" spans="1:14" ht="21" customHeight="1" thickBot="1">
      <c r="A23" s="450" t="s">
        <v>313</v>
      </c>
      <c r="B23" s="451"/>
      <c r="C23" s="450" t="s">
        <v>330</v>
      </c>
      <c r="D23" s="455"/>
      <c r="E23" s="455"/>
      <c r="F23" s="455"/>
      <c r="G23" s="455"/>
      <c r="H23" s="455"/>
      <c r="I23" s="455"/>
      <c r="J23" s="455"/>
      <c r="K23" s="455"/>
      <c r="L23" s="455"/>
      <c r="M23" s="455"/>
      <c r="N23" s="451"/>
    </row>
    <row r="24" spans="1:14" ht="17.25" customHeight="1" thickBot="1">
      <c r="A24" s="458" t="s">
        <v>37</v>
      </c>
      <c r="B24" s="459"/>
      <c r="C24" s="460"/>
      <c r="D24" s="461" t="s">
        <v>53</v>
      </c>
      <c r="E24" s="462"/>
      <c r="F24" s="462"/>
      <c r="G24" s="462"/>
      <c r="H24" s="462"/>
      <c r="I24" s="462"/>
      <c r="J24" s="462"/>
      <c r="K24" s="463"/>
      <c r="L24" s="464" t="s">
        <v>38</v>
      </c>
      <c r="M24" s="459"/>
      <c r="N24" s="465"/>
    </row>
    <row r="25" spans="1:14" ht="37.5" customHeight="1" thickBot="1">
      <c r="A25" s="359" t="s">
        <v>14</v>
      </c>
      <c r="B25" s="466" t="s">
        <v>15</v>
      </c>
      <c r="C25" s="467"/>
      <c r="D25" s="360" t="s">
        <v>58</v>
      </c>
      <c r="E25" s="360" t="s">
        <v>8</v>
      </c>
      <c r="F25" s="360" t="s">
        <v>321</v>
      </c>
      <c r="G25" s="360" t="s">
        <v>322</v>
      </c>
      <c r="H25" s="360" t="s">
        <v>323</v>
      </c>
      <c r="I25" s="360" t="s">
        <v>324</v>
      </c>
      <c r="J25" s="360" t="s">
        <v>327</v>
      </c>
      <c r="K25" s="360" t="s">
        <v>16</v>
      </c>
      <c r="L25" s="364" t="s">
        <v>17</v>
      </c>
      <c r="M25" s="359" t="s">
        <v>18</v>
      </c>
      <c r="N25" s="359" t="s">
        <v>16</v>
      </c>
    </row>
    <row r="26" spans="1:14" ht="17.25" customHeight="1" thickBot="1">
      <c r="A26" s="366">
        <v>2142</v>
      </c>
      <c r="B26" s="478" t="s">
        <v>334</v>
      </c>
      <c r="C26" s="479"/>
      <c r="D26" s="380">
        <f>'2142'!$A$15</f>
        <v>200000</v>
      </c>
      <c r="E26" s="367">
        <f>'2142'!$B$15</f>
        <v>2221931.87</v>
      </c>
      <c r="F26" s="367">
        <f>'2142'!$C$15</f>
        <v>2214669.84</v>
      </c>
      <c r="G26" s="367">
        <f>'2142'!$D$15</f>
        <v>2210092.7999999998</v>
      </c>
      <c r="H26" s="367">
        <f>'2142'!$E$15</f>
        <v>1924766.25</v>
      </c>
      <c r="I26" s="367">
        <f>'2142'!$F$15</f>
        <v>0</v>
      </c>
      <c r="J26" s="377">
        <f>IFERROR(E26-F26-I26,0)</f>
        <v>7262.0300000002608</v>
      </c>
      <c r="K26" s="381">
        <f>IFERROR(H26/E26*100,0)</f>
        <v>86.625799647043181</v>
      </c>
      <c r="L26" s="378">
        <f>'2142'!$E$12</f>
        <v>100</v>
      </c>
      <c r="M26" s="368">
        <f>IFERROR(L26*K26/100,0)</f>
        <v>86.625799647043181</v>
      </c>
      <c r="N26" s="369">
        <f t="shared" ref="N26" si="4">IFERROR(M26/L26*100,0)</f>
        <v>86.625799647043181</v>
      </c>
    </row>
    <row r="27" spans="1:14" ht="17.25" customHeight="1">
      <c r="A27" s="468" t="s">
        <v>328</v>
      </c>
      <c r="B27" s="469"/>
      <c r="C27" s="470"/>
      <c r="D27" s="474">
        <f t="shared" ref="D27:I27" si="5">D26</f>
        <v>200000</v>
      </c>
      <c r="E27" s="476">
        <f t="shared" si="5"/>
        <v>2221931.87</v>
      </c>
      <c r="F27" s="474">
        <f t="shared" si="5"/>
        <v>2214669.84</v>
      </c>
      <c r="G27" s="474">
        <f t="shared" si="5"/>
        <v>2210092.7999999998</v>
      </c>
      <c r="H27" s="476">
        <f t="shared" si="5"/>
        <v>1924766.25</v>
      </c>
      <c r="I27" s="474">
        <f t="shared" si="5"/>
        <v>0</v>
      </c>
      <c r="J27" s="474">
        <f>E27-F27-I27</f>
        <v>7262.0300000002608</v>
      </c>
      <c r="K27" s="379"/>
      <c r="L27" s="372"/>
      <c r="M27" s="373"/>
      <c r="N27" s="374"/>
    </row>
    <row r="28" spans="1:14" ht="17.25" customHeight="1" thickBot="1">
      <c r="A28" s="471"/>
      <c r="B28" s="472"/>
      <c r="C28" s="473"/>
      <c r="D28" s="475"/>
      <c r="E28" s="477"/>
      <c r="F28" s="475"/>
      <c r="G28" s="475"/>
      <c r="H28" s="477"/>
      <c r="I28" s="475"/>
      <c r="J28" s="475"/>
      <c r="K28" s="379"/>
      <c r="L28" s="372"/>
      <c r="M28" s="373"/>
      <c r="N28" s="374"/>
    </row>
    <row r="29" spans="1:14" ht="17.25" customHeight="1" thickBot="1">
      <c r="A29" s="444"/>
      <c r="B29" s="444"/>
      <c r="C29" s="444"/>
      <c r="D29" s="444"/>
      <c r="E29" s="444"/>
      <c r="F29" s="376">
        <f>IFERROR(F27/E27*100,0)</f>
        <v>99.673165946352796</v>
      </c>
      <c r="G29" s="350">
        <f>IFERROR(G27/E27*100,0)</f>
        <v>99.467172231523008</v>
      </c>
      <c r="H29" s="350">
        <f>IFERROR(H27/E27*100,0)</f>
        <v>86.625799647043181</v>
      </c>
      <c r="I29" s="356"/>
      <c r="J29" s="356"/>
      <c r="K29" s="375"/>
      <c r="L29" s="354"/>
      <c r="M29" s="357"/>
      <c r="N29" s="358"/>
    </row>
    <row r="30" spans="1:14" ht="17.25" customHeight="1"/>
    <row r="31" spans="1:14" ht="17.25" customHeight="1" thickBot="1"/>
    <row r="32" spans="1:14" ht="21" customHeight="1" thickBot="1">
      <c r="A32" s="445" t="s">
        <v>34</v>
      </c>
      <c r="B32" s="446"/>
      <c r="C32" s="447" t="s">
        <v>329</v>
      </c>
      <c r="D32" s="448"/>
      <c r="E32" s="448"/>
      <c r="F32" s="448"/>
      <c r="G32" s="448"/>
      <c r="H32" s="448"/>
      <c r="I32" s="448"/>
      <c r="J32" s="448"/>
      <c r="K32" s="448"/>
      <c r="L32" s="448"/>
      <c r="M32" s="448"/>
      <c r="N32" s="449"/>
    </row>
    <row r="33" spans="1:14" ht="21" customHeight="1" thickBot="1">
      <c r="A33" s="450" t="s">
        <v>314</v>
      </c>
      <c r="B33" s="451"/>
      <c r="C33" s="452" t="s">
        <v>335</v>
      </c>
      <c r="D33" s="453"/>
      <c r="E33" s="453"/>
      <c r="F33" s="453"/>
      <c r="G33" s="453"/>
      <c r="H33" s="453"/>
      <c r="I33" s="453"/>
      <c r="J33" s="453"/>
      <c r="K33" s="453"/>
      <c r="L33" s="453"/>
      <c r="M33" s="453"/>
      <c r="N33" s="454"/>
    </row>
    <row r="34" spans="1:14" ht="21" customHeight="1" thickBot="1">
      <c r="A34" s="450" t="s">
        <v>313</v>
      </c>
      <c r="B34" s="451"/>
      <c r="C34" s="450" t="s">
        <v>330</v>
      </c>
      <c r="D34" s="455"/>
      <c r="E34" s="455"/>
      <c r="F34" s="455"/>
      <c r="G34" s="455"/>
      <c r="H34" s="455"/>
      <c r="I34" s="455"/>
      <c r="J34" s="455"/>
      <c r="K34" s="455"/>
      <c r="L34" s="455"/>
      <c r="M34" s="455"/>
      <c r="N34" s="451"/>
    </row>
    <row r="35" spans="1:14" ht="17.25" customHeight="1" thickBot="1">
      <c r="A35" s="458" t="s">
        <v>37</v>
      </c>
      <c r="B35" s="459"/>
      <c r="C35" s="460"/>
      <c r="D35" s="461" t="s">
        <v>53</v>
      </c>
      <c r="E35" s="462"/>
      <c r="F35" s="462"/>
      <c r="G35" s="462"/>
      <c r="H35" s="462"/>
      <c r="I35" s="462"/>
      <c r="J35" s="462"/>
      <c r="K35" s="463"/>
      <c r="L35" s="464" t="s">
        <v>38</v>
      </c>
      <c r="M35" s="459"/>
      <c r="N35" s="465"/>
    </row>
    <row r="36" spans="1:14" ht="36.950000000000003" customHeight="1" thickBot="1">
      <c r="A36" s="359" t="s">
        <v>14</v>
      </c>
      <c r="B36" s="466" t="s">
        <v>15</v>
      </c>
      <c r="C36" s="467"/>
      <c r="D36" s="360" t="s">
        <v>58</v>
      </c>
      <c r="E36" s="360" t="s">
        <v>8</v>
      </c>
      <c r="F36" s="360" t="s">
        <v>321</v>
      </c>
      <c r="G36" s="360" t="s">
        <v>322</v>
      </c>
      <c r="H36" s="360" t="s">
        <v>323</v>
      </c>
      <c r="I36" s="360" t="s">
        <v>324</v>
      </c>
      <c r="J36" s="360" t="s">
        <v>327</v>
      </c>
      <c r="K36" s="360" t="s">
        <v>16</v>
      </c>
      <c r="L36" s="364" t="s">
        <v>17</v>
      </c>
      <c r="M36" s="359" t="s">
        <v>18</v>
      </c>
      <c r="N36" s="359" t="s">
        <v>16</v>
      </c>
    </row>
    <row r="37" spans="1:14" ht="17.25" customHeight="1">
      <c r="A37" s="366">
        <v>2080</v>
      </c>
      <c r="B37" s="478" t="s">
        <v>337</v>
      </c>
      <c r="C37" s="479"/>
      <c r="D37" s="380">
        <f>'2080'!$A$15</f>
        <v>777000</v>
      </c>
      <c r="E37" s="367">
        <f>'2080'!$B$15</f>
        <v>1019927.91</v>
      </c>
      <c r="F37" s="367">
        <f>'2080'!$C$15</f>
        <v>995443.3</v>
      </c>
      <c r="G37" s="367">
        <f>'2080'!$D$15</f>
        <v>722103.45</v>
      </c>
      <c r="H37" s="367">
        <f>'2080'!$E$15</f>
        <v>666507.07999999996</v>
      </c>
      <c r="I37" s="367">
        <f>'2080'!$F$15</f>
        <v>23684.55</v>
      </c>
      <c r="J37" s="377">
        <f>IFERROR(E37-F37-I37,0)</f>
        <v>800.05999999998676</v>
      </c>
      <c r="K37" s="381">
        <f>IFERROR(H37/E37*100,0)</f>
        <v>65.348449970351325</v>
      </c>
      <c r="L37" s="378">
        <f>'2080'!$E$12</f>
        <v>100</v>
      </c>
      <c r="M37" s="368">
        <f>IFERROR(L37*K37/100,0)</f>
        <v>65.348449970351325</v>
      </c>
      <c r="N37" s="369">
        <f>IFERROR(M37/L37*100,0)</f>
        <v>65.348449970351325</v>
      </c>
    </row>
    <row r="38" spans="1:14" ht="17.25" customHeight="1">
      <c r="A38" s="366">
        <v>2083</v>
      </c>
      <c r="B38" s="478" t="s">
        <v>338</v>
      </c>
      <c r="C38" s="479"/>
      <c r="D38" s="380">
        <f>'2083'!$A$15</f>
        <v>312000</v>
      </c>
      <c r="E38" s="367">
        <f>'2083'!$B$15</f>
        <v>298150</v>
      </c>
      <c r="F38" s="367">
        <f>'2083'!$C$15</f>
        <v>270964.14</v>
      </c>
      <c r="G38" s="367">
        <f>'2083'!$D$15</f>
        <v>270964.14</v>
      </c>
      <c r="H38" s="367">
        <f>'2083'!$E$15</f>
        <v>247576.9</v>
      </c>
      <c r="I38" s="367">
        <f>'2083'!$F$15</f>
        <v>0</v>
      </c>
      <c r="J38" s="377">
        <f>IFERROR(E38-F38-I38,0)</f>
        <v>27185.859999999986</v>
      </c>
      <c r="K38" s="381">
        <f>IFERROR(H38/E38*100,0)</f>
        <v>83.037699144725806</v>
      </c>
      <c r="L38" s="378">
        <f>'2083'!$E$12</f>
        <v>14</v>
      </c>
      <c r="M38" s="368">
        <f>IFERROR(L38*K38/100,0)</f>
        <v>11.625277880261613</v>
      </c>
      <c r="N38" s="369">
        <f>IFERROR(M38/L38*100,0)</f>
        <v>83.037699144725806</v>
      </c>
    </row>
    <row r="39" spans="1:14" ht="17.25" customHeight="1">
      <c r="A39" s="366">
        <v>2079</v>
      </c>
      <c r="B39" s="482" t="s">
        <v>336</v>
      </c>
      <c r="C39" s="483"/>
      <c r="D39" s="380">
        <f>'2079'!$A$15</f>
        <v>879000</v>
      </c>
      <c r="E39" s="367">
        <f>'2079'!$B$15</f>
        <v>1246250.8500000001</v>
      </c>
      <c r="F39" s="367">
        <f>'2079'!$C$15</f>
        <v>1079259.98</v>
      </c>
      <c r="G39" s="367">
        <f>'2079'!$D$15</f>
        <v>1079259.98</v>
      </c>
      <c r="H39" s="367">
        <f>'2079'!$E$15</f>
        <v>982493.39</v>
      </c>
      <c r="I39" s="367">
        <f>'2079'!$F$15</f>
        <v>0</v>
      </c>
      <c r="J39" s="377">
        <f>IFERROR(E39-F39-I39,0)</f>
        <v>166990.87000000011</v>
      </c>
      <c r="K39" s="381">
        <f>IFERROR(H39/E39*100,0)</f>
        <v>78.835925367673767</v>
      </c>
      <c r="L39" s="378">
        <f>'2079'!$E$12</f>
        <v>36</v>
      </c>
      <c r="M39" s="368">
        <f>IFERROR(L39*K39/100,0)</f>
        <v>28.380933132362557</v>
      </c>
      <c r="N39" s="369">
        <f>IFERROR(M39/L39*100,0)</f>
        <v>78.835925367673767</v>
      </c>
    </row>
    <row r="40" spans="1:14" ht="17.25" customHeight="1">
      <c r="A40" s="366">
        <v>2084</v>
      </c>
      <c r="B40" s="478" t="s">
        <v>339</v>
      </c>
      <c r="C40" s="479"/>
      <c r="D40" s="380">
        <f>'2084'!$A$15</f>
        <v>59000</v>
      </c>
      <c r="E40" s="367">
        <f>'2084'!$B$15</f>
        <v>19526.939999999999</v>
      </c>
      <c r="F40" s="367">
        <f>'2084'!$C$15</f>
        <v>19526.64</v>
      </c>
      <c r="G40" s="367">
        <f>'2084'!$D$15</f>
        <v>7066.64</v>
      </c>
      <c r="H40" s="367">
        <f>'2084'!$E$15</f>
        <v>7066.64</v>
      </c>
      <c r="I40" s="367">
        <f>'2084'!$F$15</f>
        <v>0</v>
      </c>
      <c r="J40" s="377">
        <f t="shared" ref="J40" si="6">IFERROR(E40-F40-I40,0)</f>
        <v>0.2999999999992724</v>
      </c>
      <c r="K40" s="381">
        <f t="shared" ref="K40" si="7">IFERROR(H40/E40*100,0)</f>
        <v>36.189182739333461</v>
      </c>
      <c r="L40" s="378">
        <f>'2084'!$E$12</f>
        <v>100</v>
      </c>
      <c r="M40" s="368">
        <f t="shared" ref="M40:M42" si="8">IFERROR(L40*K40/100,0)</f>
        <v>36.189182739333461</v>
      </c>
      <c r="N40" s="369">
        <f t="shared" ref="N40" si="9">IFERROR(M40/L40*100,0)</f>
        <v>36.189182739333461</v>
      </c>
    </row>
    <row r="41" spans="1:14" ht="17.25" customHeight="1">
      <c r="A41" s="371">
        <v>2085</v>
      </c>
      <c r="B41" s="478" t="s">
        <v>340</v>
      </c>
      <c r="C41" s="479"/>
      <c r="D41" s="380">
        <f>'2085'!$A$15</f>
        <v>275000</v>
      </c>
      <c r="E41" s="367">
        <f>'2085'!$B$15</f>
        <v>185000</v>
      </c>
      <c r="F41" s="367">
        <f>'2085'!$C$15</f>
        <v>152460</v>
      </c>
      <c r="G41" s="367">
        <f>'2085'!$D$15</f>
        <v>152460</v>
      </c>
      <c r="H41" s="367">
        <f>'2085'!$E$15</f>
        <v>139230</v>
      </c>
      <c r="I41" s="367">
        <f>'2085'!$F$15</f>
        <v>0</v>
      </c>
      <c r="J41" s="377">
        <f t="shared" ref="J41:J42" si="10">IFERROR(E41-F41-I41,0)</f>
        <v>32540</v>
      </c>
      <c r="K41" s="381">
        <f t="shared" ref="K41:K42" si="11">IFERROR(H41/E41*100,0)</f>
        <v>75.25945945945945</v>
      </c>
      <c r="L41" s="378">
        <f>'2085'!$E$12</f>
        <v>5</v>
      </c>
      <c r="M41" s="368">
        <f t="shared" si="8"/>
        <v>3.7629729729729724</v>
      </c>
      <c r="N41" s="369">
        <f t="shared" ref="N41:N42" si="12">IFERROR(M41/L41*100,0)</f>
        <v>75.25945945945945</v>
      </c>
    </row>
    <row r="42" spans="1:14" ht="17.25" customHeight="1" thickBot="1">
      <c r="A42" s="371">
        <v>2086</v>
      </c>
      <c r="B42" s="478" t="s">
        <v>341</v>
      </c>
      <c r="C42" s="479"/>
      <c r="D42" s="380">
        <f>'2086'!$A$15</f>
        <v>17000</v>
      </c>
      <c r="E42" s="367">
        <f>'2086'!$B$15</f>
        <v>0</v>
      </c>
      <c r="F42" s="367">
        <f>'2086'!$C$15</f>
        <v>0</v>
      </c>
      <c r="G42" s="367">
        <f>'2086'!$D$15</f>
        <v>0</v>
      </c>
      <c r="H42" s="367">
        <f>'2086'!$E$15</f>
        <v>0</v>
      </c>
      <c r="I42" s="367">
        <f>'2086'!$F$15</f>
        <v>0</v>
      </c>
      <c r="J42" s="377">
        <f t="shared" si="10"/>
        <v>0</v>
      </c>
      <c r="K42" s="381">
        <f t="shared" si="11"/>
        <v>0</v>
      </c>
      <c r="L42" s="378">
        <f>'2086'!$E$12</f>
        <v>100</v>
      </c>
      <c r="M42" s="368">
        <f t="shared" si="8"/>
        <v>0</v>
      </c>
      <c r="N42" s="369">
        <f t="shared" si="12"/>
        <v>0</v>
      </c>
    </row>
    <row r="43" spans="1:14" ht="17.25" customHeight="1">
      <c r="A43" s="468" t="s">
        <v>328</v>
      </c>
      <c r="B43" s="469"/>
      <c r="C43" s="470"/>
      <c r="D43" s="474">
        <f t="shared" ref="D43:I43" si="13">SUM(D37:D42)</f>
        <v>2319000</v>
      </c>
      <c r="E43" s="476">
        <f t="shared" si="13"/>
        <v>2768855.7</v>
      </c>
      <c r="F43" s="474">
        <f t="shared" si="13"/>
        <v>2517654.06</v>
      </c>
      <c r="G43" s="474">
        <f t="shared" si="13"/>
        <v>2231854.21</v>
      </c>
      <c r="H43" s="476">
        <f t="shared" si="13"/>
        <v>2042874.01</v>
      </c>
      <c r="I43" s="474">
        <f t="shared" si="13"/>
        <v>23684.55</v>
      </c>
      <c r="J43" s="474">
        <f>E43-F43-I43</f>
        <v>227517.09000000014</v>
      </c>
      <c r="K43" s="379"/>
      <c r="L43" s="372"/>
      <c r="M43" s="373"/>
      <c r="N43" s="374"/>
    </row>
    <row r="44" spans="1:14" ht="17.25" customHeight="1" thickBot="1">
      <c r="A44" s="471"/>
      <c r="B44" s="472"/>
      <c r="C44" s="473"/>
      <c r="D44" s="475"/>
      <c r="E44" s="477"/>
      <c r="F44" s="475"/>
      <c r="G44" s="475"/>
      <c r="H44" s="477"/>
      <c r="I44" s="475"/>
      <c r="J44" s="475"/>
      <c r="K44" s="379"/>
      <c r="L44" s="372"/>
      <c r="M44" s="373"/>
      <c r="N44" s="374"/>
    </row>
    <row r="45" spans="1:14" ht="17.25" customHeight="1" thickBot="1">
      <c r="A45" s="444"/>
      <c r="B45" s="444"/>
      <c r="C45" s="444"/>
      <c r="D45" s="444"/>
      <c r="E45" s="444"/>
      <c r="F45" s="376">
        <f>IFERROR(F43/E43*100,0)</f>
        <v>90.927600885809966</v>
      </c>
      <c r="G45" s="350">
        <f>IFERROR(G43/E43*100,0)</f>
        <v>80.605652725058945</v>
      </c>
      <c r="H45" s="350">
        <f>IFERROR(H43/E43*100,0)</f>
        <v>73.780443307320056</v>
      </c>
      <c r="I45" s="356"/>
      <c r="J45" s="356"/>
      <c r="K45" s="375"/>
      <c r="L45" s="354"/>
      <c r="M45" s="357"/>
      <c r="N45" s="358"/>
    </row>
    <row r="46" spans="1:14" ht="17.25" customHeight="1" thickBot="1"/>
    <row r="47" spans="1:14" ht="21" customHeight="1" thickBot="1">
      <c r="A47" s="445" t="s">
        <v>34</v>
      </c>
      <c r="B47" s="446"/>
      <c r="C47" s="447" t="s">
        <v>329</v>
      </c>
      <c r="D47" s="448"/>
      <c r="E47" s="448"/>
      <c r="F47" s="448"/>
      <c r="G47" s="448"/>
      <c r="H47" s="448"/>
      <c r="I47" s="448"/>
      <c r="J47" s="448"/>
      <c r="K47" s="448"/>
      <c r="L47" s="448"/>
      <c r="M47" s="448"/>
      <c r="N47" s="449"/>
    </row>
    <row r="48" spans="1:14" ht="21" customHeight="1" thickBot="1">
      <c r="A48" s="450" t="s">
        <v>314</v>
      </c>
      <c r="B48" s="451"/>
      <c r="C48" s="452" t="s">
        <v>342</v>
      </c>
      <c r="D48" s="453"/>
      <c r="E48" s="453"/>
      <c r="F48" s="453"/>
      <c r="G48" s="453"/>
      <c r="H48" s="453"/>
      <c r="I48" s="453"/>
      <c r="J48" s="453"/>
      <c r="K48" s="453"/>
      <c r="L48" s="453"/>
      <c r="M48" s="453"/>
      <c r="N48" s="454"/>
    </row>
    <row r="49" spans="1:14" ht="21" customHeight="1" thickBot="1">
      <c r="A49" s="450" t="s">
        <v>313</v>
      </c>
      <c r="B49" s="451"/>
      <c r="C49" s="450" t="s">
        <v>343</v>
      </c>
      <c r="D49" s="455"/>
      <c r="E49" s="455"/>
      <c r="F49" s="455"/>
      <c r="G49" s="455"/>
      <c r="H49" s="455"/>
      <c r="I49" s="455"/>
      <c r="J49" s="455"/>
      <c r="K49" s="455"/>
      <c r="L49" s="455"/>
      <c r="M49" s="455"/>
      <c r="N49" s="451"/>
    </row>
    <row r="50" spans="1:14" ht="17.25" customHeight="1" thickBot="1">
      <c r="A50" s="458" t="s">
        <v>37</v>
      </c>
      <c r="B50" s="459"/>
      <c r="C50" s="460"/>
      <c r="D50" s="461" t="s">
        <v>53</v>
      </c>
      <c r="E50" s="462"/>
      <c r="F50" s="462"/>
      <c r="G50" s="462"/>
      <c r="H50" s="462"/>
      <c r="I50" s="462"/>
      <c r="J50" s="462"/>
      <c r="K50" s="463"/>
      <c r="L50" s="464" t="s">
        <v>38</v>
      </c>
      <c r="M50" s="459"/>
      <c r="N50" s="465"/>
    </row>
    <row r="51" spans="1:14" ht="36.950000000000003" customHeight="1" thickBot="1">
      <c r="A51" s="359" t="s">
        <v>14</v>
      </c>
      <c r="B51" s="466" t="s">
        <v>15</v>
      </c>
      <c r="C51" s="467"/>
      <c r="D51" s="360" t="s">
        <v>58</v>
      </c>
      <c r="E51" s="360" t="s">
        <v>8</v>
      </c>
      <c r="F51" s="360" t="s">
        <v>321</v>
      </c>
      <c r="G51" s="360" t="s">
        <v>322</v>
      </c>
      <c r="H51" s="360" t="s">
        <v>323</v>
      </c>
      <c r="I51" s="360" t="s">
        <v>324</v>
      </c>
      <c r="J51" s="360" t="s">
        <v>327</v>
      </c>
      <c r="K51" s="360" t="s">
        <v>16</v>
      </c>
      <c r="L51" s="364" t="s">
        <v>17</v>
      </c>
      <c r="M51" s="359" t="s">
        <v>18</v>
      </c>
      <c r="N51" s="359" t="s">
        <v>16</v>
      </c>
    </row>
    <row r="52" spans="1:14" ht="17.25" customHeight="1" thickBot="1">
      <c r="A52" s="371">
        <v>2075</v>
      </c>
      <c r="B52" s="478" t="s">
        <v>344</v>
      </c>
      <c r="C52" s="479"/>
      <c r="D52" s="382">
        <f>'2075'!A15</f>
        <v>23000</v>
      </c>
      <c r="E52" s="370">
        <f>'2075'!B15</f>
        <v>0</v>
      </c>
      <c r="F52" s="370">
        <f>'2075'!C15</f>
        <v>0</v>
      </c>
      <c r="G52" s="370">
        <f>'2075'!D15</f>
        <v>0</v>
      </c>
      <c r="H52" s="370">
        <f>'2075'!E15</f>
        <v>0</v>
      </c>
      <c r="I52" s="383">
        <f>'2075'!F15</f>
        <v>0</v>
      </c>
      <c r="J52" s="377">
        <f>IFERROR(E52-F52-I52,0)</f>
        <v>0</v>
      </c>
      <c r="K52" s="381">
        <f>IFERROR(H52/E52*100,0)</f>
        <v>0</v>
      </c>
      <c r="L52" s="378">
        <f>'2075'!$E$12</f>
        <v>50</v>
      </c>
      <c r="M52" s="368">
        <f>IFERROR(L52*K52/100,0)</f>
        <v>0</v>
      </c>
      <c r="N52" s="369">
        <f>IFERROR(M52/L52*100,0)</f>
        <v>0</v>
      </c>
    </row>
    <row r="53" spans="1:14" ht="17.25" customHeight="1">
      <c r="A53" s="468" t="s">
        <v>328</v>
      </c>
      <c r="B53" s="469"/>
      <c r="C53" s="470"/>
      <c r="D53" s="474">
        <f t="shared" ref="D53:I53" si="14">SUM(D52:D52)</f>
        <v>23000</v>
      </c>
      <c r="E53" s="476">
        <f t="shared" si="14"/>
        <v>0</v>
      </c>
      <c r="F53" s="474">
        <f t="shared" si="14"/>
        <v>0</v>
      </c>
      <c r="G53" s="474">
        <f t="shared" si="14"/>
        <v>0</v>
      </c>
      <c r="H53" s="476">
        <f t="shared" si="14"/>
        <v>0</v>
      </c>
      <c r="I53" s="474">
        <f t="shared" si="14"/>
        <v>0</v>
      </c>
      <c r="J53" s="474">
        <f>E53-F53-I53</f>
        <v>0</v>
      </c>
      <c r="K53" s="379"/>
      <c r="L53" s="372"/>
      <c r="M53" s="373"/>
      <c r="N53" s="374"/>
    </row>
    <row r="54" spans="1:14" ht="17.25" customHeight="1" thickBot="1">
      <c r="A54" s="471"/>
      <c r="B54" s="472"/>
      <c r="C54" s="473"/>
      <c r="D54" s="475"/>
      <c r="E54" s="477"/>
      <c r="F54" s="475"/>
      <c r="G54" s="475"/>
      <c r="H54" s="477"/>
      <c r="I54" s="475"/>
      <c r="J54" s="475"/>
      <c r="K54" s="379"/>
      <c r="L54" s="372"/>
      <c r="M54" s="373"/>
      <c r="N54" s="374"/>
    </row>
    <row r="55" spans="1:14" ht="17.25" customHeight="1" thickBot="1">
      <c r="A55" s="444"/>
      <c r="B55" s="444"/>
      <c r="C55" s="444"/>
      <c r="D55" s="444"/>
      <c r="E55" s="444"/>
      <c r="F55" s="376">
        <f>IFERROR(F53/E53*100,0)</f>
        <v>0</v>
      </c>
      <c r="G55" s="350">
        <f>IFERROR(G53/E53*100,0)</f>
        <v>0</v>
      </c>
      <c r="H55" s="350">
        <f>IFERROR(H53/E53*100,0)</f>
        <v>0</v>
      </c>
      <c r="I55" s="356"/>
      <c r="J55" s="356"/>
      <c r="K55" s="375"/>
      <c r="L55" s="354"/>
      <c r="M55" s="357"/>
      <c r="N55" s="358"/>
    </row>
    <row r="56" spans="1:14" ht="17.25" customHeight="1" thickBot="1"/>
    <row r="57" spans="1:14" ht="21" customHeight="1" thickBot="1">
      <c r="A57" s="445" t="s">
        <v>34</v>
      </c>
      <c r="B57" s="446"/>
      <c r="C57" s="447" t="s">
        <v>329</v>
      </c>
      <c r="D57" s="448"/>
      <c r="E57" s="448"/>
      <c r="F57" s="448"/>
      <c r="G57" s="448"/>
      <c r="H57" s="448"/>
      <c r="I57" s="448"/>
      <c r="J57" s="448"/>
      <c r="K57" s="448"/>
      <c r="L57" s="448"/>
      <c r="M57" s="448"/>
      <c r="N57" s="449"/>
    </row>
    <row r="58" spans="1:14" ht="21" customHeight="1" thickBot="1">
      <c r="A58" s="450" t="s">
        <v>314</v>
      </c>
      <c r="B58" s="451"/>
      <c r="C58" s="452" t="s">
        <v>335</v>
      </c>
      <c r="D58" s="453"/>
      <c r="E58" s="453"/>
      <c r="F58" s="453"/>
      <c r="G58" s="453"/>
      <c r="H58" s="453"/>
      <c r="I58" s="453"/>
      <c r="J58" s="453"/>
      <c r="K58" s="453"/>
      <c r="L58" s="453"/>
      <c r="M58" s="453"/>
      <c r="N58" s="454"/>
    </row>
    <row r="59" spans="1:14" ht="21" customHeight="1" thickBot="1">
      <c r="A59" s="450" t="s">
        <v>313</v>
      </c>
      <c r="B59" s="451"/>
      <c r="C59" s="450" t="s">
        <v>345</v>
      </c>
      <c r="D59" s="455"/>
      <c r="E59" s="455"/>
      <c r="F59" s="455"/>
      <c r="G59" s="455"/>
      <c r="H59" s="455"/>
      <c r="I59" s="455"/>
      <c r="J59" s="455"/>
      <c r="K59" s="455"/>
      <c r="L59" s="455"/>
      <c r="M59" s="455"/>
      <c r="N59" s="451"/>
    </row>
    <row r="60" spans="1:14" ht="17.25" customHeight="1" thickBot="1">
      <c r="A60" s="458" t="s">
        <v>37</v>
      </c>
      <c r="B60" s="459"/>
      <c r="C60" s="460"/>
      <c r="D60" s="461" t="s">
        <v>53</v>
      </c>
      <c r="E60" s="462"/>
      <c r="F60" s="462"/>
      <c r="G60" s="462"/>
      <c r="H60" s="462"/>
      <c r="I60" s="462"/>
      <c r="J60" s="462"/>
      <c r="K60" s="463"/>
      <c r="L60" s="464" t="s">
        <v>38</v>
      </c>
      <c r="M60" s="459"/>
      <c r="N60" s="465"/>
    </row>
    <row r="61" spans="1:14" ht="36.950000000000003" customHeight="1" thickBot="1">
      <c r="A61" s="359" t="s">
        <v>14</v>
      </c>
      <c r="B61" s="466" t="s">
        <v>15</v>
      </c>
      <c r="C61" s="467"/>
      <c r="D61" s="360" t="s">
        <v>58</v>
      </c>
      <c r="E61" s="360" t="s">
        <v>8</v>
      </c>
      <c r="F61" s="360" t="s">
        <v>321</v>
      </c>
      <c r="G61" s="360" t="s">
        <v>322</v>
      </c>
      <c r="H61" s="360" t="s">
        <v>323</v>
      </c>
      <c r="I61" s="360" t="s">
        <v>324</v>
      </c>
      <c r="J61" s="360" t="s">
        <v>327</v>
      </c>
      <c r="K61" s="360" t="s">
        <v>16</v>
      </c>
      <c r="L61" s="364" t="s">
        <v>17</v>
      </c>
      <c r="M61" s="359" t="s">
        <v>18</v>
      </c>
      <c r="N61" s="359" t="s">
        <v>16</v>
      </c>
    </row>
    <row r="62" spans="1:14" ht="17.25" customHeight="1" thickBot="1">
      <c r="A62" s="371">
        <v>1016</v>
      </c>
      <c r="B62" s="478" t="s">
        <v>346</v>
      </c>
      <c r="C62" s="479"/>
      <c r="D62" s="382">
        <f>'1016'!A15</f>
        <v>2000</v>
      </c>
      <c r="E62" s="370">
        <f>'1016'!B15</f>
        <v>0</v>
      </c>
      <c r="F62" s="370">
        <f>'1016'!C15</f>
        <v>0</v>
      </c>
      <c r="G62" s="370">
        <f>'1016'!D15</f>
        <v>0</v>
      </c>
      <c r="H62" s="370">
        <f>'1016'!E15</f>
        <v>0</v>
      </c>
      <c r="I62" s="383">
        <f>'1016'!F15</f>
        <v>0</v>
      </c>
      <c r="J62" s="377">
        <f>IFERROR(E62-F62-I62,0)</f>
        <v>0</v>
      </c>
      <c r="K62" s="381">
        <f>IFERROR(H62/E62*100,0)</f>
        <v>0</v>
      </c>
      <c r="L62" s="378">
        <f>'1016'!$E$12</f>
        <v>100</v>
      </c>
      <c r="M62" s="368">
        <f>IFERROR(L62*K62/100,0)</f>
        <v>0</v>
      </c>
      <c r="N62" s="369">
        <f>IFERROR(M62/L62*100,0)</f>
        <v>0</v>
      </c>
    </row>
    <row r="63" spans="1:14" ht="17.25" customHeight="1">
      <c r="A63" s="468" t="s">
        <v>328</v>
      </c>
      <c r="B63" s="469"/>
      <c r="C63" s="470"/>
      <c r="D63" s="474">
        <f t="shared" ref="D63:I63" si="15">SUM(D62:D62)</f>
        <v>2000</v>
      </c>
      <c r="E63" s="476">
        <f t="shared" si="15"/>
        <v>0</v>
      </c>
      <c r="F63" s="474">
        <f t="shared" si="15"/>
        <v>0</v>
      </c>
      <c r="G63" s="474">
        <f t="shared" si="15"/>
        <v>0</v>
      </c>
      <c r="H63" s="476">
        <f t="shared" si="15"/>
        <v>0</v>
      </c>
      <c r="I63" s="474">
        <f t="shared" si="15"/>
        <v>0</v>
      </c>
      <c r="J63" s="474">
        <f>E63-F63-I63</f>
        <v>0</v>
      </c>
      <c r="K63" s="379"/>
      <c r="L63" s="372"/>
      <c r="M63" s="373"/>
      <c r="N63" s="374"/>
    </row>
    <row r="64" spans="1:14" ht="17.25" customHeight="1" thickBot="1">
      <c r="A64" s="471"/>
      <c r="B64" s="472"/>
      <c r="C64" s="473"/>
      <c r="D64" s="475"/>
      <c r="E64" s="477"/>
      <c r="F64" s="475"/>
      <c r="G64" s="475"/>
      <c r="H64" s="477"/>
      <c r="I64" s="475"/>
      <c r="J64" s="475"/>
      <c r="K64" s="379"/>
      <c r="L64" s="372"/>
      <c r="M64" s="373"/>
      <c r="N64" s="374"/>
    </row>
    <row r="65" spans="1:14" ht="17.25" customHeight="1" thickBot="1">
      <c r="A65" s="444"/>
      <c r="B65" s="444"/>
      <c r="C65" s="444"/>
      <c r="D65" s="444"/>
      <c r="E65" s="444"/>
      <c r="F65" s="376">
        <f>IFERROR(F63/E63*100,0)</f>
        <v>0</v>
      </c>
      <c r="G65" s="350">
        <f>IFERROR(G63/E63*100,0)</f>
        <v>0</v>
      </c>
      <c r="H65" s="350">
        <f>IFERROR(H63/E63*100,0)</f>
        <v>0</v>
      </c>
      <c r="I65" s="356"/>
      <c r="J65" s="356"/>
      <c r="K65" s="375"/>
      <c r="L65" s="354"/>
      <c r="M65" s="357"/>
      <c r="N65" s="358"/>
    </row>
    <row r="66" spans="1:14" ht="17.25" customHeight="1" thickBot="1"/>
    <row r="67" spans="1:14" ht="21" customHeight="1" thickBot="1">
      <c r="A67" s="445" t="s">
        <v>34</v>
      </c>
      <c r="B67" s="446"/>
      <c r="C67" s="447" t="s">
        <v>329</v>
      </c>
      <c r="D67" s="448"/>
      <c r="E67" s="448"/>
      <c r="F67" s="448"/>
      <c r="G67" s="448"/>
      <c r="H67" s="448"/>
      <c r="I67" s="448"/>
      <c r="J67" s="448"/>
      <c r="K67" s="448"/>
      <c r="L67" s="448"/>
      <c r="M67" s="448"/>
      <c r="N67" s="449"/>
    </row>
    <row r="68" spans="1:14" ht="21" customHeight="1" thickBot="1">
      <c r="A68" s="450" t="s">
        <v>314</v>
      </c>
      <c r="B68" s="451"/>
      <c r="C68" s="452" t="s">
        <v>347</v>
      </c>
      <c r="D68" s="453"/>
      <c r="E68" s="453"/>
      <c r="F68" s="453"/>
      <c r="G68" s="453"/>
      <c r="H68" s="453"/>
      <c r="I68" s="453"/>
      <c r="J68" s="453"/>
      <c r="K68" s="453"/>
      <c r="L68" s="453"/>
      <c r="M68" s="453"/>
      <c r="N68" s="454"/>
    </row>
    <row r="69" spans="1:14" ht="21" customHeight="1" thickBot="1">
      <c r="A69" s="450" t="s">
        <v>313</v>
      </c>
      <c r="B69" s="451"/>
      <c r="C69" s="450" t="s">
        <v>348</v>
      </c>
      <c r="D69" s="455"/>
      <c r="E69" s="455"/>
      <c r="F69" s="455"/>
      <c r="G69" s="455"/>
      <c r="H69" s="455"/>
      <c r="I69" s="455"/>
      <c r="J69" s="455"/>
      <c r="K69" s="455"/>
      <c r="L69" s="455"/>
      <c r="M69" s="455"/>
      <c r="N69" s="451"/>
    </row>
    <row r="70" spans="1:14" ht="17.25" customHeight="1" thickBot="1">
      <c r="A70" s="458" t="s">
        <v>37</v>
      </c>
      <c r="B70" s="459"/>
      <c r="C70" s="460"/>
      <c r="D70" s="461" t="s">
        <v>53</v>
      </c>
      <c r="E70" s="462"/>
      <c r="F70" s="462"/>
      <c r="G70" s="462"/>
      <c r="H70" s="462"/>
      <c r="I70" s="462"/>
      <c r="J70" s="462"/>
      <c r="K70" s="463"/>
      <c r="L70" s="464" t="s">
        <v>38</v>
      </c>
      <c r="M70" s="459"/>
      <c r="N70" s="465"/>
    </row>
    <row r="71" spans="1:14" ht="36.950000000000003" customHeight="1" thickBot="1">
      <c r="A71" s="359" t="s">
        <v>14</v>
      </c>
      <c r="B71" s="466" t="s">
        <v>15</v>
      </c>
      <c r="C71" s="467"/>
      <c r="D71" s="360" t="s">
        <v>58</v>
      </c>
      <c r="E71" s="360" t="s">
        <v>8</v>
      </c>
      <c r="F71" s="360" t="s">
        <v>321</v>
      </c>
      <c r="G71" s="360" t="s">
        <v>322</v>
      </c>
      <c r="H71" s="360" t="s">
        <v>323</v>
      </c>
      <c r="I71" s="360" t="s">
        <v>324</v>
      </c>
      <c r="J71" s="360" t="s">
        <v>327</v>
      </c>
      <c r="K71" s="360" t="s">
        <v>16</v>
      </c>
      <c r="L71" s="386" t="s">
        <v>17</v>
      </c>
      <c r="M71" s="359" t="s">
        <v>18</v>
      </c>
      <c r="N71" s="359" t="s">
        <v>16</v>
      </c>
    </row>
    <row r="72" spans="1:14" ht="17.25" customHeight="1" thickBot="1">
      <c r="A72" s="371">
        <v>2078</v>
      </c>
      <c r="B72" s="478" t="s">
        <v>349</v>
      </c>
      <c r="C72" s="479"/>
      <c r="D72" s="382">
        <f>'2078'!A15</f>
        <v>4000</v>
      </c>
      <c r="E72" s="370">
        <f>'2078'!B15</f>
        <v>0</v>
      </c>
      <c r="F72" s="370">
        <f>'2078'!C15</f>
        <v>0</v>
      </c>
      <c r="G72" s="370">
        <f>'2078'!D15</f>
        <v>0</v>
      </c>
      <c r="H72" s="370">
        <f>'2078'!E15</f>
        <v>0</v>
      </c>
      <c r="I72" s="383">
        <f>'2078'!F15</f>
        <v>0</v>
      </c>
      <c r="J72" s="377">
        <f>IFERROR(E72-F72-I72,0)</f>
        <v>0</v>
      </c>
      <c r="K72" s="381">
        <f>IFERROR(H72/E72*100,0)</f>
        <v>0</v>
      </c>
      <c r="L72" s="378">
        <f>'2078'!$E$12</f>
        <v>100</v>
      </c>
      <c r="M72" s="368">
        <f>IFERROR(L72*K72/100,0)</f>
        <v>0</v>
      </c>
      <c r="N72" s="369">
        <f>IFERROR(M72/L72*100,0)</f>
        <v>0</v>
      </c>
    </row>
    <row r="73" spans="1:14" ht="17.25" customHeight="1">
      <c r="A73" s="468" t="s">
        <v>328</v>
      </c>
      <c r="B73" s="469"/>
      <c r="C73" s="470"/>
      <c r="D73" s="474">
        <f t="shared" ref="D73:I73" si="16">SUM(D72:D72)</f>
        <v>4000</v>
      </c>
      <c r="E73" s="476">
        <f t="shared" si="16"/>
        <v>0</v>
      </c>
      <c r="F73" s="474">
        <f t="shared" si="16"/>
        <v>0</v>
      </c>
      <c r="G73" s="474">
        <f t="shared" si="16"/>
        <v>0</v>
      </c>
      <c r="H73" s="476">
        <f t="shared" si="16"/>
        <v>0</v>
      </c>
      <c r="I73" s="474">
        <f t="shared" si="16"/>
        <v>0</v>
      </c>
      <c r="J73" s="474">
        <f>E73-F73-I73</f>
        <v>0</v>
      </c>
      <c r="K73" s="379"/>
      <c r="L73" s="372"/>
      <c r="M73" s="373"/>
      <c r="N73" s="374"/>
    </row>
    <row r="74" spans="1:14" ht="17.25" customHeight="1" thickBot="1">
      <c r="A74" s="471"/>
      <c r="B74" s="472"/>
      <c r="C74" s="473"/>
      <c r="D74" s="475"/>
      <c r="E74" s="477"/>
      <c r="F74" s="475"/>
      <c r="G74" s="475"/>
      <c r="H74" s="477"/>
      <c r="I74" s="475"/>
      <c r="J74" s="475"/>
      <c r="K74" s="379"/>
      <c r="L74" s="372"/>
      <c r="M74" s="373"/>
      <c r="N74" s="374"/>
    </row>
    <row r="75" spans="1:14" ht="17.25" customHeight="1" thickBot="1">
      <c r="A75" s="444"/>
      <c r="B75" s="444"/>
      <c r="C75" s="444"/>
      <c r="D75" s="444"/>
      <c r="E75" s="444"/>
      <c r="F75" s="376">
        <f>IFERROR(F73/E73*100,0)</f>
        <v>0</v>
      </c>
      <c r="G75" s="350">
        <f>IFERROR(G73/E73*100,0)</f>
        <v>0</v>
      </c>
      <c r="H75" s="350">
        <f>IFERROR(H73/E73*100,0)</f>
        <v>0</v>
      </c>
      <c r="I75" s="356"/>
      <c r="J75" s="356"/>
      <c r="K75" s="375"/>
      <c r="L75" s="354"/>
      <c r="M75" s="357"/>
      <c r="N75" s="358"/>
    </row>
    <row r="76" spans="1:14" ht="17.25" customHeight="1" thickBot="1"/>
    <row r="77" spans="1:14" ht="21" customHeight="1" thickBot="1">
      <c r="A77" s="445" t="s">
        <v>34</v>
      </c>
      <c r="B77" s="446"/>
      <c r="C77" s="447" t="s">
        <v>329</v>
      </c>
      <c r="D77" s="448"/>
      <c r="E77" s="448"/>
      <c r="F77" s="448"/>
      <c r="G77" s="448"/>
      <c r="H77" s="448"/>
      <c r="I77" s="448"/>
      <c r="J77" s="448"/>
      <c r="K77" s="448"/>
      <c r="L77" s="448"/>
      <c r="M77" s="448"/>
      <c r="N77" s="449"/>
    </row>
    <row r="78" spans="1:14" ht="21" customHeight="1" thickBot="1">
      <c r="A78" s="450" t="s">
        <v>314</v>
      </c>
      <c r="B78" s="451"/>
      <c r="C78" s="452" t="s">
        <v>350</v>
      </c>
      <c r="D78" s="453"/>
      <c r="E78" s="453"/>
      <c r="F78" s="453"/>
      <c r="G78" s="453"/>
      <c r="H78" s="453"/>
      <c r="I78" s="453"/>
      <c r="J78" s="453"/>
      <c r="K78" s="453"/>
      <c r="L78" s="453"/>
      <c r="M78" s="453"/>
      <c r="N78" s="454"/>
    </row>
    <row r="79" spans="1:14" ht="21" customHeight="1" thickBot="1">
      <c r="A79" s="450" t="s">
        <v>313</v>
      </c>
      <c r="B79" s="451"/>
      <c r="C79" s="450" t="s">
        <v>345</v>
      </c>
      <c r="D79" s="455"/>
      <c r="E79" s="455"/>
      <c r="F79" s="455"/>
      <c r="G79" s="455"/>
      <c r="H79" s="455"/>
      <c r="I79" s="455"/>
      <c r="J79" s="455"/>
      <c r="K79" s="455"/>
      <c r="L79" s="455"/>
      <c r="M79" s="455"/>
      <c r="N79" s="451"/>
    </row>
    <row r="80" spans="1:14" ht="17.25" customHeight="1" thickBot="1">
      <c r="A80" s="458" t="s">
        <v>37</v>
      </c>
      <c r="B80" s="459"/>
      <c r="C80" s="460"/>
      <c r="D80" s="461" t="s">
        <v>53</v>
      </c>
      <c r="E80" s="462"/>
      <c r="F80" s="462"/>
      <c r="G80" s="462"/>
      <c r="H80" s="462"/>
      <c r="I80" s="462"/>
      <c r="J80" s="462"/>
      <c r="K80" s="463"/>
      <c r="L80" s="464" t="s">
        <v>38</v>
      </c>
      <c r="M80" s="459"/>
      <c r="N80" s="465"/>
    </row>
    <row r="81" spans="1:14" ht="36.950000000000003" customHeight="1" thickBot="1">
      <c r="A81" s="359" t="s">
        <v>14</v>
      </c>
      <c r="B81" s="466" t="s">
        <v>15</v>
      </c>
      <c r="C81" s="467"/>
      <c r="D81" s="360" t="s">
        <v>58</v>
      </c>
      <c r="E81" s="360" t="s">
        <v>8</v>
      </c>
      <c r="F81" s="360" t="s">
        <v>321</v>
      </c>
      <c r="G81" s="360" t="s">
        <v>322</v>
      </c>
      <c r="H81" s="360" t="s">
        <v>323</v>
      </c>
      <c r="I81" s="360" t="s">
        <v>324</v>
      </c>
      <c r="J81" s="360" t="s">
        <v>327</v>
      </c>
      <c r="K81" s="360" t="s">
        <v>16</v>
      </c>
      <c r="L81" s="386" t="s">
        <v>17</v>
      </c>
      <c r="M81" s="359" t="s">
        <v>18</v>
      </c>
      <c r="N81" s="359" t="s">
        <v>16</v>
      </c>
    </row>
    <row r="82" spans="1:14" ht="17.25" customHeight="1" thickBot="1">
      <c r="A82" s="371">
        <v>2067</v>
      </c>
      <c r="B82" s="478" t="s">
        <v>351</v>
      </c>
      <c r="C82" s="479"/>
      <c r="D82" s="382">
        <f>'2067'!A15</f>
        <v>43000</v>
      </c>
      <c r="E82" s="370">
        <f>'2067'!B15</f>
        <v>23650.400000000001</v>
      </c>
      <c r="F82" s="370">
        <f>'2067'!C15</f>
        <v>23646.75</v>
      </c>
      <c r="G82" s="370">
        <f>'2067'!D15</f>
        <v>21246.75</v>
      </c>
      <c r="H82" s="370">
        <f>'2067'!E15</f>
        <v>21246.75</v>
      </c>
      <c r="I82" s="383">
        <f>'2067'!F15</f>
        <v>0</v>
      </c>
      <c r="J82" s="377">
        <f>IFERROR(E82-F82-I82,0)</f>
        <v>3.6500000000014552</v>
      </c>
      <c r="K82" s="381">
        <f>IFERROR(H82/E82*100,0)</f>
        <v>89.836746947197511</v>
      </c>
      <c r="L82" s="378">
        <f>'2067'!$E$12</f>
        <v>100</v>
      </c>
      <c r="M82" s="368">
        <f>IFERROR(L82*K82/100,0)</f>
        <v>89.836746947197511</v>
      </c>
      <c r="N82" s="369">
        <f>IFERROR(M82/L82*100,0)</f>
        <v>89.836746947197511</v>
      </c>
    </row>
    <row r="83" spans="1:14" ht="17.25" customHeight="1">
      <c r="A83" s="468" t="s">
        <v>328</v>
      </c>
      <c r="B83" s="469"/>
      <c r="C83" s="470"/>
      <c r="D83" s="474">
        <f t="shared" ref="D83:I83" si="17">SUM(D82:D82)</f>
        <v>43000</v>
      </c>
      <c r="E83" s="476">
        <f t="shared" si="17"/>
        <v>23650.400000000001</v>
      </c>
      <c r="F83" s="474">
        <f t="shared" si="17"/>
        <v>23646.75</v>
      </c>
      <c r="G83" s="474">
        <f t="shared" si="17"/>
        <v>21246.75</v>
      </c>
      <c r="H83" s="476">
        <f t="shared" si="17"/>
        <v>21246.75</v>
      </c>
      <c r="I83" s="474">
        <f t="shared" si="17"/>
        <v>0</v>
      </c>
      <c r="J83" s="474">
        <f>E83-F83-I83</f>
        <v>3.6500000000014552</v>
      </c>
      <c r="K83" s="379"/>
      <c r="L83" s="372"/>
      <c r="M83" s="373"/>
      <c r="N83" s="374"/>
    </row>
    <row r="84" spans="1:14" ht="17.25" customHeight="1" thickBot="1">
      <c r="A84" s="471"/>
      <c r="B84" s="472"/>
      <c r="C84" s="473"/>
      <c r="D84" s="475"/>
      <c r="E84" s="477"/>
      <c r="F84" s="475"/>
      <c r="G84" s="475"/>
      <c r="H84" s="477"/>
      <c r="I84" s="475"/>
      <c r="J84" s="475"/>
      <c r="K84" s="379"/>
      <c r="L84" s="372"/>
      <c r="M84" s="373"/>
      <c r="N84" s="374"/>
    </row>
    <row r="85" spans="1:14" ht="17.25" customHeight="1" thickBot="1">
      <c r="A85" s="444"/>
      <c r="B85" s="444"/>
      <c r="C85" s="444"/>
      <c r="D85" s="444"/>
      <c r="E85" s="444"/>
      <c r="F85" s="376">
        <f>IFERROR(F83/E83*100,0)</f>
        <v>99.984566857220173</v>
      </c>
      <c r="G85" s="350">
        <f>IFERROR(G83/E83*100,0)</f>
        <v>89.836746947197511</v>
      </c>
      <c r="H85" s="350">
        <f>IFERROR(H83/E83*100,0)</f>
        <v>89.836746947197511</v>
      </c>
      <c r="I85" s="356"/>
      <c r="J85" s="356"/>
      <c r="K85" s="375"/>
      <c r="L85" s="354"/>
      <c r="M85" s="357"/>
      <c r="N85" s="358"/>
    </row>
    <row r="86" spans="1:14" ht="17.25" customHeight="1" thickBot="1"/>
    <row r="87" spans="1:14" ht="21" customHeight="1" thickBot="1">
      <c r="A87" s="445" t="s">
        <v>34</v>
      </c>
      <c r="B87" s="446"/>
      <c r="C87" s="447" t="s">
        <v>329</v>
      </c>
      <c r="D87" s="448"/>
      <c r="E87" s="448"/>
      <c r="F87" s="448"/>
      <c r="G87" s="448"/>
      <c r="H87" s="448"/>
      <c r="I87" s="448"/>
      <c r="J87" s="448"/>
      <c r="K87" s="448"/>
      <c r="L87" s="448"/>
      <c r="M87" s="448"/>
      <c r="N87" s="449"/>
    </row>
    <row r="88" spans="1:14" ht="21" customHeight="1" thickBot="1">
      <c r="A88" s="450" t="s">
        <v>314</v>
      </c>
      <c r="B88" s="451"/>
      <c r="C88" s="452" t="s">
        <v>352</v>
      </c>
      <c r="D88" s="453"/>
      <c r="E88" s="453"/>
      <c r="F88" s="453"/>
      <c r="G88" s="453"/>
      <c r="H88" s="453"/>
      <c r="I88" s="453"/>
      <c r="J88" s="453"/>
      <c r="K88" s="453"/>
      <c r="L88" s="453"/>
      <c r="M88" s="453"/>
      <c r="N88" s="454"/>
    </row>
    <row r="89" spans="1:14" ht="21" customHeight="1" thickBot="1">
      <c r="A89" s="450" t="s">
        <v>313</v>
      </c>
      <c r="B89" s="451"/>
      <c r="C89" s="450" t="s">
        <v>345</v>
      </c>
      <c r="D89" s="455"/>
      <c r="E89" s="455"/>
      <c r="F89" s="455"/>
      <c r="G89" s="455"/>
      <c r="H89" s="455"/>
      <c r="I89" s="455"/>
      <c r="J89" s="455"/>
      <c r="K89" s="455"/>
      <c r="L89" s="455"/>
      <c r="M89" s="455"/>
      <c r="N89" s="451"/>
    </row>
    <row r="90" spans="1:14" ht="17.25" customHeight="1" thickBot="1">
      <c r="A90" s="458" t="s">
        <v>37</v>
      </c>
      <c r="B90" s="459"/>
      <c r="C90" s="460"/>
      <c r="D90" s="461" t="s">
        <v>53</v>
      </c>
      <c r="E90" s="462"/>
      <c r="F90" s="462"/>
      <c r="G90" s="462"/>
      <c r="H90" s="462"/>
      <c r="I90" s="462"/>
      <c r="J90" s="462"/>
      <c r="K90" s="463"/>
      <c r="L90" s="464" t="s">
        <v>38</v>
      </c>
      <c r="M90" s="459"/>
      <c r="N90" s="465"/>
    </row>
    <row r="91" spans="1:14" ht="36.950000000000003" customHeight="1" thickBot="1">
      <c r="A91" s="359" t="s">
        <v>14</v>
      </c>
      <c r="B91" s="466" t="s">
        <v>15</v>
      </c>
      <c r="C91" s="467"/>
      <c r="D91" s="360" t="s">
        <v>58</v>
      </c>
      <c r="E91" s="360" t="s">
        <v>8</v>
      </c>
      <c r="F91" s="360" t="s">
        <v>321</v>
      </c>
      <c r="G91" s="360" t="s">
        <v>322</v>
      </c>
      <c r="H91" s="360" t="s">
        <v>323</v>
      </c>
      <c r="I91" s="360" t="s">
        <v>324</v>
      </c>
      <c r="J91" s="360" t="s">
        <v>327</v>
      </c>
      <c r="K91" s="360" t="s">
        <v>16</v>
      </c>
      <c r="L91" s="386" t="s">
        <v>17</v>
      </c>
      <c r="M91" s="359" t="s">
        <v>18</v>
      </c>
      <c r="N91" s="359" t="s">
        <v>16</v>
      </c>
    </row>
    <row r="92" spans="1:14" ht="17.25" customHeight="1">
      <c r="A92" s="371">
        <v>2062</v>
      </c>
      <c r="B92" s="480" t="s">
        <v>353</v>
      </c>
      <c r="C92" s="481"/>
      <c r="D92" s="382">
        <f>'2062'!A15</f>
        <v>2000</v>
      </c>
      <c r="E92" s="370">
        <f>'2062'!B15</f>
        <v>69300</v>
      </c>
      <c r="F92" s="370">
        <f>'2062'!C15</f>
        <v>69300</v>
      </c>
      <c r="G92" s="370">
        <f>'2062'!D15</f>
        <v>0</v>
      </c>
      <c r="H92" s="370">
        <f>'2062'!E15</f>
        <v>0</v>
      </c>
      <c r="I92" s="383">
        <f>'2062'!F15</f>
        <v>0</v>
      </c>
      <c r="J92" s="377">
        <f>IFERROR(E92-F92-I92,0)</f>
        <v>0</v>
      </c>
      <c r="K92" s="381">
        <f>IFERROR(H92/E92*100,0)</f>
        <v>0</v>
      </c>
      <c r="L92" s="378">
        <f>'2062'!$E$12</f>
        <v>100</v>
      </c>
      <c r="M92" s="368">
        <f>IFERROR(L92*K92/100,0)</f>
        <v>0</v>
      </c>
      <c r="N92" s="369">
        <f>IFERROR(M92/L92*100,0)</f>
        <v>0</v>
      </c>
    </row>
    <row r="93" spans="1:14" ht="17.25" customHeight="1">
      <c r="A93" s="366">
        <v>2063</v>
      </c>
      <c r="B93" s="482" t="s">
        <v>354</v>
      </c>
      <c r="C93" s="483"/>
      <c r="D93" s="370">
        <f>'2063'!A15</f>
        <v>1892000</v>
      </c>
      <c r="E93" s="370">
        <f>'2063'!B15</f>
        <v>1888050</v>
      </c>
      <c r="F93" s="370">
        <f>'2063'!C15</f>
        <v>1800953.59</v>
      </c>
      <c r="G93" s="370">
        <f>'2063'!D15</f>
        <v>1800953.59</v>
      </c>
      <c r="H93" s="370">
        <f>'2063'!E15</f>
        <v>1654985.45</v>
      </c>
      <c r="I93" s="383">
        <f>'2063'!F15</f>
        <v>0</v>
      </c>
      <c r="J93" s="377">
        <f>IFERROR(E93-F93-I93,0)</f>
        <v>87096.409999999916</v>
      </c>
      <c r="K93" s="381">
        <f>IFERROR(H93/E93*100,0)</f>
        <v>87.655806255130955</v>
      </c>
      <c r="L93" s="378">
        <f>'2063'!$E$12</f>
        <v>40</v>
      </c>
      <c r="M93" s="368">
        <f>IFERROR(L93*K93/100,0)</f>
        <v>35.062322502052382</v>
      </c>
      <c r="N93" s="369">
        <f>IFERROR(M93/L93*100,0)</f>
        <v>87.655806255130955</v>
      </c>
    </row>
    <row r="94" spans="1:14" ht="17.25" customHeight="1" thickBot="1">
      <c r="A94" s="366">
        <v>2066</v>
      </c>
      <c r="B94" s="482" t="s">
        <v>355</v>
      </c>
      <c r="C94" s="483"/>
      <c r="D94" s="382">
        <f>'2066'!A15</f>
        <v>287000</v>
      </c>
      <c r="E94" s="370">
        <f>'2066'!B15</f>
        <v>550574.37</v>
      </c>
      <c r="F94" s="370">
        <f>'2066'!C15</f>
        <v>226510.37</v>
      </c>
      <c r="G94" s="370">
        <f>'2066'!D15</f>
        <v>142509.15</v>
      </c>
      <c r="H94" s="370">
        <f>'2066'!E15</f>
        <v>135164.13</v>
      </c>
      <c r="I94" s="383">
        <f>'2066'!F15</f>
        <v>218768.64000000001</v>
      </c>
      <c r="J94" s="377">
        <f t="shared" ref="J94" si="18">IFERROR(E94-F94-I94,0)</f>
        <v>105295.35999999999</v>
      </c>
      <c r="K94" s="381">
        <f t="shared" ref="K94" si="19">IFERROR(H94/E94*100,0)</f>
        <v>24.549658931635339</v>
      </c>
      <c r="L94" s="378">
        <f>'2066'!$E$12</f>
        <v>100</v>
      </c>
      <c r="M94" s="368">
        <f>IFERROR(L94*K94/100,0)</f>
        <v>24.549658931635339</v>
      </c>
      <c r="N94" s="369">
        <f t="shared" ref="N94" si="20">IFERROR(M94/L94*100,0)</f>
        <v>24.549658931635339</v>
      </c>
    </row>
    <row r="95" spans="1:14" ht="17.25" customHeight="1">
      <c r="A95" s="468" t="s">
        <v>328</v>
      </c>
      <c r="B95" s="469"/>
      <c r="C95" s="470"/>
      <c r="D95" s="474">
        <f t="shared" ref="D95:I95" si="21">SUM(D92:D94)</f>
        <v>2181000</v>
      </c>
      <c r="E95" s="476">
        <f t="shared" si="21"/>
        <v>2507924.37</v>
      </c>
      <c r="F95" s="474">
        <f t="shared" si="21"/>
        <v>2096763.96</v>
      </c>
      <c r="G95" s="474">
        <f t="shared" si="21"/>
        <v>1943462.74</v>
      </c>
      <c r="H95" s="476">
        <f t="shared" si="21"/>
        <v>1790149.58</v>
      </c>
      <c r="I95" s="474">
        <f t="shared" si="21"/>
        <v>218768.64000000001</v>
      </c>
      <c r="J95" s="474">
        <f>E95-F95-I95</f>
        <v>192391.77000000014</v>
      </c>
      <c r="K95" s="379"/>
      <c r="L95" s="372"/>
      <c r="M95" s="373"/>
      <c r="N95" s="374"/>
    </row>
    <row r="96" spans="1:14" ht="17.25" customHeight="1" thickBot="1">
      <c r="A96" s="471"/>
      <c r="B96" s="472"/>
      <c r="C96" s="473"/>
      <c r="D96" s="475"/>
      <c r="E96" s="477"/>
      <c r="F96" s="475"/>
      <c r="G96" s="475"/>
      <c r="H96" s="477"/>
      <c r="I96" s="475"/>
      <c r="J96" s="475"/>
      <c r="K96" s="379"/>
      <c r="L96" s="372"/>
      <c r="M96" s="373"/>
      <c r="N96" s="374"/>
    </row>
    <row r="97" spans="1:14" ht="17.25" customHeight="1" thickBot="1">
      <c r="A97" s="444"/>
      <c r="B97" s="444"/>
      <c r="C97" s="444"/>
      <c r="D97" s="444"/>
      <c r="E97" s="444"/>
      <c r="F97" s="376">
        <f>IFERROR(F95/E95*100,0)</f>
        <v>83.605549875493239</v>
      </c>
      <c r="G97" s="350">
        <f>IFERROR(G95/E95*100,0)</f>
        <v>77.49287670903729</v>
      </c>
      <c r="H97" s="350">
        <f>IFERROR(H95/E95*100,0)</f>
        <v>71.379727451669524</v>
      </c>
      <c r="I97" s="356"/>
      <c r="J97" s="356"/>
      <c r="K97" s="375"/>
      <c r="L97" s="354"/>
      <c r="M97" s="357"/>
      <c r="N97" s="358"/>
    </row>
    <row r="98" spans="1:14" ht="17.25" customHeight="1" thickBot="1"/>
    <row r="99" spans="1:14" ht="21" customHeight="1" thickBot="1">
      <c r="A99" s="445" t="s">
        <v>34</v>
      </c>
      <c r="B99" s="446"/>
      <c r="C99" s="447" t="s">
        <v>329</v>
      </c>
      <c r="D99" s="448"/>
      <c r="E99" s="448"/>
      <c r="F99" s="448"/>
      <c r="G99" s="448"/>
      <c r="H99" s="448"/>
      <c r="I99" s="448"/>
      <c r="J99" s="448"/>
      <c r="K99" s="448"/>
      <c r="L99" s="448"/>
      <c r="M99" s="448"/>
      <c r="N99" s="449"/>
    </row>
    <row r="100" spans="1:14" ht="21" customHeight="1" thickBot="1">
      <c r="A100" s="450" t="s">
        <v>314</v>
      </c>
      <c r="B100" s="451"/>
      <c r="C100" s="452" t="s">
        <v>352</v>
      </c>
      <c r="D100" s="453"/>
      <c r="E100" s="453"/>
      <c r="F100" s="453"/>
      <c r="G100" s="453"/>
      <c r="H100" s="453"/>
      <c r="I100" s="453"/>
      <c r="J100" s="453"/>
      <c r="K100" s="453"/>
      <c r="L100" s="453"/>
      <c r="M100" s="453"/>
      <c r="N100" s="454"/>
    </row>
    <row r="101" spans="1:14" ht="21" customHeight="1" thickBot="1">
      <c r="A101" s="450" t="s">
        <v>313</v>
      </c>
      <c r="B101" s="451"/>
      <c r="C101" s="450" t="s">
        <v>348</v>
      </c>
      <c r="D101" s="455"/>
      <c r="E101" s="455"/>
      <c r="F101" s="455"/>
      <c r="G101" s="455"/>
      <c r="H101" s="455"/>
      <c r="I101" s="455"/>
      <c r="J101" s="455"/>
      <c r="K101" s="455"/>
      <c r="L101" s="455"/>
      <c r="M101" s="455"/>
      <c r="N101" s="451"/>
    </row>
    <row r="102" spans="1:14" ht="17.25" customHeight="1" thickBot="1">
      <c r="A102" s="458" t="s">
        <v>37</v>
      </c>
      <c r="B102" s="459"/>
      <c r="C102" s="460"/>
      <c r="D102" s="461" t="s">
        <v>53</v>
      </c>
      <c r="E102" s="462"/>
      <c r="F102" s="462"/>
      <c r="G102" s="462"/>
      <c r="H102" s="462"/>
      <c r="I102" s="462"/>
      <c r="J102" s="462"/>
      <c r="K102" s="463"/>
      <c r="L102" s="464" t="s">
        <v>38</v>
      </c>
      <c r="M102" s="459"/>
      <c r="N102" s="465"/>
    </row>
    <row r="103" spans="1:14" ht="36.950000000000003" customHeight="1" thickBot="1">
      <c r="A103" s="359" t="s">
        <v>14</v>
      </c>
      <c r="B103" s="466" t="s">
        <v>15</v>
      </c>
      <c r="C103" s="467"/>
      <c r="D103" s="360" t="s">
        <v>58</v>
      </c>
      <c r="E103" s="360" t="s">
        <v>8</v>
      </c>
      <c r="F103" s="360" t="s">
        <v>321</v>
      </c>
      <c r="G103" s="360" t="s">
        <v>322</v>
      </c>
      <c r="H103" s="360" t="s">
        <v>323</v>
      </c>
      <c r="I103" s="360" t="s">
        <v>324</v>
      </c>
      <c r="J103" s="360" t="s">
        <v>327</v>
      </c>
      <c r="K103" s="360" t="s">
        <v>16</v>
      </c>
      <c r="L103" s="386" t="s">
        <v>17</v>
      </c>
      <c r="M103" s="359" t="s">
        <v>18</v>
      </c>
      <c r="N103" s="359" t="s">
        <v>16</v>
      </c>
    </row>
    <row r="104" spans="1:14" ht="17.25" customHeight="1" thickBot="1">
      <c r="A104" s="366">
        <v>2077</v>
      </c>
      <c r="B104" s="482" t="s">
        <v>356</v>
      </c>
      <c r="C104" s="483"/>
      <c r="D104" s="382">
        <f>'2077'!A15</f>
        <v>1000</v>
      </c>
      <c r="E104" s="370">
        <f>'2077'!B15</f>
        <v>0</v>
      </c>
      <c r="F104" s="370">
        <f>'2077'!C15</f>
        <v>0</v>
      </c>
      <c r="G104" s="370">
        <f>'2077'!D15</f>
        <v>0</v>
      </c>
      <c r="H104" s="370">
        <f>'2077'!E15</f>
        <v>0</v>
      </c>
      <c r="I104" s="383">
        <f>'2077'!F15</f>
        <v>0</v>
      </c>
      <c r="J104" s="377">
        <f>IFERROR(E104-F104-I104,0)</f>
        <v>0</v>
      </c>
      <c r="K104" s="381">
        <f>IFERROR(H104/E104*100,0)</f>
        <v>0</v>
      </c>
      <c r="L104" s="378">
        <f>'2077'!$E$12</f>
        <v>100</v>
      </c>
      <c r="M104" s="368">
        <f>IFERROR(L104*K104/100,0)</f>
        <v>0</v>
      </c>
      <c r="N104" s="369">
        <f>IFERROR(M104/L104*100,0)</f>
        <v>0</v>
      </c>
    </row>
    <row r="105" spans="1:14" ht="17.25" customHeight="1">
      <c r="A105" s="468" t="s">
        <v>328</v>
      </c>
      <c r="B105" s="469"/>
      <c r="C105" s="470"/>
      <c r="D105" s="474">
        <f t="shared" ref="D105:I105" si="22">SUM(D104:D104)</f>
        <v>1000</v>
      </c>
      <c r="E105" s="476">
        <f t="shared" si="22"/>
        <v>0</v>
      </c>
      <c r="F105" s="474">
        <f t="shared" si="22"/>
        <v>0</v>
      </c>
      <c r="G105" s="474">
        <f t="shared" si="22"/>
        <v>0</v>
      </c>
      <c r="H105" s="476">
        <f t="shared" si="22"/>
        <v>0</v>
      </c>
      <c r="I105" s="474">
        <f t="shared" si="22"/>
        <v>0</v>
      </c>
      <c r="J105" s="474">
        <f>E105-F105-I105</f>
        <v>0</v>
      </c>
      <c r="K105" s="379"/>
      <c r="L105" s="372"/>
      <c r="M105" s="373"/>
      <c r="N105" s="374"/>
    </row>
    <row r="106" spans="1:14" ht="17.25" customHeight="1" thickBot="1">
      <c r="A106" s="471"/>
      <c r="B106" s="472"/>
      <c r="C106" s="473"/>
      <c r="D106" s="475"/>
      <c r="E106" s="477"/>
      <c r="F106" s="475"/>
      <c r="G106" s="475"/>
      <c r="H106" s="477"/>
      <c r="I106" s="475"/>
      <c r="J106" s="475"/>
      <c r="K106" s="379"/>
      <c r="L106" s="372"/>
      <c r="M106" s="373"/>
      <c r="N106" s="374"/>
    </row>
    <row r="107" spans="1:14" ht="17.25" customHeight="1" thickBot="1">
      <c r="A107" s="444"/>
      <c r="B107" s="444"/>
      <c r="C107" s="444"/>
      <c r="D107" s="444"/>
      <c r="E107" s="444"/>
      <c r="F107" s="376">
        <f>IFERROR(F105/E105*100,0)</f>
        <v>0</v>
      </c>
      <c r="G107" s="350">
        <f>IFERROR(G105/E105*100,0)</f>
        <v>0</v>
      </c>
      <c r="H107" s="350">
        <f>IFERROR(H105/E105*100,0)</f>
        <v>0</v>
      </c>
      <c r="I107" s="356"/>
      <c r="J107" s="356"/>
      <c r="K107" s="375"/>
      <c r="L107" s="354"/>
      <c r="M107" s="357"/>
      <c r="N107" s="358"/>
    </row>
    <row r="108" spans="1:14" ht="17.25" customHeight="1" thickBot="1"/>
    <row r="109" spans="1:14" ht="21" customHeight="1" thickBot="1">
      <c r="A109" s="445" t="s">
        <v>34</v>
      </c>
      <c r="B109" s="446"/>
      <c r="C109" s="447" t="s">
        <v>329</v>
      </c>
      <c r="D109" s="448"/>
      <c r="E109" s="448"/>
      <c r="F109" s="448"/>
      <c r="G109" s="448"/>
      <c r="H109" s="448"/>
      <c r="I109" s="448"/>
      <c r="J109" s="448"/>
      <c r="K109" s="448"/>
      <c r="L109" s="448"/>
      <c r="M109" s="448"/>
      <c r="N109" s="449"/>
    </row>
    <row r="110" spans="1:14" ht="21" customHeight="1" thickBot="1">
      <c r="A110" s="450" t="s">
        <v>314</v>
      </c>
      <c r="B110" s="451"/>
      <c r="C110" s="452" t="s">
        <v>357</v>
      </c>
      <c r="D110" s="453"/>
      <c r="E110" s="453"/>
      <c r="F110" s="453"/>
      <c r="G110" s="453"/>
      <c r="H110" s="453"/>
      <c r="I110" s="453"/>
      <c r="J110" s="453"/>
      <c r="K110" s="453"/>
      <c r="L110" s="453"/>
      <c r="M110" s="453"/>
      <c r="N110" s="454"/>
    </row>
    <row r="111" spans="1:14" ht="21" customHeight="1" thickBot="1">
      <c r="A111" s="450" t="s">
        <v>313</v>
      </c>
      <c r="B111" s="451"/>
      <c r="C111" s="450" t="s">
        <v>345</v>
      </c>
      <c r="D111" s="455"/>
      <c r="E111" s="455"/>
      <c r="F111" s="455"/>
      <c r="G111" s="455"/>
      <c r="H111" s="455"/>
      <c r="I111" s="455"/>
      <c r="J111" s="455"/>
      <c r="K111" s="455"/>
      <c r="L111" s="455"/>
      <c r="M111" s="455"/>
      <c r="N111" s="451"/>
    </row>
    <row r="112" spans="1:14" ht="17.25" customHeight="1" thickBot="1">
      <c r="A112" s="458" t="s">
        <v>37</v>
      </c>
      <c r="B112" s="459"/>
      <c r="C112" s="460"/>
      <c r="D112" s="461" t="s">
        <v>53</v>
      </c>
      <c r="E112" s="462"/>
      <c r="F112" s="462"/>
      <c r="G112" s="462"/>
      <c r="H112" s="462"/>
      <c r="I112" s="462"/>
      <c r="J112" s="462"/>
      <c r="K112" s="463"/>
      <c r="L112" s="464" t="s">
        <v>38</v>
      </c>
      <c r="M112" s="459"/>
      <c r="N112" s="465"/>
    </row>
    <row r="113" spans="1:14" ht="36.950000000000003" customHeight="1" thickBot="1">
      <c r="A113" s="359" t="s">
        <v>14</v>
      </c>
      <c r="B113" s="466" t="s">
        <v>15</v>
      </c>
      <c r="C113" s="467"/>
      <c r="D113" s="360" t="s">
        <v>58</v>
      </c>
      <c r="E113" s="360" t="s">
        <v>8</v>
      </c>
      <c r="F113" s="360" t="s">
        <v>321</v>
      </c>
      <c r="G113" s="360" t="s">
        <v>322</v>
      </c>
      <c r="H113" s="360" t="s">
        <v>323</v>
      </c>
      <c r="I113" s="360" t="s">
        <v>324</v>
      </c>
      <c r="J113" s="360" t="s">
        <v>327</v>
      </c>
      <c r="K113" s="360" t="s">
        <v>16</v>
      </c>
      <c r="L113" s="386" t="s">
        <v>17</v>
      </c>
      <c r="M113" s="359" t="s">
        <v>18</v>
      </c>
      <c r="N113" s="359" t="s">
        <v>16</v>
      </c>
    </row>
    <row r="114" spans="1:14" ht="17.25" customHeight="1" thickBot="1">
      <c r="A114" s="366">
        <v>2068</v>
      </c>
      <c r="B114" s="478" t="s">
        <v>358</v>
      </c>
      <c r="C114" s="479"/>
      <c r="D114" s="380">
        <f>'2068'!A15</f>
        <v>3000</v>
      </c>
      <c r="E114" s="380">
        <f>'2068'!B15</f>
        <v>0</v>
      </c>
      <c r="F114" s="380">
        <f>'2068'!C15</f>
        <v>0</v>
      </c>
      <c r="G114" s="380">
        <f>'2068'!D15</f>
        <v>0</v>
      </c>
      <c r="H114" s="380">
        <f>'2068'!E15</f>
        <v>0</v>
      </c>
      <c r="I114" s="380">
        <f>'2068'!F15</f>
        <v>0</v>
      </c>
      <c r="J114" s="377">
        <f>IFERROR(E114-F114-I114,0)</f>
        <v>0</v>
      </c>
      <c r="K114" s="381">
        <f>IFERROR(H114/E114*100,0)</f>
        <v>0</v>
      </c>
      <c r="L114" s="378">
        <f>'2068'!$E$12</f>
        <v>100</v>
      </c>
      <c r="M114" s="368">
        <f>IFERROR(L114*K114/100,0)</f>
        <v>0</v>
      </c>
      <c r="N114" s="369">
        <f>IFERROR(M114/L114*100,0)</f>
        <v>0</v>
      </c>
    </row>
    <row r="115" spans="1:14" ht="17.25" customHeight="1">
      <c r="A115" s="468" t="s">
        <v>328</v>
      </c>
      <c r="B115" s="469"/>
      <c r="C115" s="470"/>
      <c r="D115" s="474">
        <f t="shared" ref="D115:I115" si="23">SUM(D114:D114)</f>
        <v>3000</v>
      </c>
      <c r="E115" s="476">
        <f t="shared" si="23"/>
        <v>0</v>
      </c>
      <c r="F115" s="474">
        <f t="shared" si="23"/>
        <v>0</v>
      </c>
      <c r="G115" s="474">
        <f t="shared" si="23"/>
        <v>0</v>
      </c>
      <c r="H115" s="476">
        <f t="shared" si="23"/>
        <v>0</v>
      </c>
      <c r="I115" s="474">
        <f t="shared" si="23"/>
        <v>0</v>
      </c>
      <c r="J115" s="474">
        <f>E115-F115-I115</f>
        <v>0</v>
      </c>
      <c r="K115" s="379"/>
      <c r="L115" s="372"/>
      <c r="M115" s="373"/>
      <c r="N115" s="374"/>
    </row>
    <row r="116" spans="1:14" ht="17.25" customHeight="1" thickBot="1">
      <c r="A116" s="471"/>
      <c r="B116" s="472"/>
      <c r="C116" s="473"/>
      <c r="D116" s="475"/>
      <c r="E116" s="477"/>
      <c r="F116" s="475"/>
      <c r="G116" s="475"/>
      <c r="H116" s="477"/>
      <c r="I116" s="475"/>
      <c r="J116" s="475"/>
      <c r="K116" s="379"/>
      <c r="L116" s="372"/>
      <c r="M116" s="373"/>
      <c r="N116" s="374"/>
    </row>
    <row r="117" spans="1:14" ht="17.25" customHeight="1" thickBot="1">
      <c r="A117" s="444"/>
      <c r="B117" s="444"/>
      <c r="C117" s="444"/>
      <c r="D117" s="444"/>
      <c r="E117" s="444"/>
      <c r="F117" s="376">
        <f>IFERROR(F115/E115*100,0)</f>
        <v>0</v>
      </c>
      <c r="G117" s="350">
        <f>IFERROR(G115/E115*100,0)</f>
        <v>0</v>
      </c>
      <c r="H117" s="350">
        <f>IFERROR(H115/E115*100,0)</f>
        <v>0</v>
      </c>
      <c r="I117" s="356"/>
      <c r="J117" s="356"/>
      <c r="K117" s="375"/>
      <c r="L117" s="354"/>
      <c r="M117" s="357"/>
      <c r="N117" s="358"/>
    </row>
    <row r="118" spans="1:14" ht="17.25" customHeight="1" thickBot="1"/>
    <row r="119" spans="1:14" ht="21" customHeight="1" thickBot="1">
      <c r="A119" s="445" t="s">
        <v>34</v>
      </c>
      <c r="B119" s="446"/>
      <c r="C119" s="447" t="s">
        <v>329</v>
      </c>
      <c r="D119" s="448"/>
      <c r="E119" s="448"/>
      <c r="F119" s="448"/>
      <c r="G119" s="448"/>
      <c r="H119" s="448"/>
      <c r="I119" s="448"/>
      <c r="J119" s="448"/>
      <c r="K119" s="448"/>
      <c r="L119" s="448"/>
      <c r="M119" s="448"/>
      <c r="N119" s="449"/>
    </row>
    <row r="120" spans="1:14" ht="21" customHeight="1" thickBot="1">
      <c r="A120" s="450" t="s">
        <v>314</v>
      </c>
      <c r="B120" s="451"/>
      <c r="C120" s="452" t="s">
        <v>359</v>
      </c>
      <c r="D120" s="453"/>
      <c r="E120" s="453"/>
      <c r="F120" s="453"/>
      <c r="G120" s="453"/>
      <c r="H120" s="453"/>
      <c r="I120" s="453"/>
      <c r="J120" s="453"/>
      <c r="K120" s="453"/>
      <c r="L120" s="453"/>
      <c r="M120" s="453"/>
      <c r="N120" s="454"/>
    </row>
    <row r="121" spans="1:14" ht="21" customHeight="1" thickBot="1">
      <c r="A121" s="450" t="s">
        <v>313</v>
      </c>
      <c r="B121" s="451"/>
      <c r="C121" s="450" t="s">
        <v>345</v>
      </c>
      <c r="D121" s="455"/>
      <c r="E121" s="455"/>
      <c r="F121" s="455"/>
      <c r="G121" s="455"/>
      <c r="H121" s="455"/>
      <c r="I121" s="455"/>
      <c r="J121" s="455"/>
      <c r="K121" s="455"/>
      <c r="L121" s="455"/>
      <c r="M121" s="455"/>
      <c r="N121" s="451"/>
    </row>
    <row r="122" spans="1:14" ht="17.25" customHeight="1" thickBot="1">
      <c r="A122" s="458" t="s">
        <v>37</v>
      </c>
      <c r="B122" s="459"/>
      <c r="C122" s="460"/>
      <c r="D122" s="461" t="s">
        <v>53</v>
      </c>
      <c r="E122" s="462"/>
      <c r="F122" s="462"/>
      <c r="G122" s="462"/>
      <c r="H122" s="462"/>
      <c r="I122" s="462"/>
      <c r="J122" s="462"/>
      <c r="K122" s="463"/>
      <c r="L122" s="464" t="s">
        <v>38</v>
      </c>
      <c r="M122" s="459"/>
      <c r="N122" s="465"/>
    </row>
    <row r="123" spans="1:14" ht="36.950000000000003" customHeight="1" thickBot="1">
      <c r="A123" s="359" t="s">
        <v>14</v>
      </c>
      <c r="B123" s="466" t="s">
        <v>15</v>
      </c>
      <c r="C123" s="467"/>
      <c r="D123" s="360" t="s">
        <v>58</v>
      </c>
      <c r="E123" s="360" t="s">
        <v>8</v>
      </c>
      <c r="F123" s="360" t="s">
        <v>321</v>
      </c>
      <c r="G123" s="360" t="s">
        <v>322</v>
      </c>
      <c r="H123" s="360" t="s">
        <v>323</v>
      </c>
      <c r="I123" s="360" t="s">
        <v>324</v>
      </c>
      <c r="J123" s="360" t="s">
        <v>327</v>
      </c>
      <c r="K123" s="360" t="s">
        <v>16</v>
      </c>
      <c r="L123" s="386" t="s">
        <v>17</v>
      </c>
      <c r="M123" s="359" t="s">
        <v>18</v>
      </c>
      <c r="N123" s="359" t="s">
        <v>16</v>
      </c>
    </row>
    <row r="124" spans="1:14" ht="17.25" customHeight="1">
      <c r="A124" s="366">
        <v>2069</v>
      </c>
      <c r="B124" s="478" t="s">
        <v>360</v>
      </c>
      <c r="C124" s="479"/>
      <c r="D124" s="380">
        <f>'2069'!A15</f>
        <v>110000</v>
      </c>
      <c r="E124" s="380">
        <f>'2069'!B15</f>
        <v>102500</v>
      </c>
      <c r="F124" s="380">
        <f>'2069'!C15</f>
        <v>1500</v>
      </c>
      <c r="G124" s="380">
        <f>'2069'!D15</f>
        <v>1500</v>
      </c>
      <c r="H124" s="380">
        <f>'2069'!E15</f>
        <v>1500</v>
      </c>
      <c r="I124" s="380">
        <f>'2069'!F15</f>
        <v>0</v>
      </c>
      <c r="J124" s="377">
        <f>IFERROR(E124-F124-I124,0)</f>
        <v>101000</v>
      </c>
      <c r="K124" s="381">
        <f>IFERROR(H124/E124*100,0)</f>
        <v>1.4634146341463417</v>
      </c>
      <c r="L124" s="378">
        <f>'2069'!$E$12</f>
        <v>100</v>
      </c>
      <c r="M124" s="368">
        <f>IFERROR(L124*K124/100,0)</f>
        <v>1.4634146341463419</v>
      </c>
      <c r="N124" s="369">
        <f>IFERROR(M124/L124*100,0)</f>
        <v>1.4634146341463419</v>
      </c>
    </row>
    <row r="125" spans="1:14" ht="17.25" customHeight="1" thickBot="1">
      <c r="A125" s="371">
        <v>2070</v>
      </c>
      <c r="B125" s="478" t="s">
        <v>361</v>
      </c>
      <c r="C125" s="479"/>
      <c r="D125" s="380">
        <f>'2070'!A15</f>
        <v>3000</v>
      </c>
      <c r="E125" s="380">
        <f>'2070'!B15</f>
        <v>0</v>
      </c>
      <c r="F125" s="380">
        <f>'2070'!C15</f>
        <v>0</v>
      </c>
      <c r="G125" s="380">
        <f>'2070'!D15</f>
        <v>0</v>
      </c>
      <c r="H125" s="380">
        <f>'2070'!E15</f>
        <v>0</v>
      </c>
      <c r="I125" s="380">
        <f>'2070'!F15</f>
        <v>0</v>
      </c>
      <c r="J125" s="377">
        <f>IFERROR(E125-F125-I125,0)</f>
        <v>0</v>
      </c>
      <c r="K125" s="381">
        <f>IFERROR(H125/E125*100,0)</f>
        <v>0</v>
      </c>
      <c r="L125" s="378">
        <f>'2070'!$E$12</f>
        <v>100</v>
      </c>
      <c r="M125" s="368">
        <f>IFERROR(L125*K125/100,0)</f>
        <v>0</v>
      </c>
      <c r="N125" s="369">
        <f>IFERROR(M125/L125*100,0)</f>
        <v>0</v>
      </c>
    </row>
    <row r="126" spans="1:14" ht="17.25" customHeight="1">
      <c r="A126" s="468" t="s">
        <v>328</v>
      </c>
      <c r="B126" s="469"/>
      <c r="C126" s="470"/>
      <c r="D126" s="474">
        <f t="shared" ref="D126:I126" si="24">SUM(D124:D125)</f>
        <v>113000</v>
      </c>
      <c r="E126" s="476">
        <f t="shared" si="24"/>
        <v>102500</v>
      </c>
      <c r="F126" s="474">
        <f t="shared" si="24"/>
        <v>1500</v>
      </c>
      <c r="G126" s="474">
        <f t="shared" si="24"/>
        <v>1500</v>
      </c>
      <c r="H126" s="476">
        <f t="shared" si="24"/>
        <v>1500</v>
      </c>
      <c r="I126" s="474">
        <f t="shared" si="24"/>
        <v>0</v>
      </c>
      <c r="J126" s="474">
        <f>E126-F126-I126</f>
        <v>101000</v>
      </c>
      <c r="K126" s="379"/>
      <c r="L126" s="372"/>
      <c r="M126" s="373"/>
      <c r="N126" s="374"/>
    </row>
    <row r="127" spans="1:14" ht="17.25" customHeight="1" thickBot="1">
      <c r="A127" s="471"/>
      <c r="B127" s="472"/>
      <c r="C127" s="473"/>
      <c r="D127" s="475"/>
      <c r="E127" s="477"/>
      <c r="F127" s="475"/>
      <c r="G127" s="475"/>
      <c r="H127" s="477"/>
      <c r="I127" s="475"/>
      <c r="J127" s="475"/>
      <c r="K127" s="379"/>
      <c r="L127" s="372"/>
      <c r="M127" s="373"/>
      <c r="N127" s="374"/>
    </row>
    <row r="128" spans="1:14" ht="17.25" customHeight="1" thickBot="1">
      <c r="A128" s="444"/>
      <c r="B128" s="444"/>
      <c r="C128" s="444"/>
      <c r="D128" s="444"/>
      <c r="E128" s="444"/>
      <c r="F128" s="376">
        <f>IFERROR(F126/E126*100,0)</f>
        <v>1.4634146341463417</v>
      </c>
      <c r="G128" s="350">
        <f>IFERROR(G126/E126*100,0)</f>
        <v>1.4634146341463417</v>
      </c>
      <c r="H128" s="350">
        <f>IFERROR(H126/E126*100,0)</f>
        <v>1.4634146341463417</v>
      </c>
      <c r="I128" s="356"/>
      <c r="J128" s="356"/>
      <c r="K128" s="375"/>
      <c r="L128" s="354"/>
      <c r="M128" s="357"/>
      <c r="N128" s="358"/>
    </row>
    <row r="129" spans="1:14" ht="17.25" customHeight="1" thickBot="1"/>
    <row r="130" spans="1:14" ht="21" customHeight="1" thickBot="1">
      <c r="A130" s="445" t="s">
        <v>34</v>
      </c>
      <c r="B130" s="446"/>
      <c r="C130" s="447" t="s">
        <v>329</v>
      </c>
      <c r="D130" s="448"/>
      <c r="E130" s="448"/>
      <c r="F130" s="448"/>
      <c r="G130" s="448"/>
      <c r="H130" s="448"/>
      <c r="I130" s="448"/>
      <c r="J130" s="448"/>
      <c r="K130" s="448"/>
      <c r="L130" s="448"/>
      <c r="M130" s="448"/>
      <c r="N130" s="449"/>
    </row>
    <row r="131" spans="1:14" ht="21" customHeight="1" thickBot="1">
      <c r="A131" s="450" t="s">
        <v>314</v>
      </c>
      <c r="B131" s="451"/>
      <c r="C131" s="452" t="s">
        <v>357</v>
      </c>
      <c r="D131" s="453"/>
      <c r="E131" s="453"/>
      <c r="F131" s="453"/>
      <c r="G131" s="453"/>
      <c r="H131" s="453"/>
      <c r="I131" s="453"/>
      <c r="J131" s="453"/>
      <c r="K131" s="453"/>
      <c r="L131" s="453"/>
      <c r="M131" s="453"/>
      <c r="N131" s="454"/>
    </row>
    <row r="132" spans="1:14" ht="21" customHeight="1" thickBot="1">
      <c r="A132" s="450" t="s">
        <v>313</v>
      </c>
      <c r="B132" s="451"/>
      <c r="C132" s="450" t="s">
        <v>345</v>
      </c>
      <c r="D132" s="455"/>
      <c r="E132" s="455"/>
      <c r="F132" s="455"/>
      <c r="G132" s="455"/>
      <c r="H132" s="455"/>
      <c r="I132" s="455"/>
      <c r="J132" s="455"/>
      <c r="K132" s="455"/>
      <c r="L132" s="455"/>
      <c r="M132" s="455"/>
      <c r="N132" s="451"/>
    </row>
    <row r="133" spans="1:14" ht="17.25" customHeight="1" thickBot="1">
      <c r="A133" s="458" t="s">
        <v>37</v>
      </c>
      <c r="B133" s="459"/>
      <c r="C133" s="460"/>
      <c r="D133" s="461" t="s">
        <v>53</v>
      </c>
      <c r="E133" s="462"/>
      <c r="F133" s="462"/>
      <c r="G133" s="462"/>
      <c r="H133" s="462"/>
      <c r="I133" s="462"/>
      <c r="J133" s="462"/>
      <c r="K133" s="463"/>
      <c r="L133" s="464" t="s">
        <v>38</v>
      </c>
      <c r="M133" s="459"/>
      <c r="N133" s="465"/>
    </row>
    <row r="134" spans="1:14" ht="36.950000000000003" customHeight="1" thickBot="1">
      <c r="A134" s="359" t="s">
        <v>14</v>
      </c>
      <c r="B134" s="466" t="s">
        <v>15</v>
      </c>
      <c r="C134" s="467"/>
      <c r="D134" s="360" t="s">
        <v>58</v>
      </c>
      <c r="E134" s="360" t="s">
        <v>8</v>
      </c>
      <c r="F134" s="360" t="s">
        <v>321</v>
      </c>
      <c r="G134" s="360" t="s">
        <v>322</v>
      </c>
      <c r="H134" s="360" t="s">
        <v>323</v>
      </c>
      <c r="I134" s="360" t="s">
        <v>324</v>
      </c>
      <c r="J134" s="360" t="s">
        <v>327</v>
      </c>
      <c r="K134" s="360" t="s">
        <v>16</v>
      </c>
      <c r="L134" s="386" t="s">
        <v>17</v>
      </c>
      <c r="M134" s="359" t="s">
        <v>18</v>
      </c>
      <c r="N134" s="359" t="s">
        <v>16</v>
      </c>
    </row>
    <row r="135" spans="1:14" ht="17.25" customHeight="1" thickBot="1">
      <c r="A135" s="371">
        <v>2071</v>
      </c>
      <c r="B135" s="478" t="s">
        <v>362</v>
      </c>
      <c r="C135" s="479"/>
      <c r="D135" s="380">
        <f>'2071'!A15</f>
        <v>3000</v>
      </c>
      <c r="E135" s="380">
        <f>'2071'!B15</f>
        <v>0</v>
      </c>
      <c r="F135" s="380">
        <f>'2071'!C15</f>
        <v>0</v>
      </c>
      <c r="G135" s="380">
        <f>'2071'!D15</f>
        <v>0</v>
      </c>
      <c r="H135" s="380">
        <f>'2071'!E15</f>
        <v>0</v>
      </c>
      <c r="I135" s="380">
        <f>'2071'!F15</f>
        <v>0</v>
      </c>
      <c r="J135" s="377">
        <f>IFERROR(E135-F135-I135,0)</f>
        <v>0</v>
      </c>
      <c r="K135" s="381">
        <f>IFERROR(H135/E135*100,0)</f>
        <v>0</v>
      </c>
      <c r="L135" s="378">
        <f>'2071'!$E$12</f>
        <v>100</v>
      </c>
      <c r="M135" s="368">
        <f>IFERROR(L135*K135/100,0)</f>
        <v>0</v>
      </c>
      <c r="N135" s="369">
        <f>IFERROR(M135/L135*100,0)</f>
        <v>0</v>
      </c>
    </row>
    <row r="136" spans="1:14" ht="17.25" customHeight="1">
      <c r="A136" s="468" t="s">
        <v>328</v>
      </c>
      <c r="B136" s="469"/>
      <c r="C136" s="470"/>
      <c r="D136" s="474">
        <f t="shared" ref="D136:I136" si="25">SUM(D135:D135)</f>
        <v>3000</v>
      </c>
      <c r="E136" s="476">
        <f t="shared" si="25"/>
        <v>0</v>
      </c>
      <c r="F136" s="474">
        <f t="shared" si="25"/>
        <v>0</v>
      </c>
      <c r="G136" s="474">
        <f t="shared" si="25"/>
        <v>0</v>
      </c>
      <c r="H136" s="476">
        <f t="shared" si="25"/>
        <v>0</v>
      </c>
      <c r="I136" s="474">
        <f t="shared" si="25"/>
        <v>0</v>
      </c>
      <c r="J136" s="474">
        <f>E136-F136-I136</f>
        <v>0</v>
      </c>
      <c r="K136" s="379"/>
      <c r="L136" s="372"/>
      <c r="M136" s="373"/>
      <c r="N136" s="374"/>
    </row>
    <row r="137" spans="1:14" ht="17.25" customHeight="1" thickBot="1">
      <c r="A137" s="471"/>
      <c r="B137" s="472"/>
      <c r="C137" s="473"/>
      <c r="D137" s="475"/>
      <c r="E137" s="477"/>
      <c r="F137" s="475"/>
      <c r="G137" s="475"/>
      <c r="H137" s="477"/>
      <c r="I137" s="475"/>
      <c r="J137" s="475"/>
      <c r="K137" s="379"/>
      <c r="L137" s="372"/>
      <c r="M137" s="373"/>
      <c r="N137" s="374"/>
    </row>
    <row r="138" spans="1:14" ht="17.25" customHeight="1" thickBot="1">
      <c r="A138" s="444"/>
      <c r="B138" s="444"/>
      <c r="C138" s="444"/>
      <c r="D138" s="444"/>
      <c r="E138" s="444"/>
      <c r="F138" s="376">
        <f>IFERROR(F136/E136*100,0)</f>
        <v>0</v>
      </c>
      <c r="G138" s="350">
        <f>IFERROR(G136/E136*100,0)</f>
        <v>0</v>
      </c>
      <c r="H138" s="350">
        <f>IFERROR(H136/E136*100,0)</f>
        <v>0</v>
      </c>
      <c r="I138" s="356"/>
      <c r="J138" s="356"/>
      <c r="K138" s="375"/>
      <c r="L138" s="354"/>
      <c r="M138" s="357"/>
      <c r="N138" s="358"/>
    </row>
    <row r="139" spans="1:14" ht="17.25" customHeight="1" thickBot="1"/>
    <row r="140" spans="1:14" ht="21" customHeight="1" thickBot="1">
      <c r="A140" s="445" t="s">
        <v>34</v>
      </c>
      <c r="B140" s="446"/>
      <c r="C140" s="447" t="s">
        <v>329</v>
      </c>
      <c r="D140" s="448"/>
      <c r="E140" s="448"/>
      <c r="F140" s="448"/>
      <c r="G140" s="448"/>
      <c r="H140" s="448"/>
      <c r="I140" s="448"/>
      <c r="J140" s="448"/>
      <c r="K140" s="448"/>
      <c r="L140" s="448"/>
      <c r="M140" s="448"/>
      <c r="N140" s="449"/>
    </row>
    <row r="141" spans="1:14" ht="21" customHeight="1" thickBot="1">
      <c r="A141" s="450" t="s">
        <v>314</v>
      </c>
      <c r="B141" s="451"/>
      <c r="C141" s="452" t="s">
        <v>363</v>
      </c>
      <c r="D141" s="453"/>
      <c r="E141" s="453"/>
      <c r="F141" s="453"/>
      <c r="G141" s="453"/>
      <c r="H141" s="453"/>
      <c r="I141" s="453"/>
      <c r="J141" s="453"/>
      <c r="K141" s="453"/>
      <c r="L141" s="453"/>
      <c r="M141" s="453"/>
      <c r="N141" s="454"/>
    </row>
    <row r="142" spans="1:14" ht="21" customHeight="1" thickBot="1">
      <c r="A142" s="450" t="s">
        <v>313</v>
      </c>
      <c r="B142" s="451"/>
      <c r="C142" s="450" t="s">
        <v>345</v>
      </c>
      <c r="D142" s="455"/>
      <c r="E142" s="455"/>
      <c r="F142" s="455"/>
      <c r="G142" s="455"/>
      <c r="H142" s="455"/>
      <c r="I142" s="455"/>
      <c r="J142" s="455"/>
      <c r="K142" s="455"/>
      <c r="L142" s="455"/>
      <c r="M142" s="455"/>
      <c r="N142" s="451"/>
    </row>
    <row r="143" spans="1:14" ht="17.25" customHeight="1" thickBot="1">
      <c r="A143" s="458" t="s">
        <v>37</v>
      </c>
      <c r="B143" s="459"/>
      <c r="C143" s="460"/>
      <c r="D143" s="461" t="s">
        <v>53</v>
      </c>
      <c r="E143" s="462"/>
      <c r="F143" s="462"/>
      <c r="G143" s="462"/>
      <c r="H143" s="462"/>
      <c r="I143" s="462"/>
      <c r="J143" s="462"/>
      <c r="K143" s="463"/>
      <c r="L143" s="464" t="s">
        <v>38</v>
      </c>
      <c r="M143" s="459"/>
      <c r="N143" s="465"/>
    </row>
    <row r="144" spans="1:14" ht="36.950000000000003" customHeight="1" thickBot="1">
      <c r="A144" s="359" t="s">
        <v>14</v>
      </c>
      <c r="B144" s="466" t="s">
        <v>15</v>
      </c>
      <c r="C144" s="467"/>
      <c r="D144" s="360" t="s">
        <v>58</v>
      </c>
      <c r="E144" s="360" t="s">
        <v>8</v>
      </c>
      <c r="F144" s="360" t="s">
        <v>321</v>
      </c>
      <c r="G144" s="360" t="s">
        <v>322</v>
      </c>
      <c r="H144" s="360" t="s">
        <v>323</v>
      </c>
      <c r="I144" s="360" t="s">
        <v>324</v>
      </c>
      <c r="J144" s="360" t="s">
        <v>327</v>
      </c>
      <c r="K144" s="360" t="s">
        <v>16</v>
      </c>
      <c r="L144" s="386" t="s">
        <v>17</v>
      </c>
      <c r="M144" s="359" t="s">
        <v>18</v>
      </c>
      <c r="N144" s="359" t="s">
        <v>16</v>
      </c>
    </row>
    <row r="145" spans="1:14" ht="17.25" customHeight="1" thickBot="1">
      <c r="A145" s="371">
        <v>2072</v>
      </c>
      <c r="B145" s="478" t="s">
        <v>364</v>
      </c>
      <c r="C145" s="479"/>
      <c r="D145" s="380">
        <f>'2072'!A15</f>
        <v>62000</v>
      </c>
      <c r="E145" s="380">
        <f>'2072'!B15</f>
        <v>43818.239999999998</v>
      </c>
      <c r="F145" s="380">
        <f>'2072'!C15</f>
        <v>43818.239999999998</v>
      </c>
      <c r="G145" s="380">
        <f>'2072'!D15</f>
        <v>43818.239999999998</v>
      </c>
      <c r="H145" s="380">
        <f>'2072'!E15</f>
        <v>41079.599999999999</v>
      </c>
      <c r="I145" s="380">
        <f>'2072'!F15</f>
        <v>0</v>
      </c>
      <c r="J145" s="377">
        <f>IFERROR(E145-F145-I145,0)</f>
        <v>0</v>
      </c>
      <c r="K145" s="381">
        <f>IFERROR(H145/E145*100,0)</f>
        <v>93.75</v>
      </c>
      <c r="L145" s="378">
        <f>'2072'!$E$12</f>
        <v>5</v>
      </c>
      <c r="M145" s="368">
        <f>IFERROR(L145*K145/100,0)</f>
        <v>4.6875</v>
      </c>
      <c r="N145" s="369">
        <f>IFERROR(M145/L145*100,0)</f>
        <v>93.75</v>
      </c>
    </row>
    <row r="146" spans="1:14" ht="17.25" customHeight="1">
      <c r="A146" s="468" t="s">
        <v>328</v>
      </c>
      <c r="B146" s="469"/>
      <c r="C146" s="470"/>
      <c r="D146" s="474">
        <f t="shared" ref="D146:I146" si="26">SUM(D145:D145)</f>
        <v>62000</v>
      </c>
      <c r="E146" s="476">
        <f t="shared" si="26"/>
        <v>43818.239999999998</v>
      </c>
      <c r="F146" s="474">
        <f t="shared" si="26"/>
        <v>43818.239999999998</v>
      </c>
      <c r="G146" s="474">
        <f t="shared" si="26"/>
        <v>43818.239999999998</v>
      </c>
      <c r="H146" s="476">
        <f t="shared" si="26"/>
        <v>41079.599999999999</v>
      </c>
      <c r="I146" s="474">
        <f t="shared" si="26"/>
        <v>0</v>
      </c>
      <c r="J146" s="474">
        <f>E146-F146-I146</f>
        <v>0</v>
      </c>
      <c r="K146" s="379"/>
      <c r="L146" s="372"/>
      <c r="M146" s="373"/>
      <c r="N146" s="374"/>
    </row>
    <row r="147" spans="1:14" ht="17.25" customHeight="1" thickBot="1">
      <c r="A147" s="471"/>
      <c r="B147" s="472"/>
      <c r="C147" s="473"/>
      <c r="D147" s="475"/>
      <c r="E147" s="477"/>
      <c r="F147" s="475"/>
      <c r="G147" s="475"/>
      <c r="H147" s="477"/>
      <c r="I147" s="475"/>
      <c r="J147" s="475"/>
      <c r="K147" s="379"/>
      <c r="L147" s="372"/>
      <c r="M147" s="373"/>
      <c r="N147" s="374"/>
    </row>
    <row r="148" spans="1:14" ht="17.25" customHeight="1" thickBot="1">
      <c r="A148" s="444"/>
      <c r="B148" s="444"/>
      <c r="C148" s="444"/>
      <c r="D148" s="444"/>
      <c r="E148" s="444"/>
      <c r="F148" s="376">
        <f>IFERROR(F146/E146*100,0)</f>
        <v>100</v>
      </c>
      <c r="G148" s="350">
        <f>IFERROR(G146/E146*100,0)</f>
        <v>100</v>
      </c>
      <c r="H148" s="350">
        <f>IFERROR(H146/E146*100,0)</f>
        <v>93.75</v>
      </c>
      <c r="I148" s="356"/>
      <c r="J148" s="356"/>
      <c r="K148" s="375"/>
      <c r="L148" s="354"/>
      <c r="M148" s="357"/>
      <c r="N148" s="358"/>
    </row>
    <row r="149" spans="1:14" ht="17.25" customHeight="1" thickBot="1"/>
    <row r="150" spans="1:14" ht="21" customHeight="1" thickBot="1">
      <c r="A150" s="445" t="s">
        <v>34</v>
      </c>
      <c r="B150" s="446"/>
      <c r="C150" s="447" t="s">
        <v>329</v>
      </c>
      <c r="D150" s="448"/>
      <c r="E150" s="448"/>
      <c r="F150" s="448"/>
      <c r="G150" s="448"/>
      <c r="H150" s="448"/>
      <c r="I150" s="448"/>
      <c r="J150" s="448"/>
      <c r="K150" s="448"/>
      <c r="L150" s="448"/>
      <c r="M150" s="448"/>
      <c r="N150" s="449"/>
    </row>
    <row r="151" spans="1:14" ht="21" customHeight="1" thickBot="1">
      <c r="A151" s="450" t="s">
        <v>314</v>
      </c>
      <c r="B151" s="451"/>
      <c r="C151" s="452" t="s">
        <v>365</v>
      </c>
      <c r="D151" s="453"/>
      <c r="E151" s="453"/>
      <c r="F151" s="453"/>
      <c r="G151" s="453"/>
      <c r="H151" s="453"/>
      <c r="I151" s="453"/>
      <c r="J151" s="453"/>
      <c r="K151" s="453"/>
      <c r="L151" s="453"/>
      <c r="M151" s="453"/>
      <c r="N151" s="454"/>
    </row>
    <row r="152" spans="1:14" ht="21" customHeight="1" thickBot="1">
      <c r="A152" s="450" t="s">
        <v>313</v>
      </c>
      <c r="B152" s="451"/>
      <c r="C152" s="450" t="s">
        <v>343</v>
      </c>
      <c r="D152" s="455"/>
      <c r="E152" s="455"/>
      <c r="F152" s="455"/>
      <c r="G152" s="455"/>
      <c r="H152" s="455"/>
      <c r="I152" s="455"/>
      <c r="J152" s="455"/>
      <c r="K152" s="455"/>
      <c r="L152" s="455"/>
      <c r="M152" s="455"/>
      <c r="N152" s="451"/>
    </row>
    <row r="153" spans="1:14" ht="17.25" customHeight="1" thickBot="1">
      <c r="A153" s="458" t="s">
        <v>37</v>
      </c>
      <c r="B153" s="459"/>
      <c r="C153" s="460"/>
      <c r="D153" s="461" t="s">
        <v>53</v>
      </c>
      <c r="E153" s="462"/>
      <c r="F153" s="462"/>
      <c r="G153" s="462"/>
      <c r="H153" s="462"/>
      <c r="I153" s="462"/>
      <c r="J153" s="462"/>
      <c r="K153" s="463"/>
      <c r="L153" s="464" t="s">
        <v>38</v>
      </c>
      <c r="M153" s="459"/>
      <c r="N153" s="465"/>
    </row>
    <row r="154" spans="1:14" ht="36.950000000000003" customHeight="1" thickBot="1">
      <c r="A154" s="359" t="s">
        <v>14</v>
      </c>
      <c r="B154" s="466" t="s">
        <v>15</v>
      </c>
      <c r="C154" s="467"/>
      <c r="D154" s="360" t="s">
        <v>58</v>
      </c>
      <c r="E154" s="360" t="s">
        <v>8</v>
      </c>
      <c r="F154" s="360" t="s">
        <v>321</v>
      </c>
      <c r="G154" s="360" t="s">
        <v>322</v>
      </c>
      <c r="H154" s="360" t="s">
        <v>323</v>
      </c>
      <c r="I154" s="360" t="s">
        <v>324</v>
      </c>
      <c r="J154" s="360" t="s">
        <v>327</v>
      </c>
      <c r="K154" s="360" t="s">
        <v>16</v>
      </c>
      <c r="L154" s="386" t="s">
        <v>17</v>
      </c>
      <c r="M154" s="359" t="s">
        <v>18</v>
      </c>
      <c r="N154" s="359" t="s">
        <v>16</v>
      </c>
    </row>
    <row r="155" spans="1:14" ht="17.25" customHeight="1" thickBot="1">
      <c r="A155" s="371">
        <v>2074</v>
      </c>
      <c r="B155" s="478" t="s">
        <v>366</v>
      </c>
      <c r="C155" s="479"/>
      <c r="D155" s="380">
        <f>'2074'!A15</f>
        <v>2000</v>
      </c>
      <c r="E155" s="380">
        <f>'2074'!B15</f>
        <v>0</v>
      </c>
      <c r="F155" s="380">
        <f>'2074'!C15</f>
        <v>0</v>
      </c>
      <c r="G155" s="380">
        <f>'2074'!D15</f>
        <v>0</v>
      </c>
      <c r="H155" s="380">
        <f>'2074'!E15</f>
        <v>0</v>
      </c>
      <c r="I155" s="380">
        <f>'2074'!F15</f>
        <v>0</v>
      </c>
      <c r="J155" s="377">
        <f>IFERROR(E155-F155-I155,0)</f>
        <v>0</v>
      </c>
      <c r="K155" s="381">
        <f>IFERROR(H155/E155*100,0)</f>
        <v>0</v>
      </c>
      <c r="L155" s="378">
        <f>'2074'!$E$12</f>
        <v>30</v>
      </c>
      <c r="M155" s="368">
        <f>IFERROR(L155*K155/100,0)</f>
        <v>0</v>
      </c>
      <c r="N155" s="369">
        <f>IFERROR(M155/L155*100,0)</f>
        <v>0</v>
      </c>
    </row>
    <row r="156" spans="1:14" ht="17.25" customHeight="1">
      <c r="A156" s="468" t="s">
        <v>328</v>
      </c>
      <c r="B156" s="469"/>
      <c r="C156" s="470"/>
      <c r="D156" s="474">
        <f t="shared" ref="D156:I156" si="27">SUM(D155:D155)</f>
        <v>2000</v>
      </c>
      <c r="E156" s="476">
        <f t="shared" si="27"/>
        <v>0</v>
      </c>
      <c r="F156" s="474">
        <f t="shared" si="27"/>
        <v>0</v>
      </c>
      <c r="G156" s="474">
        <f t="shared" si="27"/>
        <v>0</v>
      </c>
      <c r="H156" s="476">
        <f t="shared" si="27"/>
        <v>0</v>
      </c>
      <c r="I156" s="474">
        <f t="shared" si="27"/>
        <v>0</v>
      </c>
      <c r="J156" s="474">
        <f>E156-F156-I156</f>
        <v>0</v>
      </c>
      <c r="K156" s="379"/>
      <c r="L156" s="372"/>
      <c r="M156" s="373"/>
      <c r="N156" s="374"/>
    </row>
    <row r="157" spans="1:14" ht="17.25" customHeight="1" thickBot="1">
      <c r="A157" s="471"/>
      <c r="B157" s="472"/>
      <c r="C157" s="473"/>
      <c r="D157" s="475"/>
      <c r="E157" s="477"/>
      <c r="F157" s="475"/>
      <c r="G157" s="475"/>
      <c r="H157" s="477"/>
      <c r="I157" s="475"/>
      <c r="J157" s="475"/>
      <c r="K157" s="379"/>
      <c r="L157" s="372"/>
      <c r="M157" s="373"/>
      <c r="N157" s="374"/>
    </row>
    <row r="158" spans="1:14" ht="17.25" customHeight="1" thickBot="1">
      <c r="A158" s="444"/>
      <c r="B158" s="444"/>
      <c r="C158" s="444"/>
      <c r="D158" s="444"/>
      <c r="E158" s="444"/>
      <c r="F158" s="376">
        <f>IFERROR(F156/E156*100,0)</f>
        <v>0</v>
      </c>
      <c r="G158" s="350">
        <f>IFERROR(G156/E156*100,0)</f>
        <v>0</v>
      </c>
      <c r="H158" s="350">
        <f>IFERROR(H156/E156*100,0)</f>
        <v>0</v>
      </c>
      <c r="I158" s="356"/>
      <c r="J158" s="356"/>
      <c r="K158" s="375"/>
      <c r="L158" s="354"/>
      <c r="M158" s="357"/>
      <c r="N158" s="358"/>
    </row>
    <row r="159" spans="1:14" ht="17.25" customHeight="1" thickBot="1"/>
    <row r="160" spans="1:14" ht="21" customHeight="1" thickBot="1">
      <c r="A160" s="445" t="s">
        <v>34</v>
      </c>
      <c r="B160" s="446"/>
      <c r="C160" s="447" t="s">
        <v>329</v>
      </c>
      <c r="D160" s="448"/>
      <c r="E160" s="448"/>
      <c r="F160" s="448"/>
      <c r="G160" s="448"/>
      <c r="H160" s="448"/>
      <c r="I160" s="448"/>
      <c r="J160" s="448"/>
      <c r="K160" s="448"/>
      <c r="L160" s="448"/>
      <c r="M160" s="448"/>
      <c r="N160" s="449"/>
    </row>
    <row r="161" spans="1:14" ht="21" customHeight="1" thickBot="1">
      <c r="A161" s="450" t="s">
        <v>314</v>
      </c>
      <c r="B161" s="451"/>
      <c r="C161" s="452" t="s">
        <v>367</v>
      </c>
      <c r="D161" s="453"/>
      <c r="E161" s="453"/>
      <c r="F161" s="453"/>
      <c r="G161" s="453"/>
      <c r="H161" s="453"/>
      <c r="I161" s="453"/>
      <c r="J161" s="453"/>
      <c r="K161" s="453"/>
      <c r="L161" s="453"/>
      <c r="M161" s="453"/>
      <c r="N161" s="454"/>
    </row>
    <row r="162" spans="1:14" ht="21" customHeight="1" thickBot="1">
      <c r="A162" s="450" t="s">
        <v>313</v>
      </c>
      <c r="B162" s="451"/>
      <c r="C162" s="450" t="s">
        <v>343</v>
      </c>
      <c r="D162" s="455"/>
      <c r="E162" s="455"/>
      <c r="F162" s="455"/>
      <c r="G162" s="455"/>
      <c r="H162" s="455"/>
      <c r="I162" s="455"/>
      <c r="J162" s="455"/>
      <c r="K162" s="455"/>
      <c r="L162" s="455"/>
      <c r="M162" s="455"/>
      <c r="N162" s="451"/>
    </row>
    <row r="163" spans="1:14" ht="17.25" customHeight="1" thickBot="1">
      <c r="A163" s="458" t="s">
        <v>37</v>
      </c>
      <c r="B163" s="459"/>
      <c r="C163" s="460"/>
      <c r="D163" s="461" t="s">
        <v>53</v>
      </c>
      <c r="E163" s="462"/>
      <c r="F163" s="462"/>
      <c r="G163" s="462"/>
      <c r="H163" s="462"/>
      <c r="I163" s="462"/>
      <c r="J163" s="462"/>
      <c r="K163" s="463"/>
      <c r="L163" s="464" t="s">
        <v>38</v>
      </c>
      <c r="M163" s="459"/>
      <c r="N163" s="465"/>
    </row>
    <row r="164" spans="1:14" ht="36.950000000000003" customHeight="1" thickBot="1">
      <c r="A164" s="359" t="s">
        <v>14</v>
      </c>
      <c r="B164" s="466" t="s">
        <v>15</v>
      </c>
      <c r="C164" s="467"/>
      <c r="D164" s="360" t="s">
        <v>58</v>
      </c>
      <c r="E164" s="360" t="s">
        <v>8</v>
      </c>
      <c r="F164" s="360" t="s">
        <v>321</v>
      </c>
      <c r="G164" s="360" t="s">
        <v>322</v>
      </c>
      <c r="H164" s="360" t="s">
        <v>323</v>
      </c>
      <c r="I164" s="360" t="s">
        <v>324</v>
      </c>
      <c r="J164" s="360" t="s">
        <v>327</v>
      </c>
      <c r="K164" s="360" t="s">
        <v>16</v>
      </c>
      <c r="L164" s="386" t="s">
        <v>17</v>
      </c>
      <c r="M164" s="359" t="s">
        <v>18</v>
      </c>
      <c r="N164" s="359" t="s">
        <v>16</v>
      </c>
    </row>
    <row r="165" spans="1:14" ht="17.25" customHeight="1" thickBot="1">
      <c r="A165" s="371">
        <v>2073</v>
      </c>
      <c r="B165" s="478" t="s">
        <v>368</v>
      </c>
      <c r="C165" s="479"/>
      <c r="D165" s="380">
        <f>'2073'!A15</f>
        <v>2000</v>
      </c>
      <c r="E165" s="380">
        <f>'2073'!B15</f>
        <v>0</v>
      </c>
      <c r="F165" s="380">
        <f>'2073'!C15</f>
        <v>0</v>
      </c>
      <c r="G165" s="380">
        <f>'2073'!D15</f>
        <v>0</v>
      </c>
      <c r="H165" s="380">
        <f>'2073'!E15</f>
        <v>0</v>
      </c>
      <c r="I165" s="380">
        <f>'2073'!F15</f>
        <v>0</v>
      </c>
      <c r="J165" s="377">
        <f>IFERROR(E165-F165-I165,0)</f>
        <v>0</v>
      </c>
      <c r="K165" s="381">
        <f>IFERROR(H165/E165*100,0)</f>
        <v>0</v>
      </c>
      <c r="L165" s="378">
        <f>'2073'!E12</f>
        <v>1</v>
      </c>
      <c r="M165" s="368">
        <f>IFERROR(L165*K165/100,0)</f>
        <v>0</v>
      </c>
      <c r="N165" s="369">
        <f>IFERROR(M165/L165*100,0)</f>
        <v>0</v>
      </c>
    </row>
    <row r="166" spans="1:14" ht="17.25" customHeight="1">
      <c r="A166" s="468" t="s">
        <v>328</v>
      </c>
      <c r="B166" s="469"/>
      <c r="C166" s="470"/>
      <c r="D166" s="474">
        <f t="shared" ref="D166:I166" si="28">SUM(D165:D165)</f>
        <v>2000</v>
      </c>
      <c r="E166" s="476">
        <f t="shared" si="28"/>
        <v>0</v>
      </c>
      <c r="F166" s="474">
        <f t="shared" si="28"/>
        <v>0</v>
      </c>
      <c r="G166" s="474">
        <f t="shared" si="28"/>
        <v>0</v>
      </c>
      <c r="H166" s="476">
        <f t="shared" si="28"/>
        <v>0</v>
      </c>
      <c r="I166" s="474">
        <f t="shared" si="28"/>
        <v>0</v>
      </c>
      <c r="J166" s="474">
        <f>E166-F166-I166</f>
        <v>0</v>
      </c>
      <c r="K166" s="379"/>
      <c r="L166" s="372"/>
      <c r="M166" s="373"/>
      <c r="N166" s="374"/>
    </row>
    <row r="167" spans="1:14" ht="17.25" customHeight="1" thickBot="1">
      <c r="A167" s="471"/>
      <c r="B167" s="472"/>
      <c r="C167" s="473"/>
      <c r="D167" s="475"/>
      <c r="E167" s="477"/>
      <c r="F167" s="475"/>
      <c r="G167" s="475"/>
      <c r="H167" s="477"/>
      <c r="I167" s="475"/>
      <c r="J167" s="475"/>
      <c r="K167" s="379"/>
      <c r="L167" s="372"/>
      <c r="M167" s="373"/>
      <c r="N167" s="374"/>
    </row>
    <row r="168" spans="1:14" ht="17.25" customHeight="1" thickBot="1">
      <c r="A168" s="444"/>
      <c r="B168" s="444"/>
      <c r="C168" s="444"/>
      <c r="D168" s="444"/>
      <c r="E168" s="444"/>
      <c r="F168" s="376">
        <f>IFERROR(F166/E166*100,0)</f>
        <v>0</v>
      </c>
      <c r="G168" s="350">
        <f>IFERROR(G166/E166*100,0)</f>
        <v>0</v>
      </c>
      <c r="H168" s="350">
        <f>IFERROR(H166/E166*100,0)</f>
        <v>0</v>
      </c>
      <c r="I168" s="356"/>
      <c r="J168" s="356"/>
      <c r="K168" s="375"/>
      <c r="L168" s="354"/>
      <c r="M168" s="357"/>
      <c r="N168" s="358"/>
    </row>
    <row r="169" spans="1:14" ht="17.25" customHeight="1" thickBot="1"/>
    <row r="170" spans="1:14" ht="21" customHeight="1" thickBot="1">
      <c r="A170" s="445" t="s">
        <v>34</v>
      </c>
      <c r="B170" s="446"/>
      <c r="C170" s="447" t="s">
        <v>329</v>
      </c>
      <c r="D170" s="448"/>
      <c r="E170" s="448"/>
      <c r="F170" s="448"/>
      <c r="G170" s="448"/>
      <c r="H170" s="448"/>
      <c r="I170" s="448"/>
      <c r="J170" s="448"/>
      <c r="K170" s="448"/>
      <c r="L170" s="448"/>
      <c r="M170" s="448"/>
      <c r="N170" s="449"/>
    </row>
    <row r="171" spans="1:14" ht="21" customHeight="1" thickBot="1">
      <c r="A171" s="450" t="s">
        <v>314</v>
      </c>
      <c r="B171" s="451"/>
      <c r="C171" s="452" t="s">
        <v>369</v>
      </c>
      <c r="D171" s="453"/>
      <c r="E171" s="453"/>
      <c r="F171" s="453"/>
      <c r="G171" s="453"/>
      <c r="H171" s="453"/>
      <c r="I171" s="453"/>
      <c r="J171" s="453"/>
      <c r="K171" s="453"/>
      <c r="L171" s="453"/>
      <c r="M171" s="453"/>
      <c r="N171" s="454"/>
    </row>
    <row r="172" spans="1:14" ht="21" customHeight="1" thickBot="1">
      <c r="A172" s="450" t="s">
        <v>313</v>
      </c>
      <c r="B172" s="451"/>
      <c r="C172" s="450" t="s">
        <v>370</v>
      </c>
      <c r="D172" s="455"/>
      <c r="E172" s="455"/>
      <c r="F172" s="455"/>
      <c r="G172" s="455"/>
      <c r="H172" s="455"/>
      <c r="I172" s="455"/>
      <c r="J172" s="455"/>
      <c r="K172" s="455"/>
      <c r="L172" s="455"/>
      <c r="M172" s="455"/>
      <c r="N172" s="451"/>
    </row>
    <row r="173" spans="1:14" ht="17.25" customHeight="1" thickBot="1">
      <c r="A173" s="458" t="s">
        <v>37</v>
      </c>
      <c r="B173" s="459"/>
      <c r="C173" s="460"/>
      <c r="D173" s="461" t="s">
        <v>53</v>
      </c>
      <c r="E173" s="462"/>
      <c r="F173" s="462"/>
      <c r="G173" s="462"/>
      <c r="H173" s="462"/>
      <c r="I173" s="462"/>
      <c r="J173" s="462"/>
      <c r="K173" s="463"/>
      <c r="L173" s="464" t="s">
        <v>38</v>
      </c>
      <c r="M173" s="459"/>
      <c r="N173" s="465"/>
    </row>
    <row r="174" spans="1:14" ht="36.950000000000003" customHeight="1" thickBot="1">
      <c r="A174" s="359" t="s">
        <v>14</v>
      </c>
      <c r="B174" s="466" t="s">
        <v>15</v>
      </c>
      <c r="C174" s="467"/>
      <c r="D174" s="360" t="s">
        <v>58</v>
      </c>
      <c r="E174" s="360" t="s">
        <v>8</v>
      </c>
      <c r="F174" s="360" t="s">
        <v>321</v>
      </c>
      <c r="G174" s="360" t="s">
        <v>322</v>
      </c>
      <c r="H174" s="360" t="s">
        <v>323</v>
      </c>
      <c r="I174" s="360" t="s">
        <v>324</v>
      </c>
      <c r="J174" s="360" t="s">
        <v>327</v>
      </c>
      <c r="K174" s="360" t="s">
        <v>16</v>
      </c>
      <c r="L174" s="386" t="s">
        <v>17</v>
      </c>
      <c r="M174" s="359" t="s">
        <v>18</v>
      </c>
      <c r="N174" s="359" t="s">
        <v>16</v>
      </c>
    </row>
    <row r="175" spans="1:14" ht="17.25" customHeight="1" thickBot="1">
      <c r="A175" s="371">
        <v>9006</v>
      </c>
      <c r="B175" s="478" t="s">
        <v>371</v>
      </c>
      <c r="C175" s="479"/>
      <c r="D175" s="380">
        <f>'9006'!A15</f>
        <v>1520000</v>
      </c>
      <c r="E175" s="380">
        <f>'9006'!B15</f>
        <v>1513183.51</v>
      </c>
      <c r="F175" s="380">
        <f>'9006'!C15</f>
        <v>1507583.76</v>
      </c>
      <c r="G175" s="380">
        <f>'9006'!D15</f>
        <v>827578.58</v>
      </c>
      <c r="H175" s="380">
        <f>'9006'!E15</f>
        <v>827578.58</v>
      </c>
      <c r="I175" s="380">
        <f>'9006'!F15</f>
        <v>0</v>
      </c>
      <c r="J175" s="377">
        <f>IFERROR(E175-F175-I175,0)</f>
        <v>5599.75</v>
      </c>
      <c r="K175" s="381">
        <f>IFERROR(H175/E175*100,0)</f>
        <v>54.691223802723044</v>
      </c>
      <c r="L175" s="378">
        <f>'9006'!$E$12</f>
        <v>100</v>
      </c>
      <c r="M175" s="368">
        <f>IFERROR(L175*K175/100,0)</f>
        <v>54.691223802723044</v>
      </c>
      <c r="N175" s="369">
        <f>IFERROR(M175/L175*100,0)</f>
        <v>54.691223802723044</v>
      </c>
    </row>
    <row r="176" spans="1:14" ht="17.25" customHeight="1">
      <c r="A176" s="468" t="s">
        <v>328</v>
      </c>
      <c r="B176" s="469"/>
      <c r="C176" s="470"/>
      <c r="D176" s="474">
        <f t="shared" ref="D176:I176" si="29">SUM(D175:D175)</f>
        <v>1520000</v>
      </c>
      <c r="E176" s="476">
        <f t="shared" si="29"/>
        <v>1513183.51</v>
      </c>
      <c r="F176" s="474">
        <f t="shared" si="29"/>
        <v>1507583.76</v>
      </c>
      <c r="G176" s="474">
        <f t="shared" si="29"/>
        <v>827578.58</v>
      </c>
      <c r="H176" s="476">
        <f t="shared" si="29"/>
        <v>827578.58</v>
      </c>
      <c r="I176" s="474">
        <f t="shared" si="29"/>
        <v>0</v>
      </c>
      <c r="J176" s="474">
        <f>E176-F176-I176</f>
        <v>5599.75</v>
      </c>
      <c r="K176" s="379"/>
      <c r="L176" s="372"/>
      <c r="M176" s="373"/>
      <c r="N176" s="374"/>
    </row>
    <row r="177" spans="1:14" ht="17.25" customHeight="1" thickBot="1">
      <c r="A177" s="471"/>
      <c r="B177" s="472"/>
      <c r="C177" s="473"/>
      <c r="D177" s="475"/>
      <c r="E177" s="477"/>
      <c r="F177" s="475"/>
      <c r="G177" s="475"/>
      <c r="H177" s="477"/>
      <c r="I177" s="475"/>
      <c r="J177" s="475"/>
      <c r="K177" s="379"/>
      <c r="L177" s="372"/>
      <c r="M177" s="373"/>
      <c r="N177" s="374"/>
    </row>
    <row r="178" spans="1:14" ht="17.25" customHeight="1" thickBot="1">
      <c r="A178" s="444"/>
      <c r="B178" s="444"/>
      <c r="C178" s="444"/>
      <c r="D178" s="444"/>
      <c r="E178" s="444"/>
      <c r="F178" s="376">
        <f>IFERROR(F176/E176*100,0)</f>
        <v>99.629935829792387</v>
      </c>
      <c r="G178" s="350">
        <f>IFERROR(G176/E176*100,0)</f>
        <v>54.691223802723044</v>
      </c>
      <c r="H178" s="350">
        <f>IFERROR(H176/E176*100,0)</f>
        <v>54.691223802723044</v>
      </c>
      <c r="I178" s="356"/>
      <c r="J178" s="356"/>
      <c r="K178" s="375"/>
      <c r="L178" s="354"/>
      <c r="M178" s="357"/>
      <c r="N178" s="358"/>
    </row>
    <row r="179" spans="1:14" ht="17.25" customHeight="1" thickBot="1"/>
    <row r="180" spans="1:14" ht="24" thickBot="1">
      <c r="A180" s="493" t="s">
        <v>34</v>
      </c>
      <c r="B180" s="494"/>
      <c r="C180" s="452" t="s">
        <v>462</v>
      </c>
      <c r="D180" s="453"/>
      <c r="E180" s="453"/>
      <c r="F180" s="453"/>
      <c r="G180" s="453"/>
      <c r="H180" s="453"/>
      <c r="I180" s="453"/>
      <c r="J180" s="453"/>
      <c r="K180" s="454"/>
      <c r="L180" s="384"/>
      <c r="M180" s="384"/>
      <c r="N180" s="384"/>
    </row>
    <row r="181" spans="1:14" ht="24" thickBot="1">
      <c r="A181" s="495" t="s">
        <v>314</v>
      </c>
      <c r="B181" s="496"/>
      <c r="C181" s="452" t="s">
        <v>317</v>
      </c>
      <c r="D181" s="453"/>
      <c r="E181" s="453"/>
      <c r="F181" s="453"/>
      <c r="G181" s="453"/>
      <c r="H181" s="453"/>
      <c r="I181" s="453"/>
      <c r="J181" s="453"/>
      <c r="K181" s="454"/>
      <c r="L181" s="384"/>
      <c r="M181" s="384"/>
      <c r="N181" s="384"/>
    </row>
    <row r="182" spans="1:14" ht="24" thickBot="1">
      <c r="A182" s="495" t="s">
        <v>313</v>
      </c>
      <c r="B182" s="496"/>
      <c r="C182" s="452" t="s">
        <v>318</v>
      </c>
      <c r="D182" s="453"/>
      <c r="E182" s="453"/>
      <c r="F182" s="453"/>
      <c r="G182" s="453"/>
      <c r="H182" s="453"/>
      <c r="I182" s="453"/>
      <c r="J182" s="453"/>
      <c r="K182" s="454"/>
      <c r="L182" s="384"/>
      <c r="M182" s="384"/>
      <c r="N182" s="384"/>
    </row>
    <row r="183" spans="1:14" ht="21" thickBot="1">
      <c r="A183" s="486" t="s">
        <v>37</v>
      </c>
      <c r="B183" s="487"/>
      <c r="C183" s="488"/>
      <c r="D183" s="461" t="s">
        <v>53</v>
      </c>
      <c r="E183" s="462"/>
      <c r="F183" s="462"/>
      <c r="G183" s="462"/>
      <c r="H183" s="462"/>
      <c r="I183" s="462"/>
      <c r="J183" s="462"/>
      <c r="K183" s="463"/>
      <c r="L183" s="489"/>
      <c r="M183" s="489"/>
      <c r="N183" s="489"/>
    </row>
    <row r="184" spans="1:14" ht="41.25" customHeight="1" thickBot="1">
      <c r="A184" s="466" t="s">
        <v>15</v>
      </c>
      <c r="B184" s="467"/>
      <c r="C184" s="497"/>
      <c r="D184" s="360" t="s">
        <v>58</v>
      </c>
      <c r="E184" s="360" t="s">
        <v>8</v>
      </c>
      <c r="F184" s="360" t="s">
        <v>321</v>
      </c>
      <c r="G184" s="360" t="s">
        <v>322</v>
      </c>
      <c r="H184" s="360" t="s">
        <v>323</v>
      </c>
      <c r="I184" s="360" t="s">
        <v>324</v>
      </c>
      <c r="J184" s="360" t="s">
        <v>327</v>
      </c>
      <c r="K184" s="360" t="s">
        <v>16</v>
      </c>
      <c r="L184" s="385"/>
      <c r="M184" s="385"/>
      <c r="N184" s="385"/>
    </row>
    <row r="185" spans="1:14" ht="15" customHeight="1">
      <c r="A185" s="438" t="s">
        <v>320</v>
      </c>
      <c r="B185" s="439"/>
      <c r="C185" s="440"/>
      <c r="D185" s="436">
        <f>D17+D27++D43+D53+D63+D73+D83+D95+D105+D115+D126+D136+D146+D156+D166+D176</f>
        <v>7604000</v>
      </c>
      <c r="E185" s="436">
        <f t="shared" ref="E185:J185" si="30">E17+E27+E43+E53+E63+E73+E83+E95+E105+E115+E126+E136+E146+E156+E166+E176</f>
        <v>10346287.540000001</v>
      </c>
      <c r="F185" s="436">
        <f t="shared" si="30"/>
        <v>9490340.5200000014</v>
      </c>
      <c r="G185" s="436">
        <f t="shared" si="30"/>
        <v>8364257.2300000004</v>
      </c>
      <c r="H185" s="436">
        <f t="shared" si="30"/>
        <v>7654952.1699999999</v>
      </c>
      <c r="I185" s="436">
        <f t="shared" si="30"/>
        <v>242453.19</v>
      </c>
      <c r="J185" s="436">
        <f t="shared" si="30"/>
        <v>613493.83000000054</v>
      </c>
      <c r="K185" s="456">
        <f t="shared" ref="K185" si="31">IFERROR(H185/E185*100,0)</f>
        <v>73.98742921463402</v>
      </c>
      <c r="L185" s="354"/>
      <c r="M185" s="357"/>
      <c r="N185" s="358"/>
    </row>
    <row r="186" spans="1:14" ht="15" customHeight="1" thickBot="1">
      <c r="A186" s="441"/>
      <c r="B186" s="442"/>
      <c r="C186" s="443"/>
      <c r="D186" s="437"/>
      <c r="E186" s="437"/>
      <c r="F186" s="437"/>
      <c r="G186" s="437"/>
      <c r="H186" s="437"/>
      <c r="I186" s="437"/>
      <c r="J186" s="437"/>
      <c r="K186" s="457"/>
      <c r="L186" s="354"/>
      <c r="M186" s="357"/>
      <c r="N186" s="358"/>
    </row>
    <row r="187" spans="1:14" ht="16.5" thickBot="1">
      <c r="F187" s="376">
        <f>IFERROR(F185/E185*100,0)</f>
        <v>91.727013030608276</v>
      </c>
      <c r="G187" s="350">
        <f>IFERROR(G185/E185*100,0)</f>
        <v>80.843077264794445</v>
      </c>
      <c r="H187" s="350">
        <f>IFERROR(H185/E185*100,0)</f>
        <v>73.98742921463402</v>
      </c>
    </row>
    <row r="192" spans="1:14" ht="29.25">
      <c r="A192" s="492"/>
      <c r="B192" s="492"/>
      <c r="C192" s="492"/>
      <c r="D192" s="492"/>
      <c r="E192" s="492"/>
      <c r="F192" s="492"/>
      <c r="G192" s="492"/>
      <c r="H192" s="492"/>
      <c r="I192" s="492"/>
      <c r="J192" s="492"/>
      <c r="K192" s="492"/>
      <c r="L192" s="492"/>
      <c r="M192" s="492"/>
      <c r="N192" s="492"/>
    </row>
    <row r="193" spans="1:14" ht="25.5" customHeight="1">
      <c r="A193" s="492" t="s">
        <v>319</v>
      </c>
      <c r="B193" s="492"/>
      <c r="C193" s="492"/>
      <c r="D193" s="492"/>
      <c r="E193" s="492"/>
      <c r="F193" s="492"/>
      <c r="G193" s="492"/>
      <c r="H193" s="492"/>
      <c r="I193" s="492"/>
      <c r="J193" s="492"/>
      <c r="K193" s="492"/>
      <c r="L193" s="492"/>
      <c r="M193" s="492"/>
      <c r="N193" s="492"/>
    </row>
  </sheetData>
  <mergeCells count="352">
    <mergeCell ref="H176:H177"/>
    <mergeCell ref="I176:I177"/>
    <mergeCell ref="J176:J177"/>
    <mergeCell ref="A178:E178"/>
    <mergeCell ref="B174:C174"/>
    <mergeCell ref="A176:C177"/>
    <mergeCell ref="D176:D177"/>
    <mergeCell ref="E176:E177"/>
    <mergeCell ref="F176:F177"/>
    <mergeCell ref="G176:G177"/>
    <mergeCell ref="A168:E168"/>
    <mergeCell ref="A170:B170"/>
    <mergeCell ref="C170:N170"/>
    <mergeCell ref="A171:B171"/>
    <mergeCell ref="C171:N171"/>
    <mergeCell ref="A172:B172"/>
    <mergeCell ref="C172:N172"/>
    <mergeCell ref="A173:C173"/>
    <mergeCell ref="D173:K173"/>
    <mergeCell ref="L173:N173"/>
    <mergeCell ref="B164:C164"/>
    <mergeCell ref="A166:C167"/>
    <mergeCell ref="D166:D167"/>
    <mergeCell ref="E166:E167"/>
    <mergeCell ref="F166:F167"/>
    <mergeCell ref="G166:G167"/>
    <mergeCell ref="H166:H167"/>
    <mergeCell ref="I166:I167"/>
    <mergeCell ref="J166:J167"/>
    <mergeCell ref="B165:C165"/>
    <mergeCell ref="A158:E158"/>
    <mergeCell ref="A160:B160"/>
    <mergeCell ref="C160:N160"/>
    <mergeCell ref="A161:B161"/>
    <mergeCell ref="C161:N161"/>
    <mergeCell ref="A162:B162"/>
    <mergeCell ref="C162:N162"/>
    <mergeCell ref="A163:C163"/>
    <mergeCell ref="D163:K163"/>
    <mergeCell ref="L163:N163"/>
    <mergeCell ref="B154:C154"/>
    <mergeCell ref="A156:C157"/>
    <mergeCell ref="D156:D157"/>
    <mergeCell ref="E156:E157"/>
    <mergeCell ref="F156:F157"/>
    <mergeCell ref="G156:G157"/>
    <mergeCell ref="A148:E148"/>
    <mergeCell ref="A150:B150"/>
    <mergeCell ref="C150:N150"/>
    <mergeCell ref="A151:B151"/>
    <mergeCell ref="C151:N151"/>
    <mergeCell ref="A152:B152"/>
    <mergeCell ref="C152:N152"/>
    <mergeCell ref="A153:C153"/>
    <mergeCell ref="D153:K153"/>
    <mergeCell ref="L153:N153"/>
    <mergeCell ref="B155:C155"/>
    <mergeCell ref="H156:H157"/>
    <mergeCell ref="I156:I157"/>
    <mergeCell ref="J156:J157"/>
    <mergeCell ref="B144:C144"/>
    <mergeCell ref="A146:C147"/>
    <mergeCell ref="D146:D147"/>
    <mergeCell ref="E146:E147"/>
    <mergeCell ref="F146:F147"/>
    <mergeCell ref="G146:G147"/>
    <mergeCell ref="H146:H147"/>
    <mergeCell ref="I146:I147"/>
    <mergeCell ref="J146:J147"/>
    <mergeCell ref="B145:C145"/>
    <mergeCell ref="A138:E138"/>
    <mergeCell ref="A140:B140"/>
    <mergeCell ref="C140:N140"/>
    <mergeCell ref="A141:B141"/>
    <mergeCell ref="C141:N141"/>
    <mergeCell ref="A142:B142"/>
    <mergeCell ref="C142:N142"/>
    <mergeCell ref="A143:C143"/>
    <mergeCell ref="D143:K143"/>
    <mergeCell ref="L143:N143"/>
    <mergeCell ref="B134:C134"/>
    <mergeCell ref="A136:C137"/>
    <mergeCell ref="D136:D137"/>
    <mergeCell ref="E136:E137"/>
    <mergeCell ref="F136:F137"/>
    <mergeCell ref="G136:G137"/>
    <mergeCell ref="A128:E128"/>
    <mergeCell ref="A130:B130"/>
    <mergeCell ref="C130:N130"/>
    <mergeCell ref="A131:B131"/>
    <mergeCell ref="C131:N131"/>
    <mergeCell ref="A132:B132"/>
    <mergeCell ref="C132:N132"/>
    <mergeCell ref="A133:C133"/>
    <mergeCell ref="D133:K133"/>
    <mergeCell ref="L133:N133"/>
    <mergeCell ref="B135:C135"/>
    <mergeCell ref="H136:H137"/>
    <mergeCell ref="I136:I137"/>
    <mergeCell ref="J136:J137"/>
    <mergeCell ref="B123:C123"/>
    <mergeCell ref="A126:C127"/>
    <mergeCell ref="D126:D127"/>
    <mergeCell ref="E126:E127"/>
    <mergeCell ref="F126:F127"/>
    <mergeCell ref="G126:G127"/>
    <mergeCell ref="H126:H127"/>
    <mergeCell ref="I126:I127"/>
    <mergeCell ref="J126:J127"/>
    <mergeCell ref="B124:C124"/>
    <mergeCell ref="B125:C125"/>
    <mergeCell ref="A117:E117"/>
    <mergeCell ref="A119:B119"/>
    <mergeCell ref="C119:N119"/>
    <mergeCell ref="A120:B120"/>
    <mergeCell ref="C120:N120"/>
    <mergeCell ref="A121:B121"/>
    <mergeCell ref="C121:N121"/>
    <mergeCell ref="A122:C122"/>
    <mergeCell ref="D122:K122"/>
    <mergeCell ref="L122:N122"/>
    <mergeCell ref="B113:C113"/>
    <mergeCell ref="A115:C116"/>
    <mergeCell ref="D115:D116"/>
    <mergeCell ref="E115:E116"/>
    <mergeCell ref="F115:F116"/>
    <mergeCell ref="G115:G116"/>
    <mergeCell ref="A107:E107"/>
    <mergeCell ref="A109:B109"/>
    <mergeCell ref="C109:N109"/>
    <mergeCell ref="A110:B110"/>
    <mergeCell ref="C110:N110"/>
    <mergeCell ref="A111:B111"/>
    <mergeCell ref="C111:N111"/>
    <mergeCell ref="A112:C112"/>
    <mergeCell ref="D112:K112"/>
    <mergeCell ref="L112:N112"/>
    <mergeCell ref="H115:H116"/>
    <mergeCell ref="I115:I116"/>
    <mergeCell ref="J115:J116"/>
    <mergeCell ref="D102:K102"/>
    <mergeCell ref="L102:N102"/>
    <mergeCell ref="B103:C103"/>
    <mergeCell ref="A105:C106"/>
    <mergeCell ref="D105:D106"/>
    <mergeCell ref="E105:E106"/>
    <mergeCell ref="F105:F106"/>
    <mergeCell ref="G105:G106"/>
    <mergeCell ref="H105:H106"/>
    <mergeCell ref="I105:I106"/>
    <mergeCell ref="J105:J106"/>
    <mergeCell ref="I83:I84"/>
    <mergeCell ref="J83:J84"/>
    <mergeCell ref="B82:C82"/>
    <mergeCell ref="B91:C91"/>
    <mergeCell ref="A95:C96"/>
    <mergeCell ref="D95:D96"/>
    <mergeCell ref="E95:E96"/>
    <mergeCell ref="F95:F96"/>
    <mergeCell ref="G95:G96"/>
    <mergeCell ref="A85:E85"/>
    <mergeCell ref="A87:B87"/>
    <mergeCell ref="C87:N87"/>
    <mergeCell ref="A88:B88"/>
    <mergeCell ref="C88:N88"/>
    <mergeCell ref="A89:B89"/>
    <mergeCell ref="C89:N89"/>
    <mergeCell ref="A90:C90"/>
    <mergeCell ref="D90:K90"/>
    <mergeCell ref="L90:N90"/>
    <mergeCell ref="H95:H96"/>
    <mergeCell ref="I95:I96"/>
    <mergeCell ref="J95:J96"/>
    <mergeCell ref="J73:J74"/>
    <mergeCell ref="A75:E75"/>
    <mergeCell ref="A77:B77"/>
    <mergeCell ref="C77:N77"/>
    <mergeCell ref="A78:B78"/>
    <mergeCell ref="C78:N78"/>
    <mergeCell ref="A79:B79"/>
    <mergeCell ref="C79:N79"/>
    <mergeCell ref="A80:C80"/>
    <mergeCell ref="D80:K80"/>
    <mergeCell ref="L80:N80"/>
    <mergeCell ref="A192:N192"/>
    <mergeCell ref="A193:N193"/>
    <mergeCell ref="J17:J18"/>
    <mergeCell ref="B38:C38"/>
    <mergeCell ref="B39:C39"/>
    <mergeCell ref="B114:C114"/>
    <mergeCell ref="B36:C36"/>
    <mergeCell ref="B104:C104"/>
    <mergeCell ref="A180:B180"/>
    <mergeCell ref="A181:B181"/>
    <mergeCell ref="A182:B182"/>
    <mergeCell ref="A184:C184"/>
    <mergeCell ref="A43:C44"/>
    <mergeCell ref="B26:C26"/>
    <mergeCell ref="B25:C25"/>
    <mergeCell ref="A17:C18"/>
    <mergeCell ref="B71:C71"/>
    <mergeCell ref="A73:C74"/>
    <mergeCell ref="D73:D74"/>
    <mergeCell ref="E73:E74"/>
    <mergeCell ref="F73:F74"/>
    <mergeCell ref="G73:G74"/>
    <mergeCell ref="A67:B67"/>
    <mergeCell ref="C67:N67"/>
    <mergeCell ref="A7:N7"/>
    <mergeCell ref="A8:N8"/>
    <mergeCell ref="A10:B10"/>
    <mergeCell ref="C10:N10"/>
    <mergeCell ref="A11:B11"/>
    <mergeCell ref="C11:N11"/>
    <mergeCell ref="A12:B12"/>
    <mergeCell ref="C12:N12"/>
    <mergeCell ref="A13:C13"/>
    <mergeCell ref="L13:N13"/>
    <mergeCell ref="D13:K13"/>
    <mergeCell ref="I27:I28"/>
    <mergeCell ref="J27:J28"/>
    <mergeCell ref="A29:E29"/>
    <mergeCell ref="A27:C28"/>
    <mergeCell ref="D27:D28"/>
    <mergeCell ref="L183:N183"/>
    <mergeCell ref="D43:D44"/>
    <mergeCell ref="E43:E44"/>
    <mergeCell ref="F43:F44"/>
    <mergeCell ref="G43:G44"/>
    <mergeCell ref="H43:H44"/>
    <mergeCell ref="C180:K180"/>
    <mergeCell ref="C181:K181"/>
    <mergeCell ref="C182:K182"/>
    <mergeCell ref="D183:K183"/>
    <mergeCell ref="A68:B68"/>
    <mergeCell ref="C68:N68"/>
    <mergeCell ref="A69:B69"/>
    <mergeCell ref="C69:N69"/>
    <mergeCell ref="A70:C70"/>
    <mergeCell ref="D70:K70"/>
    <mergeCell ref="L70:N70"/>
    <mergeCell ref="H73:H74"/>
    <mergeCell ref="I73:I74"/>
    <mergeCell ref="A19:E19"/>
    <mergeCell ref="G185:G186"/>
    <mergeCell ref="A183:C183"/>
    <mergeCell ref="B175:C175"/>
    <mergeCell ref="B94:C94"/>
    <mergeCell ref="E27:E28"/>
    <mergeCell ref="F27:F28"/>
    <mergeCell ref="G27:G28"/>
    <mergeCell ref="H27:H28"/>
    <mergeCell ref="B81:C81"/>
    <mergeCell ref="A83:C84"/>
    <mergeCell ref="D83:D84"/>
    <mergeCell ref="E83:E84"/>
    <mergeCell ref="F83:F84"/>
    <mergeCell ref="G83:G84"/>
    <mergeCell ref="H83:H84"/>
    <mergeCell ref="A97:E97"/>
    <mergeCell ref="A99:B99"/>
    <mergeCell ref="C99:N99"/>
    <mergeCell ref="A100:B100"/>
    <mergeCell ref="C100:N100"/>
    <mergeCell ref="A101:B101"/>
    <mergeCell ref="C101:N101"/>
    <mergeCell ref="A102:C102"/>
    <mergeCell ref="I43:I44"/>
    <mergeCell ref="J43:J44"/>
    <mergeCell ref="A45:E45"/>
    <mergeCell ref="A47:B47"/>
    <mergeCell ref="C47:N47"/>
    <mergeCell ref="A48:B48"/>
    <mergeCell ref="C48:N48"/>
    <mergeCell ref="A49:B49"/>
    <mergeCell ref="C49:N49"/>
    <mergeCell ref="A21:B21"/>
    <mergeCell ref="C21:N21"/>
    <mergeCell ref="A22:B22"/>
    <mergeCell ref="C22:N22"/>
    <mergeCell ref="A23:B23"/>
    <mergeCell ref="C23:N23"/>
    <mergeCell ref="A24:C24"/>
    <mergeCell ref="D24:K24"/>
    <mergeCell ref="L24:N24"/>
    <mergeCell ref="B14:C14"/>
    <mergeCell ref="B16:C16"/>
    <mergeCell ref="B15:C15"/>
    <mergeCell ref="D17:D18"/>
    <mergeCell ref="E17:E18"/>
    <mergeCell ref="F17:F18"/>
    <mergeCell ref="G17:G18"/>
    <mergeCell ref="H17:H18"/>
    <mergeCell ref="I17:I18"/>
    <mergeCell ref="B37:C37"/>
    <mergeCell ref="B40:C40"/>
    <mergeCell ref="B92:C92"/>
    <mergeCell ref="B93:C93"/>
    <mergeCell ref="B41:C41"/>
    <mergeCell ref="B42:C42"/>
    <mergeCell ref="B52:C52"/>
    <mergeCell ref="B62:C62"/>
    <mergeCell ref="B72:C72"/>
    <mergeCell ref="A32:B32"/>
    <mergeCell ref="C32:N32"/>
    <mergeCell ref="A33:B33"/>
    <mergeCell ref="C33:N33"/>
    <mergeCell ref="A34:B34"/>
    <mergeCell ref="C34:N34"/>
    <mergeCell ref="A35:C35"/>
    <mergeCell ref="D35:K35"/>
    <mergeCell ref="L35:N35"/>
    <mergeCell ref="G63:G64"/>
    <mergeCell ref="H63:H64"/>
    <mergeCell ref="I63:I64"/>
    <mergeCell ref="A50:C50"/>
    <mergeCell ref="D50:K50"/>
    <mergeCell ref="J63:J64"/>
    <mergeCell ref="L50:N50"/>
    <mergeCell ref="B51:C51"/>
    <mergeCell ref="A53:C54"/>
    <mergeCell ref="D53:D54"/>
    <mergeCell ref="E53:E54"/>
    <mergeCell ref="F53:F54"/>
    <mergeCell ref="G53:G54"/>
    <mergeCell ref="H53:H54"/>
    <mergeCell ref="I53:I54"/>
    <mergeCell ref="J53:J54"/>
    <mergeCell ref="H185:H186"/>
    <mergeCell ref="J185:J186"/>
    <mergeCell ref="A185:C186"/>
    <mergeCell ref="D185:D186"/>
    <mergeCell ref="E185:E186"/>
    <mergeCell ref="F185:F186"/>
    <mergeCell ref="A55:E55"/>
    <mergeCell ref="A57:B57"/>
    <mergeCell ref="C57:N57"/>
    <mergeCell ref="A58:B58"/>
    <mergeCell ref="C58:N58"/>
    <mergeCell ref="A59:B59"/>
    <mergeCell ref="C59:N59"/>
    <mergeCell ref="A65:E65"/>
    <mergeCell ref="I185:I186"/>
    <mergeCell ref="K185:K186"/>
    <mergeCell ref="A60:C60"/>
    <mergeCell ref="D60:K60"/>
    <mergeCell ref="L60:N60"/>
    <mergeCell ref="B61:C61"/>
    <mergeCell ref="A63:C64"/>
    <mergeCell ref="D63:D64"/>
    <mergeCell ref="E63:E64"/>
    <mergeCell ref="F63:F64"/>
  </mergeCells>
  <conditionalFormatting sqref="N16 J15:K16 J26:K26 K39 J52:K52 N52 J62:K62 N62 J72:K72 N72 J82:K82 N82 J92:K94 N92:N94 J104:K104 N104 N124:N125 J135:K135 N135 J145:K145 N145 J155:K155 N155 J175:K175 J165:K165 N175 N165 J114:K114 J124:K125 J40:K42 N39:N42">
    <cfRule type="cellIs" dxfId="176" priority="615" operator="between">
      <formula>66</formula>
      <formula>100</formula>
    </cfRule>
    <cfRule type="cellIs" dxfId="175" priority="616" operator="between">
      <formula>33</formula>
      <formula>66</formula>
    </cfRule>
    <cfRule type="cellIs" dxfId="174" priority="617" operator="between">
      <formula>0</formula>
      <formula>33</formula>
    </cfRule>
  </conditionalFormatting>
  <conditionalFormatting sqref="N15 N26">
    <cfRule type="cellIs" dxfId="173" priority="355" operator="between">
      <formula>66</formula>
      <formula>100</formula>
    </cfRule>
    <cfRule type="cellIs" dxfId="172" priority="356" operator="between">
      <formula>33</formula>
      <formula>66</formula>
    </cfRule>
    <cfRule type="cellIs" dxfId="171" priority="357" operator="between">
      <formula>0</formula>
      <formula>33</formula>
    </cfRule>
  </conditionalFormatting>
  <conditionalFormatting sqref="F19">
    <cfRule type="cellIs" dxfId="170" priority="340" operator="between">
      <formula>66</formula>
      <formula>100</formula>
    </cfRule>
    <cfRule type="cellIs" dxfId="169" priority="341" operator="between">
      <formula>33</formula>
      <formula>66</formula>
    </cfRule>
    <cfRule type="cellIs" dxfId="168" priority="342" operator="between">
      <formula>0</formula>
      <formula>33</formula>
    </cfRule>
  </conditionalFormatting>
  <conditionalFormatting sqref="G19">
    <cfRule type="cellIs" dxfId="167" priority="337" operator="between">
      <formula>66</formula>
      <formula>100</formula>
    </cfRule>
    <cfRule type="cellIs" dxfId="166" priority="338" operator="between">
      <formula>33</formula>
      <formula>66</formula>
    </cfRule>
    <cfRule type="cellIs" dxfId="165" priority="339" operator="between">
      <formula>0</formula>
      <formula>33</formula>
    </cfRule>
  </conditionalFormatting>
  <conditionalFormatting sqref="H19">
    <cfRule type="cellIs" dxfId="164" priority="334" operator="between">
      <formula>66</formula>
      <formula>100</formula>
    </cfRule>
    <cfRule type="cellIs" dxfId="163" priority="335" operator="between">
      <formula>33</formula>
      <formula>66</formula>
    </cfRule>
    <cfRule type="cellIs" dxfId="162" priority="336" operator="between">
      <formula>0</formula>
      <formula>33</formula>
    </cfRule>
  </conditionalFormatting>
  <conditionalFormatting sqref="F29">
    <cfRule type="cellIs" dxfId="161" priority="322" operator="between">
      <formula>66</formula>
      <formula>100</formula>
    </cfRule>
    <cfRule type="cellIs" dxfId="160" priority="323" operator="between">
      <formula>33</formula>
      <formula>66</formula>
    </cfRule>
    <cfRule type="cellIs" dxfId="159" priority="324" operator="between">
      <formula>0</formula>
      <formula>33</formula>
    </cfRule>
  </conditionalFormatting>
  <conditionalFormatting sqref="G29">
    <cfRule type="cellIs" dxfId="158" priority="319" operator="between">
      <formula>66</formula>
      <formula>100</formula>
    </cfRule>
    <cfRule type="cellIs" dxfId="157" priority="320" operator="between">
      <formula>33</formula>
      <formula>66</formula>
    </cfRule>
    <cfRule type="cellIs" dxfId="156" priority="321" operator="between">
      <formula>0</formula>
      <formula>33</formula>
    </cfRule>
  </conditionalFormatting>
  <conditionalFormatting sqref="H29">
    <cfRule type="cellIs" dxfId="155" priority="316" operator="between">
      <formula>66</formula>
      <formula>100</formula>
    </cfRule>
    <cfRule type="cellIs" dxfId="154" priority="317" operator="between">
      <formula>33</formula>
      <formula>66</formula>
    </cfRule>
    <cfRule type="cellIs" dxfId="153" priority="318" operator="between">
      <formula>0</formula>
      <formula>33</formula>
    </cfRule>
  </conditionalFormatting>
  <conditionalFormatting sqref="J37:K38">
    <cfRule type="cellIs" dxfId="152" priority="295" operator="between">
      <formula>66</formula>
      <formula>100</formula>
    </cfRule>
    <cfRule type="cellIs" dxfId="151" priority="296" operator="between">
      <formula>33</formula>
      <formula>66</formula>
    </cfRule>
    <cfRule type="cellIs" dxfId="150" priority="297" operator="between">
      <formula>0</formula>
      <formula>33</formula>
    </cfRule>
  </conditionalFormatting>
  <conditionalFormatting sqref="N38">
    <cfRule type="cellIs" dxfId="149" priority="310" operator="between">
      <formula>66</formula>
      <formula>100</formula>
    </cfRule>
    <cfRule type="cellIs" dxfId="148" priority="311" operator="between">
      <formula>33</formula>
      <formula>66</formula>
    </cfRule>
    <cfRule type="cellIs" dxfId="147" priority="312" operator="between">
      <formula>0</formula>
      <formula>33</formula>
    </cfRule>
  </conditionalFormatting>
  <conditionalFormatting sqref="N37">
    <cfRule type="cellIs" dxfId="146" priority="307" operator="between">
      <formula>66</formula>
      <formula>100</formula>
    </cfRule>
    <cfRule type="cellIs" dxfId="145" priority="308" operator="between">
      <formula>33</formula>
      <formula>66</formula>
    </cfRule>
    <cfRule type="cellIs" dxfId="144" priority="309" operator="between">
      <formula>0</formula>
      <formula>33</formula>
    </cfRule>
  </conditionalFormatting>
  <conditionalFormatting sqref="N114">
    <cfRule type="cellIs" dxfId="143" priority="289" operator="between">
      <formula>66</formula>
      <formula>100</formula>
    </cfRule>
    <cfRule type="cellIs" dxfId="142" priority="290" operator="between">
      <formula>33</formula>
      <formula>66</formula>
    </cfRule>
    <cfRule type="cellIs" dxfId="141" priority="291" operator="between">
      <formula>0</formula>
      <formula>33</formula>
    </cfRule>
  </conditionalFormatting>
  <conditionalFormatting sqref="F45">
    <cfRule type="cellIs" dxfId="140" priority="286" operator="between">
      <formula>66</formula>
      <formula>100</formula>
    </cfRule>
    <cfRule type="cellIs" dxfId="139" priority="287" operator="between">
      <formula>33</formula>
      <formula>66</formula>
    </cfRule>
    <cfRule type="cellIs" dxfId="138" priority="288" operator="between">
      <formula>0</formula>
      <formula>33</formula>
    </cfRule>
  </conditionalFormatting>
  <conditionalFormatting sqref="G45">
    <cfRule type="cellIs" dxfId="137" priority="283" operator="between">
      <formula>66</formula>
      <formula>100</formula>
    </cfRule>
    <cfRule type="cellIs" dxfId="136" priority="284" operator="between">
      <formula>33</formula>
      <formula>66</formula>
    </cfRule>
    <cfRule type="cellIs" dxfId="135" priority="285" operator="between">
      <formula>0</formula>
      <formula>33</formula>
    </cfRule>
  </conditionalFormatting>
  <conditionalFormatting sqref="H45">
    <cfRule type="cellIs" dxfId="134" priority="280" operator="between">
      <formula>66</formula>
      <formula>100</formula>
    </cfRule>
    <cfRule type="cellIs" dxfId="133" priority="281" operator="between">
      <formula>33</formula>
      <formula>66</formula>
    </cfRule>
    <cfRule type="cellIs" dxfId="132" priority="282" operator="between">
      <formula>0</formula>
      <formula>33</formula>
    </cfRule>
  </conditionalFormatting>
  <conditionalFormatting sqref="F55">
    <cfRule type="cellIs" dxfId="131" priority="268" operator="between">
      <formula>66</formula>
      <formula>100</formula>
    </cfRule>
    <cfRule type="cellIs" dxfId="130" priority="269" operator="between">
      <formula>33</formula>
      <formula>66</formula>
    </cfRule>
    <cfRule type="cellIs" dxfId="129" priority="270" operator="between">
      <formula>0</formula>
      <formula>33</formula>
    </cfRule>
  </conditionalFormatting>
  <conditionalFormatting sqref="G55">
    <cfRule type="cellIs" dxfId="128" priority="265" operator="between">
      <formula>66</formula>
      <formula>100</formula>
    </cfRule>
    <cfRule type="cellIs" dxfId="127" priority="266" operator="between">
      <formula>33</formula>
      <formula>66</formula>
    </cfRule>
    <cfRule type="cellIs" dxfId="126" priority="267" operator="between">
      <formula>0</formula>
      <formula>33</formula>
    </cfRule>
  </conditionalFormatting>
  <conditionalFormatting sqref="H55">
    <cfRule type="cellIs" dxfId="125" priority="262" operator="between">
      <formula>66</formula>
      <formula>100</formula>
    </cfRule>
    <cfRule type="cellIs" dxfId="124" priority="263" operator="between">
      <formula>33</formula>
      <formula>66</formula>
    </cfRule>
    <cfRule type="cellIs" dxfId="123" priority="264" operator="between">
      <formula>0</formula>
      <formula>33</formula>
    </cfRule>
  </conditionalFormatting>
  <conditionalFormatting sqref="F65">
    <cfRule type="cellIs" dxfId="122" priority="250" operator="between">
      <formula>66</formula>
      <formula>100</formula>
    </cfRule>
    <cfRule type="cellIs" dxfId="121" priority="251" operator="between">
      <formula>33</formula>
      <formula>66</formula>
    </cfRule>
    <cfRule type="cellIs" dxfId="120" priority="252" operator="between">
      <formula>0</formula>
      <formula>33</formula>
    </cfRule>
  </conditionalFormatting>
  <conditionalFormatting sqref="G65">
    <cfRule type="cellIs" dxfId="119" priority="247" operator="between">
      <formula>66</formula>
      <formula>100</formula>
    </cfRule>
    <cfRule type="cellIs" dxfId="118" priority="248" operator="between">
      <formula>33</formula>
      <formula>66</formula>
    </cfRule>
    <cfRule type="cellIs" dxfId="117" priority="249" operator="between">
      <formula>0</formula>
      <formula>33</formula>
    </cfRule>
  </conditionalFormatting>
  <conditionalFormatting sqref="H65">
    <cfRule type="cellIs" dxfId="116" priority="244" operator="between">
      <formula>66</formula>
      <formula>100</formula>
    </cfRule>
    <cfRule type="cellIs" dxfId="115" priority="245" operator="between">
      <formula>33</formula>
      <formula>66</formula>
    </cfRule>
    <cfRule type="cellIs" dxfId="114" priority="246" operator="between">
      <formula>0</formula>
      <formula>33</formula>
    </cfRule>
  </conditionalFormatting>
  <conditionalFormatting sqref="F187">
    <cfRule type="cellIs" dxfId="113" priority="238" operator="between">
      <formula>66</formula>
      <formula>100</formula>
    </cfRule>
    <cfRule type="cellIs" dxfId="112" priority="239" operator="between">
      <formula>33</formula>
      <formula>66</formula>
    </cfRule>
    <cfRule type="cellIs" dxfId="111" priority="240" operator="between">
      <formula>0</formula>
      <formula>33</formula>
    </cfRule>
  </conditionalFormatting>
  <conditionalFormatting sqref="G187">
    <cfRule type="cellIs" dxfId="110" priority="235" operator="between">
      <formula>66</formula>
      <formula>100</formula>
    </cfRule>
    <cfRule type="cellIs" dxfId="109" priority="236" operator="between">
      <formula>33</formula>
      <formula>66</formula>
    </cfRule>
    <cfRule type="cellIs" dxfId="108" priority="237" operator="between">
      <formula>0</formula>
      <formula>33</formula>
    </cfRule>
  </conditionalFormatting>
  <conditionalFormatting sqref="H187">
    <cfRule type="cellIs" dxfId="107" priority="232" operator="between">
      <formula>66</formula>
      <formula>100</formula>
    </cfRule>
    <cfRule type="cellIs" dxfId="106" priority="233" operator="between">
      <formula>33</formula>
      <formula>66</formula>
    </cfRule>
    <cfRule type="cellIs" dxfId="105" priority="234" operator="between">
      <formula>0</formula>
      <formula>33</formula>
    </cfRule>
  </conditionalFormatting>
  <conditionalFormatting sqref="K185">
    <cfRule type="cellIs" dxfId="104" priority="229" operator="between">
      <formula>66</formula>
      <formula>100</formula>
    </cfRule>
    <cfRule type="cellIs" dxfId="103" priority="230" operator="between">
      <formula>33</formula>
      <formula>66</formula>
    </cfRule>
    <cfRule type="cellIs" dxfId="102" priority="231" operator="between">
      <formula>0</formula>
      <formula>33</formula>
    </cfRule>
  </conditionalFormatting>
  <conditionalFormatting sqref="J39">
    <cfRule type="cellIs" dxfId="101" priority="223" operator="between">
      <formula>66</formula>
      <formula>100</formula>
    </cfRule>
    <cfRule type="cellIs" dxfId="100" priority="224" operator="between">
      <formula>33</formula>
      <formula>66</formula>
    </cfRule>
    <cfRule type="cellIs" dxfId="99" priority="225" operator="between">
      <formula>0</formula>
      <formula>33</formula>
    </cfRule>
  </conditionalFormatting>
  <conditionalFormatting sqref="F75">
    <cfRule type="cellIs" dxfId="98" priority="208" operator="between">
      <formula>66</formula>
      <formula>100</formula>
    </cfRule>
    <cfRule type="cellIs" dxfId="97" priority="209" operator="between">
      <formula>33</formula>
      <formula>66</formula>
    </cfRule>
    <cfRule type="cellIs" dxfId="96" priority="210" operator="between">
      <formula>0</formula>
      <formula>33</formula>
    </cfRule>
  </conditionalFormatting>
  <conditionalFormatting sqref="G75">
    <cfRule type="cellIs" dxfId="95" priority="205" operator="between">
      <formula>66</formula>
      <formula>100</formula>
    </cfRule>
    <cfRule type="cellIs" dxfId="94" priority="206" operator="between">
      <formula>33</formula>
      <formula>66</formula>
    </cfRule>
    <cfRule type="cellIs" dxfId="93" priority="207" operator="between">
      <formula>0</formula>
      <formula>33</formula>
    </cfRule>
  </conditionalFormatting>
  <conditionalFormatting sqref="H75">
    <cfRule type="cellIs" dxfId="92" priority="202" operator="between">
      <formula>66</formula>
      <formula>100</formula>
    </cfRule>
    <cfRule type="cellIs" dxfId="91" priority="203" operator="between">
      <formula>33</formula>
      <formula>66</formula>
    </cfRule>
    <cfRule type="cellIs" dxfId="90" priority="204" operator="between">
      <formula>0</formula>
      <formula>33</formula>
    </cfRule>
  </conditionalFormatting>
  <conditionalFormatting sqref="F85">
    <cfRule type="cellIs" dxfId="89" priority="190" operator="between">
      <formula>66</formula>
      <formula>100</formula>
    </cfRule>
    <cfRule type="cellIs" dxfId="88" priority="191" operator="between">
      <formula>33</formula>
      <formula>66</formula>
    </cfRule>
    <cfRule type="cellIs" dxfId="87" priority="192" operator="between">
      <formula>0</formula>
      <formula>33</formula>
    </cfRule>
  </conditionalFormatting>
  <conditionalFormatting sqref="G85">
    <cfRule type="cellIs" dxfId="86" priority="187" operator="between">
      <formula>66</formula>
      <formula>100</formula>
    </cfRule>
    <cfRule type="cellIs" dxfId="85" priority="188" operator="between">
      <formula>33</formula>
      <formula>66</formula>
    </cfRule>
    <cfRule type="cellIs" dxfId="84" priority="189" operator="between">
      <formula>0</formula>
      <formula>33</formula>
    </cfRule>
  </conditionalFormatting>
  <conditionalFormatting sqref="H85">
    <cfRule type="cellIs" dxfId="83" priority="184" operator="between">
      <formula>66</formula>
      <formula>100</formula>
    </cfRule>
    <cfRule type="cellIs" dxfId="82" priority="185" operator="between">
      <formula>33</formula>
      <formula>66</formula>
    </cfRule>
    <cfRule type="cellIs" dxfId="81" priority="186" operator="between">
      <formula>0</formula>
      <formula>33</formula>
    </cfRule>
  </conditionalFormatting>
  <conditionalFormatting sqref="F97">
    <cfRule type="cellIs" dxfId="80" priority="172" operator="between">
      <formula>66</formula>
      <formula>100</formula>
    </cfRule>
    <cfRule type="cellIs" dxfId="79" priority="173" operator="between">
      <formula>33</formula>
      <formula>66</formula>
    </cfRule>
    <cfRule type="cellIs" dxfId="78" priority="174" operator="between">
      <formula>0</formula>
      <formula>33</formula>
    </cfRule>
  </conditionalFormatting>
  <conditionalFormatting sqref="G97">
    <cfRule type="cellIs" dxfId="77" priority="169" operator="between">
      <formula>66</formula>
      <formula>100</formula>
    </cfRule>
    <cfRule type="cellIs" dxfId="76" priority="170" operator="between">
      <formula>33</formula>
      <formula>66</formula>
    </cfRule>
    <cfRule type="cellIs" dxfId="75" priority="171" operator="between">
      <formula>0</formula>
      <formula>33</formula>
    </cfRule>
  </conditionalFormatting>
  <conditionalFormatting sqref="H97">
    <cfRule type="cellIs" dxfId="74" priority="166" operator="between">
      <formula>66</formula>
      <formula>100</formula>
    </cfRule>
    <cfRule type="cellIs" dxfId="73" priority="167" operator="between">
      <formula>33</formula>
      <formula>66</formula>
    </cfRule>
    <cfRule type="cellIs" dxfId="72" priority="168" operator="between">
      <formula>0</formula>
      <formula>33</formula>
    </cfRule>
  </conditionalFormatting>
  <conditionalFormatting sqref="F107">
    <cfRule type="cellIs" dxfId="71" priority="154" operator="between">
      <formula>66</formula>
      <formula>100</formula>
    </cfRule>
    <cfRule type="cellIs" dxfId="70" priority="155" operator="between">
      <formula>33</formula>
      <formula>66</formula>
    </cfRule>
    <cfRule type="cellIs" dxfId="69" priority="156" operator="between">
      <formula>0</formula>
      <formula>33</formula>
    </cfRule>
  </conditionalFormatting>
  <conditionalFormatting sqref="G107">
    <cfRule type="cellIs" dxfId="68" priority="151" operator="between">
      <formula>66</formula>
      <formula>100</formula>
    </cfRule>
    <cfRule type="cellIs" dxfId="67" priority="152" operator="between">
      <formula>33</formula>
      <formula>66</formula>
    </cfRule>
    <cfRule type="cellIs" dxfId="66" priority="153" operator="between">
      <formula>0</formula>
      <formula>33</formula>
    </cfRule>
  </conditionalFormatting>
  <conditionalFormatting sqref="H107">
    <cfRule type="cellIs" dxfId="65" priority="148" operator="between">
      <formula>66</formula>
      <formula>100</formula>
    </cfRule>
    <cfRule type="cellIs" dxfId="64" priority="149" operator="between">
      <formula>33</formula>
      <formula>66</formula>
    </cfRule>
    <cfRule type="cellIs" dxfId="63" priority="150" operator="between">
      <formula>0</formula>
      <formula>33</formula>
    </cfRule>
  </conditionalFormatting>
  <conditionalFormatting sqref="F117">
    <cfRule type="cellIs" dxfId="62" priority="136" operator="between">
      <formula>66</formula>
      <formula>100</formula>
    </cfRule>
    <cfRule type="cellIs" dxfId="61" priority="137" operator="between">
      <formula>33</formula>
      <formula>66</formula>
    </cfRule>
    <cfRule type="cellIs" dxfId="60" priority="138" operator="between">
      <formula>0</formula>
      <formula>33</formula>
    </cfRule>
  </conditionalFormatting>
  <conditionalFormatting sqref="G117">
    <cfRule type="cellIs" dxfId="59" priority="133" operator="between">
      <formula>66</formula>
      <formula>100</formula>
    </cfRule>
    <cfRule type="cellIs" dxfId="58" priority="134" operator="between">
      <formula>33</formula>
      <formula>66</formula>
    </cfRule>
    <cfRule type="cellIs" dxfId="57" priority="135" operator="between">
      <formula>0</formula>
      <formula>33</formula>
    </cfRule>
  </conditionalFormatting>
  <conditionalFormatting sqref="H117">
    <cfRule type="cellIs" dxfId="56" priority="130" operator="between">
      <formula>66</formula>
      <formula>100</formula>
    </cfRule>
    <cfRule type="cellIs" dxfId="55" priority="131" operator="between">
      <formula>33</formula>
      <formula>66</formula>
    </cfRule>
    <cfRule type="cellIs" dxfId="54" priority="132" operator="between">
      <formula>0</formula>
      <formula>33</formula>
    </cfRule>
  </conditionalFormatting>
  <conditionalFormatting sqref="F128">
    <cfRule type="cellIs" dxfId="53" priority="118" operator="between">
      <formula>66</formula>
      <formula>100</formula>
    </cfRule>
    <cfRule type="cellIs" dxfId="52" priority="119" operator="between">
      <formula>33</formula>
      <formula>66</formula>
    </cfRule>
    <cfRule type="cellIs" dxfId="51" priority="120" operator="between">
      <formula>0</formula>
      <formula>33</formula>
    </cfRule>
  </conditionalFormatting>
  <conditionalFormatting sqref="G128">
    <cfRule type="cellIs" dxfId="50" priority="115" operator="between">
      <formula>66</formula>
      <formula>100</formula>
    </cfRule>
    <cfRule type="cellIs" dxfId="49" priority="116" operator="between">
      <formula>33</formula>
      <formula>66</formula>
    </cfRule>
    <cfRule type="cellIs" dxfId="48" priority="117" operator="between">
      <formula>0</formula>
      <formula>33</formula>
    </cfRule>
  </conditionalFormatting>
  <conditionalFormatting sqref="H128">
    <cfRule type="cellIs" dxfId="47" priority="112" operator="between">
      <formula>66</formula>
      <formula>100</formula>
    </cfRule>
    <cfRule type="cellIs" dxfId="46" priority="113" operator="between">
      <formula>33</formula>
      <formula>66</formula>
    </cfRule>
    <cfRule type="cellIs" dxfId="45" priority="114" operator="between">
      <formula>0</formula>
      <formula>33</formula>
    </cfRule>
  </conditionalFormatting>
  <conditionalFormatting sqref="F138">
    <cfRule type="cellIs" dxfId="44" priority="100" operator="between">
      <formula>66</formula>
      <formula>100</formula>
    </cfRule>
    <cfRule type="cellIs" dxfId="43" priority="101" operator="between">
      <formula>33</formula>
      <formula>66</formula>
    </cfRule>
    <cfRule type="cellIs" dxfId="42" priority="102" operator="between">
      <formula>0</formula>
      <formula>33</formula>
    </cfRule>
  </conditionalFormatting>
  <conditionalFormatting sqref="G138">
    <cfRule type="cellIs" dxfId="41" priority="97" operator="between">
      <formula>66</formula>
      <formula>100</formula>
    </cfRule>
    <cfRule type="cellIs" dxfId="40" priority="98" operator="between">
      <formula>33</formula>
      <formula>66</formula>
    </cfRule>
    <cfRule type="cellIs" dxfId="39" priority="99" operator="between">
      <formula>0</formula>
      <formula>33</formula>
    </cfRule>
  </conditionalFormatting>
  <conditionalFormatting sqref="H138">
    <cfRule type="cellIs" dxfId="38" priority="94" operator="between">
      <formula>66</formula>
      <formula>100</formula>
    </cfRule>
    <cfRule type="cellIs" dxfId="37" priority="95" operator="between">
      <formula>33</formula>
      <formula>66</formula>
    </cfRule>
    <cfRule type="cellIs" dxfId="36" priority="96" operator="between">
      <formula>0</formula>
      <formula>33</formula>
    </cfRule>
  </conditionalFormatting>
  <conditionalFormatting sqref="F148">
    <cfRule type="cellIs" dxfId="35" priority="82" operator="between">
      <formula>66</formula>
      <formula>100</formula>
    </cfRule>
    <cfRule type="cellIs" dxfId="34" priority="83" operator="between">
      <formula>33</formula>
      <formula>66</formula>
    </cfRule>
    <cfRule type="cellIs" dxfId="33" priority="84" operator="between">
      <formula>0</formula>
      <formula>33</formula>
    </cfRule>
  </conditionalFormatting>
  <conditionalFormatting sqref="G148">
    <cfRule type="cellIs" dxfId="32" priority="79" operator="between">
      <formula>66</formula>
      <formula>100</formula>
    </cfRule>
    <cfRule type="cellIs" dxfId="31" priority="80" operator="between">
      <formula>33</formula>
      <formula>66</formula>
    </cfRule>
    <cfRule type="cellIs" dxfId="30" priority="81" operator="between">
      <formula>0</formula>
      <formula>33</formula>
    </cfRule>
  </conditionalFormatting>
  <conditionalFormatting sqref="H148">
    <cfRule type="cellIs" dxfId="29" priority="76" operator="between">
      <formula>66</formula>
      <formula>100</formula>
    </cfRule>
    <cfRule type="cellIs" dxfId="28" priority="77" operator="between">
      <formula>33</formula>
      <formula>66</formula>
    </cfRule>
    <cfRule type="cellIs" dxfId="27" priority="78" operator="between">
      <formula>0</formula>
      <formula>33</formula>
    </cfRule>
  </conditionalFormatting>
  <conditionalFormatting sqref="F158">
    <cfRule type="cellIs" dxfId="26" priority="64" operator="between">
      <formula>66</formula>
      <formula>100</formula>
    </cfRule>
    <cfRule type="cellIs" dxfId="25" priority="65" operator="between">
      <formula>33</formula>
      <formula>66</formula>
    </cfRule>
    <cfRule type="cellIs" dxfId="24" priority="66" operator="between">
      <formula>0</formula>
      <formula>33</formula>
    </cfRule>
  </conditionalFormatting>
  <conditionalFormatting sqref="G158">
    <cfRule type="cellIs" dxfId="23" priority="61" operator="between">
      <formula>66</formula>
      <formula>100</formula>
    </cfRule>
    <cfRule type="cellIs" dxfId="22" priority="62" operator="between">
      <formula>33</formula>
      <formula>66</formula>
    </cfRule>
    <cfRule type="cellIs" dxfId="21" priority="63" operator="between">
      <formula>0</formula>
      <formula>33</formula>
    </cfRule>
  </conditionalFormatting>
  <conditionalFormatting sqref="H158">
    <cfRule type="cellIs" dxfId="20" priority="58" operator="between">
      <formula>66</formula>
      <formula>100</formula>
    </cfRule>
    <cfRule type="cellIs" dxfId="19" priority="59" operator="between">
      <formula>33</formula>
      <formula>66</formula>
    </cfRule>
    <cfRule type="cellIs" dxfId="18" priority="60" operator="between">
      <formula>0</formula>
      <formula>33</formula>
    </cfRule>
  </conditionalFormatting>
  <conditionalFormatting sqref="F168">
    <cfRule type="cellIs" dxfId="17" priority="46" operator="between">
      <formula>66</formula>
      <formula>100</formula>
    </cfRule>
    <cfRule type="cellIs" dxfId="16" priority="47" operator="between">
      <formula>33</formula>
      <formula>66</formula>
    </cfRule>
    <cfRule type="cellIs" dxfId="15" priority="48" operator="between">
      <formula>0</formula>
      <formula>33</formula>
    </cfRule>
  </conditionalFormatting>
  <conditionalFormatting sqref="G168">
    <cfRule type="cellIs" dxfId="14" priority="43" operator="between">
      <formula>66</formula>
      <formula>100</formula>
    </cfRule>
    <cfRule type="cellIs" dxfId="13" priority="44" operator="between">
      <formula>33</formula>
      <formula>66</formula>
    </cfRule>
    <cfRule type="cellIs" dxfId="12" priority="45" operator="between">
      <formula>0</formula>
      <formula>33</formula>
    </cfRule>
  </conditionalFormatting>
  <conditionalFormatting sqref="H168">
    <cfRule type="cellIs" dxfId="11" priority="40" operator="between">
      <formula>66</formula>
      <formula>100</formula>
    </cfRule>
    <cfRule type="cellIs" dxfId="10" priority="41" operator="between">
      <formula>33</formula>
      <formula>66</formula>
    </cfRule>
    <cfRule type="cellIs" dxfId="9" priority="42" operator="between">
      <formula>0</formula>
      <formula>33</formula>
    </cfRule>
  </conditionalFormatting>
  <conditionalFormatting sqref="F178">
    <cfRule type="cellIs" dxfId="8" priority="28" operator="between">
      <formula>66</formula>
      <formula>100</formula>
    </cfRule>
    <cfRule type="cellIs" dxfId="7" priority="29" operator="between">
      <formula>33</formula>
      <formula>66</formula>
    </cfRule>
    <cfRule type="cellIs" dxfId="6" priority="30" operator="between">
      <formula>0</formula>
      <formula>33</formula>
    </cfRule>
  </conditionalFormatting>
  <conditionalFormatting sqref="G178">
    <cfRule type="cellIs" dxfId="5" priority="25" operator="between">
      <formula>66</formula>
      <formula>100</formula>
    </cfRule>
    <cfRule type="cellIs" dxfId="4" priority="26" operator="between">
      <formula>33</formula>
      <formula>66</formula>
    </cfRule>
    <cfRule type="cellIs" dxfId="3" priority="27" operator="between">
      <formula>0</formula>
      <formula>33</formula>
    </cfRule>
  </conditionalFormatting>
  <conditionalFormatting sqref="H178">
    <cfRule type="cellIs" dxfId="2" priority="22" operator="between">
      <formula>66</formula>
      <formula>100</formula>
    </cfRule>
    <cfRule type="cellIs" dxfId="1" priority="23" operator="between">
      <formula>33</formula>
      <formula>66</formula>
    </cfRule>
    <cfRule type="cellIs" dxfId="0" priority="24" operator="between">
      <formula>0</formula>
      <formula>33</formula>
    </cfRule>
  </conditionalFormatting>
  <printOptions horizontalCentered="1"/>
  <pageMargins left="0" right="0" top="0" bottom="0" header="0.39370078740157483" footer="0.31496062992125984"/>
  <pageSetup paperSize="9" scale="57" orientation="landscape" useFirstPageNumber="1" horizontalDpi="300" verticalDpi="300" r:id="rId1"/>
  <rowBreaks count="1" manualBreakCount="1">
    <brk id="193" max="12"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W113"/>
  <sheetViews>
    <sheetView view="pageBreakPreview" topLeftCell="A49" zoomScaleNormal="100" zoomScaleSheetLayoutView="100" workbookViewId="0">
      <selection activeCell="A16" sqref="A16"/>
    </sheetView>
  </sheetViews>
  <sheetFormatPr defaultRowHeight="14.25"/>
  <cols>
    <col min="1" max="1" width="24.140625" style="33" customWidth="1"/>
    <col min="2" max="3" width="15" style="33" customWidth="1"/>
    <col min="4" max="4" width="22.28515625" style="33" customWidth="1"/>
    <col min="5" max="5" width="20.7109375" style="33" customWidth="1"/>
    <col min="6" max="6" width="16.42578125" style="33" customWidth="1"/>
    <col min="7" max="7" width="15.140625" style="33" customWidth="1"/>
    <col min="8" max="8" width="50.5703125" style="143" bestFit="1" customWidth="1"/>
    <col min="9" max="12" width="9.140625" style="33" hidden="1" customWidth="1"/>
    <col min="13" max="13" width="15.140625" style="33" customWidth="1"/>
    <col min="14" max="14" width="11.28515625" style="33" bestFit="1" customWidth="1"/>
    <col min="15" max="15" width="9.140625" style="33"/>
    <col min="16" max="16" width="16.5703125" style="33" bestFit="1" customWidth="1"/>
    <col min="17" max="17" width="13.140625" style="33" bestFit="1" customWidth="1"/>
    <col min="18" max="18" width="11.85546875" style="33" bestFit="1" customWidth="1"/>
    <col min="19" max="19" width="15.42578125" style="33" bestFit="1" customWidth="1"/>
    <col min="20" max="16384" width="9.140625" style="33"/>
  </cols>
  <sheetData>
    <row r="1" spans="1:15" ht="15">
      <c r="A1" s="532" t="s">
        <v>26</v>
      </c>
      <c r="B1" s="533"/>
      <c r="C1" s="533"/>
      <c r="D1" s="533"/>
      <c r="E1" s="533"/>
      <c r="F1" s="533"/>
      <c r="G1" s="533"/>
      <c r="H1" s="534"/>
    </row>
    <row r="2" spans="1:15" ht="15">
      <c r="A2" s="535" t="s">
        <v>64</v>
      </c>
      <c r="B2" s="536"/>
      <c r="C2" s="536"/>
      <c r="D2" s="536"/>
      <c r="E2" s="536"/>
      <c r="F2" s="536"/>
      <c r="G2" s="536"/>
      <c r="H2" s="537"/>
    </row>
    <row r="3" spans="1:15" ht="15">
      <c r="A3" s="229"/>
      <c r="B3" s="230"/>
      <c r="C3" s="230"/>
      <c r="D3" s="230"/>
      <c r="E3" s="230"/>
      <c r="F3" s="230"/>
      <c r="G3" s="230"/>
      <c r="H3" s="231"/>
    </row>
    <row r="4" spans="1:15" ht="15">
      <c r="A4" s="228" t="s">
        <v>34</v>
      </c>
      <c r="B4" s="538" t="s">
        <v>81</v>
      </c>
      <c r="C4" s="538"/>
      <c r="D4" s="538"/>
      <c r="E4" s="538"/>
      <c r="F4" s="538"/>
      <c r="G4" s="538"/>
      <c r="H4" s="538"/>
      <c r="I4" s="538"/>
      <c r="J4" s="538"/>
      <c r="K4" s="538"/>
      <c r="L4" s="538"/>
    </row>
    <row r="5" spans="1:15" ht="3.75" customHeight="1">
      <c r="A5" s="37"/>
      <c r="B5" s="34"/>
      <c r="C5" s="34"/>
      <c r="D5" s="34"/>
      <c r="E5" s="34"/>
      <c r="F5" s="34"/>
      <c r="G5" s="34"/>
      <c r="H5" s="38"/>
    </row>
    <row r="6" spans="1:15" s="226" customFormat="1" ht="15">
      <c r="A6" s="228" t="s">
        <v>35</v>
      </c>
      <c r="B6" s="539" t="s">
        <v>232</v>
      </c>
      <c r="C6" s="539"/>
      <c r="D6" s="539"/>
      <c r="E6" s="539"/>
      <c r="F6" s="539"/>
      <c r="G6" s="539"/>
      <c r="H6" s="539"/>
      <c r="I6" s="539"/>
      <c r="J6" s="539"/>
      <c r="K6" s="539"/>
      <c r="L6" s="539"/>
    </row>
    <row r="7" spans="1:15" ht="3" customHeight="1">
      <c r="A7" s="39"/>
      <c r="B7" s="35"/>
      <c r="C7" s="35"/>
      <c r="D7" s="35"/>
      <c r="E7" s="35"/>
      <c r="F7" s="36"/>
      <c r="G7" s="34"/>
      <c r="H7" s="38"/>
    </row>
    <row r="8" spans="1:15" ht="15">
      <c r="A8" s="228" t="s">
        <v>33</v>
      </c>
      <c r="B8" s="539" t="s">
        <v>57</v>
      </c>
      <c r="C8" s="539"/>
      <c r="D8" s="539"/>
      <c r="E8" s="539"/>
      <c r="F8" s="539"/>
      <c r="G8" s="539"/>
      <c r="H8" s="539"/>
    </row>
    <row r="9" spans="1:15" ht="2.25" customHeight="1">
      <c r="A9" s="535"/>
      <c r="B9" s="536"/>
      <c r="C9" s="536"/>
      <c r="D9" s="536"/>
      <c r="E9" s="536"/>
      <c r="F9" s="536"/>
      <c r="G9" s="536"/>
      <c r="H9" s="537"/>
    </row>
    <row r="10" spans="1:15">
      <c r="A10" s="544" t="s">
        <v>42</v>
      </c>
      <c r="B10" s="545"/>
      <c r="C10" s="545"/>
      <c r="D10" s="545"/>
      <c r="E10" s="545"/>
      <c r="F10" s="545"/>
      <c r="G10" s="545"/>
      <c r="H10" s="546"/>
    </row>
    <row r="11" spans="1:15" ht="25.5">
      <c r="A11" s="234" t="s">
        <v>1</v>
      </c>
      <c r="B11" s="547" t="s">
        <v>48</v>
      </c>
      <c r="C11" s="548"/>
      <c r="D11" s="549"/>
      <c r="E11" s="547" t="s">
        <v>46</v>
      </c>
      <c r="F11" s="549"/>
      <c r="G11" s="67" t="s">
        <v>47</v>
      </c>
      <c r="H11" s="234" t="s">
        <v>5</v>
      </c>
    </row>
    <row r="12" spans="1:15" ht="14.25" customHeight="1">
      <c r="A12" s="235" t="s">
        <v>83</v>
      </c>
      <c r="B12" s="550" t="s">
        <v>78</v>
      </c>
      <c r="C12" s="551"/>
      <c r="D12" s="552"/>
      <c r="E12" s="550">
        <v>100</v>
      </c>
      <c r="F12" s="553"/>
      <c r="G12" s="199">
        <v>29</v>
      </c>
      <c r="H12" s="200">
        <f>G12*E12/100</f>
        <v>29</v>
      </c>
      <c r="M12" s="568"/>
      <c r="N12" s="568"/>
      <c r="O12" s="568"/>
    </row>
    <row r="13" spans="1:15" ht="3" customHeight="1">
      <c r="A13" s="554"/>
      <c r="B13" s="555"/>
      <c r="C13" s="555"/>
      <c r="D13" s="555"/>
      <c r="E13" s="555"/>
      <c r="F13" s="555"/>
      <c r="G13" s="555"/>
      <c r="H13" s="556"/>
      <c r="M13" s="568"/>
      <c r="N13" s="568"/>
      <c r="O13" s="568"/>
    </row>
    <row r="14" spans="1:15">
      <c r="A14" s="544" t="s">
        <v>43</v>
      </c>
      <c r="B14" s="545"/>
      <c r="C14" s="545"/>
      <c r="D14" s="545"/>
      <c r="E14" s="545"/>
      <c r="F14" s="545"/>
      <c r="G14" s="545"/>
      <c r="H14" s="546"/>
      <c r="M14" s="568"/>
      <c r="N14" s="568"/>
      <c r="O14" s="568"/>
    </row>
    <row r="15" spans="1:15">
      <c r="A15" s="78" t="s">
        <v>58</v>
      </c>
      <c r="B15" s="569" t="s">
        <v>8</v>
      </c>
      <c r="C15" s="570"/>
      <c r="D15" s="64" t="s">
        <v>9</v>
      </c>
      <c r="E15" s="79" t="s">
        <v>59</v>
      </c>
      <c r="F15" s="79" t="s">
        <v>60</v>
      </c>
      <c r="G15" s="64" t="s">
        <v>32</v>
      </c>
      <c r="H15" s="65" t="s">
        <v>10</v>
      </c>
      <c r="M15" s="568"/>
      <c r="N15" s="568"/>
      <c r="O15" s="568"/>
    </row>
    <row r="16" spans="1:15">
      <c r="A16" s="146">
        <v>857322</v>
      </c>
      <c r="B16" s="571">
        <v>1601138.35</v>
      </c>
      <c r="C16" s="572"/>
      <c r="D16" s="201">
        <v>1523323.23</v>
      </c>
      <c r="E16" s="42">
        <v>1305994.17</v>
      </c>
      <c r="F16" s="202">
        <v>562177.81999999995</v>
      </c>
      <c r="G16" s="42">
        <v>962889.82</v>
      </c>
      <c r="H16" s="75">
        <f>G16/B16*100</f>
        <v>60.137827564994609</v>
      </c>
      <c r="M16" s="568"/>
      <c r="N16" s="568"/>
      <c r="O16" s="568"/>
    </row>
    <row r="17" spans="1:17" ht="2.25" customHeight="1">
      <c r="A17" s="158"/>
      <c r="B17" s="159"/>
      <c r="C17" s="159"/>
      <c r="D17" s="203"/>
      <c r="E17" s="162"/>
      <c r="F17" s="161"/>
      <c r="G17" s="162"/>
      <c r="H17" s="160"/>
      <c r="M17" s="568"/>
      <c r="N17" s="568"/>
      <c r="O17" s="568"/>
    </row>
    <row r="18" spans="1:17" ht="13.5" customHeight="1">
      <c r="A18" s="587" t="s">
        <v>54</v>
      </c>
      <c r="B18" s="587"/>
      <c r="C18" s="587"/>
      <c r="D18" s="587"/>
      <c r="E18" s="587"/>
      <c r="F18" s="587"/>
      <c r="G18" s="587"/>
      <c r="H18" s="587"/>
      <c r="I18" s="132"/>
      <c r="M18" s="568"/>
      <c r="N18" s="568"/>
      <c r="O18" s="568"/>
    </row>
    <row r="19" spans="1:17" ht="15" customHeight="1">
      <c r="A19" s="588" t="s">
        <v>55</v>
      </c>
      <c r="B19" s="588"/>
      <c r="C19" s="588"/>
      <c r="D19" s="588"/>
      <c r="E19" s="588"/>
      <c r="F19" s="588"/>
      <c r="G19" s="588"/>
      <c r="H19" s="588"/>
      <c r="I19" s="132"/>
      <c r="M19" s="568"/>
      <c r="N19" s="568"/>
      <c r="O19" s="568"/>
    </row>
    <row r="20" spans="1:17" ht="32.25" customHeight="1">
      <c r="A20" s="589" t="s">
        <v>233</v>
      </c>
      <c r="B20" s="590"/>
      <c r="C20" s="590"/>
      <c r="D20" s="590"/>
      <c r="E20" s="590"/>
      <c r="F20" s="590"/>
      <c r="G20" s="590"/>
      <c r="H20" s="591"/>
      <c r="I20" s="132"/>
    </row>
    <row r="21" spans="1:17" ht="15.75" customHeight="1">
      <c r="A21" s="588" t="s">
        <v>49</v>
      </c>
      <c r="B21" s="588"/>
      <c r="C21" s="588"/>
      <c r="D21" s="588"/>
      <c r="E21" s="588"/>
      <c r="F21" s="588"/>
      <c r="G21" s="588"/>
      <c r="H21" s="588"/>
      <c r="I21" s="132"/>
    </row>
    <row r="22" spans="1:17" ht="45.75" customHeight="1">
      <c r="A22" s="580" t="s">
        <v>234</v>
      </c>
      <c r="B22" s="581"/>
      <c r="C22" s="581"/>
      <c r="D22" s="581"/>
      <c r="E22" s="581"/>
      <c r="F22" s="581"/>
      <c r="G22" s="581"/>
      <c r="H22" s="582"/>
      <c r="I22" s="132"/>
      <c r="M22" s="573"/>
      <c r="N22" s="573"/>
      <c r="O22" s="573"/>
      <c r="P22" s="573"/>
      <c r="Q22" s="573"/>
    </row>
    <row r="23" spans="1:17" ht="15">
      <c r="A23" s="583" t="s">
        <v>62</v>
      </c>
      <c r="B23" s="583"/>
      <c r="C23" s="583"/>
      <c r="D23" s="583"/>
      <c r="E23" s="583"/>
      <c r="F23" s="583"/>
      <c r="G23" s="583"/>
      <c r="H23" s="583"/>
      <c r="I23" s="132"/>
      <c r="M23" s="204" t="s">
        <v>235</v>
      </c>
      <c r="N23" s="204" t="s">
        <v>140</v>
      </c>
      <c r="O23" s="204" t="s">
        <v>141</v>
      </c>
      <c r="P23" s="204" t="s">
        <v>142</v>
      </c>
      <c r="Q23" s="204" t="s">
        <v>143</v>
      </c>
    </row>
    <row r="24" spans="1:17" ht="28.5" customHeight="1">
      <c r="A24" s="584" t="s">
        <v>263</v>
      </c>
      <c r="B24" s="585"/>
      <c r="C24" s="585"/>
      <c r="D24" s="585"/>
      <c r="E24" s="585"/>
      <c r="F24" s="585"/>
      <c r="G24" s="585"/>
      <c r="H24" s="586"/>
      <c r="I24" s="132"/>
      <c r="M24" s="205" t="s">
        <v>236</v>
      </c>
      <c r="N24" s="246">
        <v>9</v>
      </c>
      <c r="O24" s="246">
        <v>29</v>
      </c>
      <c r="P24" s="246">
        <v>26</v>
      </c>
      <c r="Q24" s="246">
        <v>21</v>
      </c>
    </row>
    <row r="25" spans="1:17" ht="15.75" customHeight="1">
      <c r="H25" s="206"/>
      <c r="I25" s="132"/>
      <c r="M25" s="207" t="s">
        <v>237</v>
      </c>
      <c r="N25" s="246">
        <v>6</v>
      </c>
      <c r="O25" s="246">
        <v>11</v>
      </c>
      <c r="P25" s="246">
        <v>13</v>
      </c>
      <c r="Q25" s="246">
        <v>20</v>
      </c>
    </row>
    <row r="26" spans="1:17" ht="15">
      <c r="H26" s="208"/>
      <c r="I26" s="132"/>
      <c r="M26" s="207" t="s">
        <v>238</v>
      </c>
      <c r="N26" s="246">
        <v>12</v>
      </c>
      <c r="O26" s="246">
        <v>13</v>
      </c>
      <c r="P26" s="246">
        <v>12</v>
      </c>
      <c r="Q26" s="246">
        <v>20</v>
      </c>
    </row>
    <row r="27" spans="1:17" ht="15">
      <c r="H27" s="208"/>
      <c r="I27" s="132"/>
      <c r="M27" s="207" t="s">
        <v>239</v>
      </c>
      <c r="N27" s="246">
        <v>23</v>
      </c>
      <c r="O27" s="246">
        <v>11</v>
      </c>
      <c r="P27" s="246">
        <v>16</v>
      </c>
      <c r="Q27" s="246">
        <v>9</v>
      </c>
    </row>
    <row r="28" spans="1:17" ht="15">
      <c r="H28" s="208"/>
      <c r="I28" s="132"/>
      <c r="M28" s="207" t="s">
        <v>240</v>
      </c>
      <c r="N28" s="246">
        <v>1</v>
      </c>
      <c r="O28" s="246">
        <v>9</v>
      </c>
      <c r="P28" s="246">
        <v>8</v>
      </c>
      <c r="Q28" s="246">
        <v>2</v>
      </c>
    </row>
    <row r="29" spans="1:17" ht="80.25" customHeight="1">
      <c r="H29" s="208"/>
      <c r="I29" s="132"/>
      <c r="M29" s="207" t="s">
        <v>241</v>
      </c>
      <c r="N29" s="246">
        <v>1</v>
      </c>
      <c r="O29" s="246">
        <v>6</v>
      </c>
      <c r="P29" s="246">
        <v>3</v>
      </c>
      <c r="Q29" s="246">
        <v>2</v>
      </c>
    </row>
    <row r="30" spans="1:17">
      <c r="H30" s="208"/>
      <c r="I30" s="132"/>
      <c r="M30" s="209" t="s">
        <v>133</v>
      </c>
      <c r="N30" s="209">
        <f>SUM(N24:N29)</f>
        <v>52</v>
      </c>
      <c r="O30" s="209">
        <f>SUM(O24:O29)</f>
        <v>79</v>
      </c>
      <c r="P30" s="209">
        <f>SUM(P24:P29)</f>
        <v>78</v>
      </c>
      <c r="Q30" s="209">
        <f>SUM(Q24:Q29)</f>
        <v>74</v>
      </c>
    </row>
    <row r="31" spans="1:17">
      <c r="H31" s="208"/>
      <c r="I31" s="132"/>
      <c r="M31" s="210"/>
      <c r="N31" s="210"/>
      <c r="O31" s="210"/>
      <c r="P31" s="210"/>
      <c r="Q31" s="210"/>
    </row>
    <row r="32" spans="1:17" ht="132" customHeight="1">
      <c r="H32" s="208"/>
      <c r="I32" s="132"/>
      <c r="M32" s="210"/>
      <c r="N32" s="210"/>
      <c r="O32" s="210"/>
      <c r="P32" s="210"/>
      <c r="Q32" s="210"/>
    </row>
    <row r="33" spans="1:17" ht="60.75" customHeight="1">
      <c r="A33" s="574" t="s">
        <v>264</v>
      </c>
      <c r="B33" s="575"/>
      <c r="C33" s="575"/>
      <c r="D33" s="575"/>
      <c r="E33" s="575"/>
      <c r="F33" s="575"/>
      <c r="G33" s="575"/>
      <c r="H33" s="576"/>
      <c r="I33" s="132"/>
      <c r="M33" s="210"/>
      <c r="N33" s="210"/>
      <c r="O33" s="210"/>
      <c r="P33" s="210"/>
      <c r="Q33" s="210"/>
    </row>
    <row r="34" spans="1:17" ht="25.5" customHeight="1">
      <c r="A34" s="564" t="s">
        <v>84</v>
      </c>
      <c r="B34" s="565"/>
      <c r="C34" s="565"/>
      <c r="D34" s="565"/>
      <c r="E34" s="565"/>
      <c r="F34" s="565"/>
      <c r="G34" s="565"/>
      <c r="H34" s="577"/>
      <c r="I34" s="132"/>
      <c r="P34" s="578"/>
      <c r="Q34" s="578"/>
    </row>
    <row r="35" spans="1:17" ht="53.25" customHeight="1">
      <c r="A35" s="98" t="s">
        <v>85</v>
      </c>
      <c r="B35" s="98" t="s">
        <v>86</v>
      </c>
      <c r="C35" s="245" t="s">
        <v>198</v>
      </c>
      <c r="D35" s="98" t="s">
        <v>161</v>
      </c>
      <c r="E35" s="98" t="s">
        <v>16</v>
      </c>
      <c r="F35" s="245" t="s">
        <v>162</v>
      </c>
      <c r="G35" s="558" t="s">
        <v>52</v>
      </c>
      <c r="H35" s="592"/>
      <c r="I35" s="132"/>
    </row>
    <row r="36" spans="1:17" ht="37.5" customHeight="1">
      <c r="A36" s="99" t="s">
        <v>88</v>
      </c>
      <c r="B36" s="266">
        <v>82408.679999999993</v>
      </c>
      <c r="C36" s="266">
        <v>80998.09</v>
      </c>
      <c r="D36" s="266">
        <v>61059.94</v>
      </c>
      <c r="E36" s="102">
        <f t="shared" ref="E36:E50" si="0">D36/B36*100</f>
        <v>74.094063877737156</v>
      </c>
      <c r="F36" s="267">
        <v>39716.080000000002</v>
      </c>
      <c r="G36" s="593" t="s">
        <v>259</v>
      </c>
      <c r="H36" s="594"/>
      <c r="I36" s="132"/>
    </row>
    <row r="37" spans="1:17" ht="32.25" customHeight="1">
      <c r="A37" s="103" t="s">
        <v>89</v>
      </c>
      <c r="B37" s="272">
        <v>67427.34</v>
      </c>
      <c r="C37" s="272">
        <v>54000</v>
      </c>
      <c r="D37" s="238">
        <v>41466.31</v>
      </c>
      <c r="E37" s="106">
        <f t="shared" si="0"/>
        <v>61.49776930248175</v>
      </c>
      <c r="F37" s="268">
        <v>22071.16</v>
      </c>
      <c r="G37" s="540" t="s">
        <v>242</v>
      </c>
      <c r="H37" s="541"/>
      <c r="I37" s="132"/>
    </row>
    <row r="38" spans="1:17" ht="28.5" customHeight="1">
      <c r="A38" s="103" t="s">
        <v>90</v>
      </c>
      <c r="B38" s="272">
        <v>88120.88</v>
      </c>
      <c r="C38" s="272">
        <v>97973.2</v>
      </c>
      <c r="D38" s="238">
        <v>46369.68</v>
      </c>
      <c r="E38" s="106">
        <f t="shared" si="0"/>
        <v>52.620536699134192</v>
      </c>
      <c r="F38" s="150">
        <v>25165.58</v>
      </c>
      <c r="G38" s="518" t="s">
        <v>243</v>
      </c>
      <c r="H38" s="519"/>
      <c r="I38" s="132"/>
    </row>
    <row r="39" spans="1:17" ht="25.5" customHeight="1">
      <c r="A39" s="147" t="s">
        <v>91</v>
      </c>
      <c r="B39" s="272">
        <v>21399.35</v>
      </c>
      <c r="C39" s="272">
        <v>12800</v>
      </c>
      <c r="D39" s="238">
        <v>14064.95</v>
      </c>
      <c r="E39" s="106">
        <f t="shared" si="0"/>
        <v>65.726061772904316</v>
      </c>
      <c r="F39" s="268">
        <v>7012</v>
      </c>
      <c r="G39" s="542" t="s">
        <v>260</v>
      </c>
      <c r="H39" s="543"/>
      <c r="I39" s="132"/>
    </row>
    <row r="40" spans="1:17" ht="34.5" customHeight="1">
      <c r="A40" s="103" t="s">
        <v>92</v>
      </c>
      <c r="B40" s="272">
        <v>4663.43</v>
      </c>
      <c r="C40" s="272">
        <v>4026.48</v>
      </c>
      <c r="D40" s="238">
        <v>1913.07</v>
      </c>
      <c r="E40" s="106">
        <f t="shared" si="0"/>
        <v>41.022809391370721</v>
      </c>
      <c r="F40" s="268">
        <v>1629.97</v>
      </c>
      <c r="G40" s="540" t="s">
        <v>163</v>
      </c>
      <c r="H40" s="541"/>
      <c r="I40" s="132"/>
      <c r="M40" s="579"/>
      <c r="N40" s="579"/>
      <c r="O40" s="579"/>
      <c r="P40" s="579"/>
      <c r="Q40" s="579"/>
    </row>
    <row r="41" spans="1:17" ht="27" customHeight="1">
      <c r="A41" s="103" t="s">
        <v>164</v>
      </c>
      <c r="B41" s="272">
        <v>82669.2</v>
      </c>
      <c r="C41" s="273">
        <v>78000</v>
      </c>
      <c r="D41" s="238">
        <v>56423.9</v>
      </c>
      <c r="E41" s="106">
        <f t="shared" si="0"/>
        <v>68.252626129199271</v>
      </c>
      <c r="F41" s="268">
        <v>46207.22</v>
      </c>
      <c r="G41" s="540" t="s">
        <v>165</v>
      </c>
      <c r="H41" s="541"/>
      <c r="I41" s="132"/>
      <c r="M41" s="579"/>
      <c r="N41" s="579"/>
      <c r="O41" s="579"/>
      <c r="P41" s="579"/>
      <c r="Q41" s="579"/>
    </row>
    <row r="42" spans="1:17" ht="28.5" customHeight="1">
      <c r="A42" s="103" t="s">
        <v>93</v>
      </c>
      <c r="B42" s="272">
        <v>329218.99</v>
      </c>
      <c r="C42" s="274">
        <v>324152.52</v>
      </c>
      <c r="D42" s="238">
        <v>215013.31</v>
      </c>
      <c r="E42" s="106">
        <f t="shared" si="0"/>
        <v>65.310117742600454</v>
      </c>
      <c r="F42" s="268">
        <v>114205.68</v>
      </c>
      <c r="G42" s="540" t="s">
        <v>166</v>
      </c>
      <c r="H42" s="541"/>
      <c r="I42" s="132"/>
      <c r="M42" s="579"/>
      <c r="N42" s="579"/>
      <c r="O42" s="579"/>
      <c r="P42" s="579"/>
      <c r="Q42" s="579"/>
    </row>
    <row r="43" spans="1:17" ht="24.75" customHeight="1">
      <c r="A43" s="103" t="s">
        <v>94</v>
      </c>
      <c r="B43" s="275">
        <v>104804.14</v>
      </c>
      <c r="C43" s="274">
        <v>77564.160000000003</v>
      </c>
      <c r="D43" s="238">
        <v>78839.22</v>
      </c>
      <c r="E43" s="106">
        <f t="shared" si="0"/>
        <v>75.225291672638122</v>
      </c>
      <c r="F43" s="267">
        <v>31439.22</v>
      </c>
      <c r="G43" s="518" t="s">
        <v>243</v>
      </c>
      <c r="H43" s="519"/>
      <c r="I43" s="132"/>
      <c r="M43" s="579"/>
      <c r="N43" s="579"/>
      <c r="O43" s="579"/>
      <c r="P43" s="579"/>
      <c r="Q43" s="579"/>
    </row>
    <row r="44" spans="1:17" s="43" customFormat="1" ht="27" customHeight="1">
      <c r="A44" s="103" t="s">
        <v>95</v>
      </c>
      <c r="B44" s="276">
        <v>1257.04</v>
      </c>
      <c r="C44" s="277">
        <v>966.56</v>
      </c>
      <c r="D44" s="238">
        <v>966.52</v>
      </c>
      <c r="E44" s="106">
        <f t="shared" si="0"/>
        <v>76.888563609749895</v>
      </c>
      <c r="F44" s="268">
        <v>290.52</v>
      </c>
      <c r="G44" s="518" t="s">
        <v>244</v>
      </c>
      <c r="H44" s="519"/>
      <c r="I44" s="133"/>
      <c r="M44" s="579"/>
      <c r="N44" s="579"/>
      <c r="O44" s="579"/>
      <c r="P44" s="579"/>
      <c r="Q44" s="579"/>
    </row>
    <row r="45" spans="1:17" s="44" customFormat="1" ht="26.25" customHeight="1">
      <c r="A45" s="103" t="s">
        <v>96</v>
      </c>
      <c r="B45" s="278">
        <v>18384.77</v>
      </c>
      <c r="C45" s="199">
        <v>50203.13</v>
      </c>
      <c r="D45" s="269">
        <v>4065.57</v>
      </c>
      <c r="E45" s="148">
        <f t="shared" si="0"/>
        <v>22.113793101572661</v>
      </c>
      <c r="F45" s="150">
        <v>0</v>
      </c>
      <c r="G45" s="518" t="s">
        <v>245</v>
      </c>
      <c r="H45" s="519"/>
      <c r="I45" s="134"/>
      <c r="M45" s="579"/>
      <c r="N45" s="579"/>
      <c r="O45" s="579"/>
      <c r="P45" s="579"/>
      <c r="Q45" s="579"/>
    </row>
    <row r="46" spans="1:17" s="44" customFormat="1" ht="24.75" customHeight="1">
      <c r="A46" s="103" t="s">
        <v>97</v>
      </c>
      <c r="B46" s="276">
        <v>9468.68</v>
      </c>
      <c r="C46" s="277">
        <v>7160.28</v>
      </c>
      <c r="D46" s="238">
        <v>5208.68</v>
      </c>
      <c r="E46" s="106">
        <f t="shared" si="0"/>
        <v>55.009568387568272</v>
      </c>
      <c r="F46" s="150">
        <v>3872.63</v>
      </c>
      <c r="G46" s="518" t="s">
        <v>246</v>
      </c>
      <c r="H46" s="519"/>
      <c r="I46" s="134"/>
      <c r="M46" s="579"/>
      <c r="N46" s="579"/>
      <c r="O46" s="579"/>
      <c r="P46" s="579"/>
      <c r="Q46" s="579"/>
    </row>
    <row r="47" spans="1:17" ht="28.5" customHeight="1">
      <c r="A47" s="103" t="s">
        <v>261</v>
      </c>
      <c r="B47" s="275">
        <v>38062.5</v>
      </c>
      <c r="C47" s="274">
        <v>43500</v>
      </c>
      <c r="D47" s="238">
        <v>23562.5</v>
      </c>
      <c r="E47" s="106">
        <f t="shared" si="0"/>
        <v>61.904761904761905</v>
      </c>
      <c r="F47" s="268">
        <v>14500</v>
      </c>
      <c r="G47" s="540" t="s">
        <v>167</v>
      </c>
      <c r="H47" s="541"/>
      <c r="I47" s="132"/>
      <c r="M47" s="579"/>
      <c r="N47" s="579"/>
      <c r="O47" s="579"/>
      <c r="P47" s="579"/>
      <c r="Q47" s="579"/>
    </row>
    <row r="48" spans="1:17" ht="30.75" customHeight="1">
      <c r="A48" s="103" t="s">
        <v>99</v>
      </c>
      <c r="B48" s="275">
        <v>13347.6</v>
      </c>
      <c r="C48" s="274">
        <v>10201.799999999999</v>
      </c>
      <c r="D48" s="238">
        <v>4704</v>
      </c>
      <c r="E48" s="106">
        <f t="shared" si="0"/>
        <v>35.242290748898675</v>
      </c>
      <c r="F48" s="150">
        <v>2352</v>
      </c>
      <c r="G48" s="542" t="s">
        <v>168</v>
      </c>
      <c r="H48" s="543"/>
      <c r="I48" s="132"/>
      <c r="M48" s="579"/>
      <c r="N48" s="579"/>
      <c r="O48" s="579"/>
      <c r="P48" s="579"/>
      <c r="Q48" s="579"/>
    </row>
    <row r="49" spans="1:9" ht="50.25" customHeight="1">
      <c r="A49" s="103" t="s">
        <v>101</v>
      </c>
      <c r="B49" s="279">
        <v>42000</v>
      </c>
      <c r="C49" s="269">
        <v>14000</v>
      </c>
      <c r="D49" s="270">
        <v>11301.34</v>
      </c>
      <c r="E49" s="112">
        <f t="shared" si="0"/>
        <v>26.907952380952381</v>
      </c>
      <c r="F49" s="150">
        <v>1301.49</v>
      </c>
      <c r="G49" s="518" t="s">
        <v>247</v>
      </c>
      <c r="H49" s="543"/>
      <c r="I49" s="132"/>
    </row>
    <row r="50" spans="1:9" ht="24" customHeight="1">
      <c r="A50" s="113" t="s">
        <v>102</v>
      </c>
      <c r="B50" s="211">
        <f>SUM(B36:B49)</f>
        <v>903232.60000000009</v>
      </c>
      <c r="C50" s="211">
        <f>SUM(C36:C49)</f>
        <v>855546.2200000002</v>
      </c>
      <c r="D50" s="211">
        <f>SUM(D36:D49)</f>
        <v>564958.99</v>
      </c>
      <c r="E50" s="115">
        <f t="shared" si="0"/>
        <v>62.548560581183622</v>
      </c>
      <c r="F50" s="271">
        <f>SUM(F36:F49)</f>
        <v>309763.55000000005</v>
      </c>
      <c r="G50" s="560"/>
      <c r="H50" s="561"/>
      <c r="I50" s="132"/>
    </row>
    <row r="51" spans="1:9" ht="3.75" customHeight="1">
      <c r="A51" s="562"/>
      <c r="B51" s="563"/>
      <c r="C51" s="563"/>
      <c r="D51" s="563"/>
      <c r="E51" s="563"/>
      <c r="F51" s="563"/>
      <c r="G51" s="563"/>
      <c r="H51" s="563"/>
      <c r="I51" s="132"/>
    </row>
    <row r="52" spans="1:9" ht="16.5" customHeight="1">
      <c r="A52" s="564" t="s">
        <v>103</v>
      </c>
      <c r="B52" s="565"/>
      <c r="C52" s="565"/>
      <c r="D52" s="565"/>
      <c r="E52" s="565"/>
      <c r="F52" s="565"/>
      <c r="G52" s="565"/>
      <c r="H52" s="565"/>
      <c r="I52" s="132"/>
    </row>
    <row r="53" spans="1:9" ht="54" customHeight="1">
      <c r="A53" s="557" t="s">
        <v>85</v>
      </c>
      <c r="B53" s="557"/>
      <c r="C53" s="245" t="s">
        <v>198</v>
      </c>
      <c r="D53" s="98" t="s">
        <v>104</v>
      </c>
      <c r="E53" s="98" t="s">
        <v>105</v>
      </c>
      <c r="F53" s="116" t="s">
        <v>16</v>
      </c>
      <c r="G53" s="558" t="s">
        <v>52</v>
      </c>
      <c r="H53" s="559"/>
      <c r="I53" s="132"/>
    </row>
    <row r="54" spans="1:9" ht="59.25" customHeight="1">
      <c r="A54" s="502" t="s">
        <v>106</v>
      </c>
      <c r="B54" s="502"/>
      <c r="C54" s="280">
        <v>5760</v>
      </c>
      <c r="D54" s="105">
        <v>5760</v>
      </c>
      <c r="E54" s="105">
        <v>0</v>
      </c>
      <c r="F54" s="117">
        <f>E54/D54*100</f>
        <v>0</v>
      </c>
      <c r="G54" s="503" t="s">
        <v>169</v>
      </c>
      <c r="H54" s="503"/>
      <c r="I54" s="132"/>
    </row>
    <row r="55" spans="1:9" ht="21.75" customHeight="1">
      <c r="A55" s="502" t="s">
        <v>107</v>
      </c>
      <c r="B55" s="502"/>
      <c r="C55" s="280">
        <v>375</v>
      </c>
      <c r="D55" s="105">
        <v>1500</v>
      </c>
      <c r="E55" s="105">
        <v>0</v>
      </c>
      <c r="F55" s="117">
        <v>0</v>
      </c>
      <c r="G55" s="566" t="s">
        <v>170</v>
      </c>
      <c r="H55" s="567"/>
      <c r="I55" s="132"/>
    </row>
    <row r="56" spans="1:9" ht="32.25" customHeight="1">
      <c r="A56" s="502" t="s">
        <v>108</v>
      </c>
      <c r="B56" s="502"/>
      <c r="C56" s="280">
        <v>100</v>
      </c>
      <c r="D56" s="281">
        <v>1200</v>
      </c>
      <c r="E56" s="105">
        <v>0</v>
      </c>
      <c r="F56" s="117">
        <f t="shared" ref="F56:F65" si="1">E56/D56*100</f>
        <v>0</v>
      </c>
      <c r="G56" s="530" t="s">
        <v>171</v>
      </c>
      <c r="H56" s="530"/>
      <c r="I56" s="132"/>
    </row>
    <row r="57" spans="1:9" ht="27.75" customHeight="1">
      <c r="A57" s="502" t="s">
        <v>172</v>
      </c>
      <c r="B57" s="502"/>
      <c r="C57" s="280">
        <v>3379.41</v>
      </c>
      <c r="D57" s="105">
        <v>10138.25</v>
      </c>
      <c r="E57" s="105">
        <v>375.21</v>
      </c>
      <c r="F57" s="117">
        <f t="shared" si="1"/>
        <v>3.7009345794392523</v>
      </c>
      <c r="G57" s="503" t="s">
        <v>173</v>
      </c>
      <c r="H57" s="503"/>
      <c r="I57" s="132"/>
    </row>
    <row r="58" spans="1:9" ht="25.5" customHeight="1">
      <c r="A58" s="502" t="s">
        <v>174</v>
      </c>
      <c r="B58" s="502"/>
      <c r="C58" s="280">
        <v>277.14999999999998</v>
      </c>
      <c r="D58" s="105">
        <v>1108.6199999999999</v>
      </c>
      <c r="E58" s="105">
        <v>492.72</v>
      </c>
      <c r="F58" s="117">
        <f t="shared" si="1"/>
        <v>44.44444444444445</v>
      </c>
      <c r="G58" s="503" t="s">
        <v>173</v>
      </c>
      <c r="H58" s="503"/>
      <c r="I58" s="132"/>
    </row>
    <row r="59" spans="1:9" ht="30.75" customHeight="1">
      <c r="A59" s="502" t="s">
        <v>112</v>
      </c>
      <c r="B59" s="502"/>
      <c r="C59" s="280">
        <v>0</v>
      </c>
      <c r="D59" s="105">
        <v>10000</v>
      </c>
      <c r="E59" s="105">
        <v>0</v>
      </c>
      <c r="F59" s="117">
        <f t="shared" si="1"/>
        <v>0</v>
      </c>
      <c r="G59" s="531" t="s">
        <v>175</v>
      </c>
      <c r="H59" s="531"/>
      <c r="I59" s="132"/>
    </row>
    <row r="60" spans="1:9" ht="29.25" customHeight="1">
      <c r="A60" s="502" t="s">
        <v>113</v>
      </c>
      <c r="B60" s="502"/>
      <c r="C60" s="280">
        <v>0</v>
      </c>
      <c r="D60" s="105">
        <v>4000</v>
      </c>
      <c r="E60" s="105">
        <v>0</v>
      </c>
      <c r="F60" s="117">
        <f t="shared" si="1"/>
        <v>0</v>
      </c>
      <c r="G60" s="503" t="s">
        <v>176</v>
      </c>
      <c r="H60" s="503"/>
      <c r="I60" s="132"/>
    </row>
    <row r="61" spans="1:9" ht="25.5" customHeight="1">
      <c r="A61" s="502" t="s">
        <v>114</v>
      </c>
      <c r="B61" s="502"/>
      <c r="C61" s="280">
        <v>5000</v>
      </c>
      <c r="D61" s="105">
        <v>15000</v>
      </c>
      <c r="E61" s="105">
        <v>7400</v>
      </c>
      <c r="F61" s="117">
        <f t="shared" si="1"/>
        <v>49.333333333333336</v>
      </c>
      <c r="G61" s="503" t="s">
        <v>177</v>
      </c>
      <c r="H61" s="503"/>
      <c r="I61" s="132"/>
    </row>
    <row r="62" spans="1:9" ht="26.25" customHeight="1">
      <c r="A62" s="502" t="s">
        <v>115</v>
      </c>
      <c r="B62" s="502"/>
      <c r="C62" s="280">
        <v>0</v>
      </c>
      <c r="D62" s="105">
        <v>200000</v>
      </c>
      <c r="E62" s="105">
        <v>0</v>
      </c>
      <c r="F62" s="117">
        <f t="shared" si="1"/>
        <v>0</v>
      </c>
      <c r="G62" s="503" t="s">
        <v>176</v>
      </c>
      <c r="H62" s="503"/>
      <c r="I62" s="132"/>
    </row>
    <row r="63" spans="1:9" ht="38.25" customHeight="1">
      <c r="A63" s="502" t="s">
        <v>116</v>
      </c>
      <c r="B63" s="502"/>
      <c r="C63" s="280">
        <v>0</v>
      </c>
      <c r="D63" s="105">
        <v>241377.2</v>
      </c>
      <c r="E63" s="105">
        <v>0</v>
      </c>
      <c r="F63" s="117">
        <f t="shared" si="1"/>
        <v>0</v>
      </c>
      <c r="G63" s="531" t="s">
        <v>178</v>
      </c>
      <c r="H63" s="531"/>
      <c r="I63" s="132"/>
    </row>
    <row r="64" spans="1:9" ht="43.5" customHeight="1">
      <c r="A64" s="502" t="s">
        <v>117</v>
      </c>
      <c r="B64" s="502"/>
      <c r="C64" s="280">
        <v>0</v>
      </c>
      <c r="D64" s="105">
        <v>47100</v>
      </c>
      <c r="E64" s="105">
        <v>0</v>
      </c>
      <c r="F64" s="117">
        <f t="shared" si="1"/>
        <v>0</v>
      </c>
      <c r="G64" s="530" t="s">
        <v>179</v>
      </c>
      <c r="H64" s="530"/>
      <c r="I64" s="132"/>
    </row>
    <row r="65" spans="1:23" ht="57" customHeight="1">
      <c r="A65" s="502" t="s">
        <v>118</v>
      </c>
      <c r="B65" s="502"/>
      <c r="C65" s="280">
        <v>6900</v>
      </c>
      <c r="D65" s="105">
        <v>20700</v>
      </c>
      <c r="E65" s="105">
        <v>2659.2</v>
      </c>
      <c r="F65" s="117">
        <f t="shared" si="1"/>
        <v>12.846376811594201</v>
      </c>
      <c r="G65" s="530" t="s">
        <v>180</v>
      </c>
      <c r="H65" s="530"/>
      <c r="I65" s="132"/>
    </row>
    <row r="66" spans="1:23" ht="24" customHeight="1">
      <c r="A66" s="528" t="s">
        <v>248</v>
      </c>
      <c r="B66" s="529"/>
      <c r="C66" s="282">
        <v>2633.33</v>
      </c>
      <c r="D66" s="283">
        <v>7900</v>
      </c>
      <c r="E66" s="283">
        <v>3019.48</v>
      </c>
      <c r="F66" s="212">
        <f>E66/D66*100</f>
        <v>38.221265822784808</v>
      </c>
      <c r="G66" s="521" t="s">
        <v>249</v>
      </c>
      <c r="H66" s="521"/>
      <c r="I66" s="132"/>
    </row>
    <row r="67" spans="1:23" ht="27" customHeight="1">
      <c r="A67" s="528" t="s">
        <v>250</v>
      </c>
      <c r="B67" s="529"/>
      <c r="C67" s="282">
        <v>0</v>
      </c>
      <c r="D67" s="283">
        <v>0</v>
      </c>
      <c r="E67" s="283">
        <v>0</v>
      </c>
      <c r="F67" s="212"/>
      <c r="G67" s="521" t="s">
        <v>251</v>
      </c>
      <c r="H67" s="521"/>
      <c r="I67" s="132"/>
    </row>
    <row r="68" spans="1:23" ht="21.75" customHeight="1">
      <c r="A68" s="516" t="s">
        <v>252</v>
      </c>
      <c r="B68" s="517"/>
      <c r="C68" s="282">
        <v>997</v>
      </c>
      <c r="D68" s="283">
        <v>997</v>
      </c>
      <c r="E68" s="283">
        <v>0</v>
      </c>
      <c r="F68" s="212">
        <v>0</v>
      </c>
      <c r="G68" s="518" t="s">
        <v>253</v>
      </c>
      <c r="H68" s="519"/>
      <c r="I68" s="132"/>
    </row>
    <row r="69" spans="1:23" ht="27" customHeight="1">
      <c r="A69" s="516" t="s">
        <v>254</v>
      </c>
      <c r="B69" s="517"/>
      <c r="C69" s="282">
        <v>1339.2</v>
      </c>
      <c r="D69" s="283">
        <v>1339.2</v>
      </c>
      <c r="E69" s="283">
        <v>0</v>
      </c>
      <c r="F69" s="212">
        <v>0</v>
      </c>
      <c r="G69" s="518" t="s">
        <v>255</v>
      </c>
      <c r="H69" s="519"/>
      <c r="I69" s="132"/>
    </row>
    <row r="70" spans="1:23" ht="86.25" customHeight="1">
      <c r="A70" s="520" t="s">
        <v>119</v>
      </c>
      <c r="B70" s="520"/>
      <c r="C70" s="284">
        <v>0</v>
      </c>
      <c r="D70" s="283">
        <v>0</v>
      </c>
      <c r="E70" s="283">
        <v>0</v>
      </c>
      <c r="F70" s="212">
        <v>0</v>
      </c>
      <c r="G70" s="521" t="s">
        <v>256</v>
      </c>
      <c r="H70" s="521"/>
      <c r="I70" s="243"/>
      <c r="P70" s="260" t="s">
        <v>58</v>
      </c>
      <c r="Q70" s="261" t="s">
        <v>8</v>
      </c>
      <c r="R70" s="261" t="s">
        <v>9</v>
      </c>
      <c r="S70" s="262" t="s">
        <v>59</v>
      </c>
      <c r="T70" s="262" t="s">
        <v>60</v>
      </c>
      <c r="U70" s="261" t="s">
        <v>32</v>
      </c>
      <c r="V70" s="595" t="s">
        <v>10</v>
      </c>
      <c r="W70" s="596"/>
    </row>
    <row r="71" spans="1:23" ht="30" customHeight="1">
      <c r="A71" s="522" t="s">
        <v>120</v>
      </c>
      <c r="B71" s="522"/>
      <c r="C71" s="213">
        <f>SUM(C54:C70)</f>
        <v>26761.09</v>
      </c>
      <c r="D71" s="213">
        <f>D54+D55+D56+D57+D58+D59+D60+D61+D62+D63+D64+D65+D70+SUM(D54:D70)</f>
        <v>1126004.3400000001</v>
      </c>
      <c r="E71" s="213">
        <f>SUM(E54:E70)</f>
        <v>13946.61</v>
      </c>
      <c r="F71" s="214">
        <f>E71/D71*100</f>
        <v>1.2385929169686858</v>
      </c>
      <c r="G71" s="605"/>
      <c r="H71" s="605"/>
      <c r="I71" s="244"/>
      <c r="P71" s="146">
        <v>857322</v>
      </c>
      <c r="Q71" s="263">
        <v>931517.92</v>
      </c>
      <c r="R71" s="263">
        <v>527267.41</v>
      </c>
      <c r="S71" s="263">
        <v>117502.56</v>
      </c>
      <c r="T71" s="263">
        <v>43306.64</v>
      </c>
      <c r="U71" s="263">
        <v>410707.39</v>
      </c>
      <c r="V71" s="597">
        <f>U71/Q71*100</f>
        <v>44.090122281276138</v>
      </c>
      <c r="W71" s="598"/>
    </row>
    <row r="72" spans="1:23" ht="34.5" customHeight="1">
      <c r="A72" s="523" t="s">
        <v>121</v>
      </c>
      <c r="B72" s="524"/>
      <c r="C72" s="264">
        <f>SUM(C71+C50)</f>
        <v>882307.31000000017</v>
      </c>
      <c r="D72" s="215">
        <f>D71+B50</f>
        <v>2029236.9400000002</v>
      </c>
      <c r="E72" s="216">
        <f>SUM(D50,E71)</f>
        <v>578905.59999999998</v>
      </c>
      <c r="F72" s="217">
        <f>E72/D72*100</f>
        <v>28.528240768177614</v>
      </c>
      <c r="G72" s="605"/>
      <c r="H72" s="605"/>
      <c r="I72" s="163"/>
    </row>
    <row r="73" spans="1:23" ht="25.5" customHeight="1">
      <c r="A73" s="525" t="s">
        <v>123</v>
      </c>
      <c r="B73" s="526"/>
      <c r="C73" s="239"/>
      <c r="D73" s="527" t="s">
        <v>181</v>
      </c>
      <c r="E73" s="527"/>
      <c r="F73" s="510" t="s">
        <v>125</v>
      </c>
      <c r="G73" s="511"/>
      <c r="H73" s="511"/>
      <c r="I73" s="163"/>
    </row>
    <row r="74" spans="1:23" ht="36.75" customHeight="1">
      <c r="A74" s="242" t="s">
        <v>126</v>
      </c>
      <c r="B74" s="227" t="s">
        <v>127</v>
      </c>
      <c r="C74" s="232" t="s">
        <v>182</v>
      </c>
      <c r="D74" s="233"/>
      <c r="E74" s="141" t="s">
        <v>129</v>
      </c>
      <c r="F74" s="512"/>
      <c r="G74" s="513"/>
      <c r="H74" s="513"/>
      <c r="I74" s="163"/>
    </row>
    <row r="75" spans="1:23" ht="22.5" customHeight="1">
      <c r="A75" s="149" t="s">
        <v>183</v>
      </c>
      <c r="B75" s="150">
        <v>5290</v>
      </c>
      <c r="C75" s="599" t="s">
        <v>184</v>
      </c>
      <c r="D75" s="600"/>
      <c r="E75" s="504">
        <v>8000</v>
      </c>
      <c r="F75" s="501" t="s">
        <v>185</v>
      </c>
      <c r="G75" s="501"/>
      <c r="H75" s="501"/>
      <c r="I75" s="153"/>
    </row>
    <row r="76" spans="1:23" ht="24" customHeight="1">
      <c r="A76" s="151" t="s">
        <v>186</v>
      </c>
      <c r="B76" s="164">
        <v>2710</v>
      </c>
      <c r="C76" s="601"/>
      <c r="D76" s="602"/>
      <c r="E76" s="505"/>
      <c r="F76" s="501"/>
      <c r="G76" s="501"/>
      <c r="H76" s="501"/>
      <c r="I76" s="163"/>
    </row>
    <row r="77" spans="1:23" ht="21.75" customHeight="1">
      <c r="A77" s="119" t="s">
        <v>183</v>
      </c>
      <c r="B77" s="150">
        <v>6360</v>
      </c>
      <c r="C77" s="514" t="s">
        <v>187</v>
      </c>
      <c r="D77" s="515"/>
      <c r="E77" s="152">
        <v>6360</v>
      </c>
      <c r="F77" s="501" t="s">
        <v>188</v>
      </c>
      <c r="G77" s="501"/>
      <c r="H77" s="501"/>
      <c r="I77" s="163"/>
    </row>
    <row r="78" spans="1:23" ht="27" customHeight="1">
      <c r="A78" s="119" t="s">
        <v>183</v>
      </c>
      <c r="B78" s="150">
        <v>5000</v>
      </c>
      <c r="C78" s="514" t="s">
        <v>183</v>
      </c>
      <c r="D78" s="515"/>
      <c r="E78" s="152">
        <v>5000</v>
      </c>
      <c r="F78" s="501" t="s">
        <v>189</v>
      </c>
      <c r="G78" s="501"/>
      <c r="H78" s="501"/>
      <c r="I78" s="163"/>
    </row>
    <row r="79" spans="1:23" ht="30.75" customHeight="1">
      <c r="A79" s="119" t="s">
        <v>190</v>
      </c>
      <c r="B79" s="150">
        <v>3672</v>
      </c>
      <c r="C79" s="514" t="s">
        <v>191</v>
      </c>
      <c r="D79" s="515"/>
      <c r="E79" s="154">
        <v>3672</v>
      </c>
      <c r="F79" s="498" t="s">
        <v>192</v>
      </c>
      <c r="G79" s="499"/>
      <c r="H79" s="500"/>
      <c r="I79" s="163"/>
    </row>
    <row r="80" spans="1:23" ht="24" customHeight="1">
      <c r="A80" s="506" t="s">
        <v>190</v>
      </c>
      <c r="B80" s="508">
        <v>23917.1</v>
      </c>
      <c r="C80" s="599" t="s">
        <v>183</v>
      </c>
      <c r="D80" s="600"/>
      <c r="E80" s="218">
        <v>7684.6</v>
      </c>
      <c r="F80" s="501" t="s">
        <v>199</v>
      </c>
      <c r="G80" s="501"/>
      <c r="H80" s="501"/>
      <c r="I80" s="163"/>
    </row>
    <row r="81" spans="1:17" ht="24.75" customHeight="1">
      <c r="A81" s="507"/>
      <c r="B81" s="509"/>
      <c r="C81" s="514" t="s">
        <v>187</v>
      </c>
      <c r="D81" s="515"/>
      <c r="E81" s="219">
        <v>16232.5</v>
      </c>
      <c r="F81" s="501"/>
      <c r="G81" s="501"/>
      <c r="H81" s="501"/>
      <c r="I81" s="163"/>
    </row>
    <row r="82" spans="1:17" ht="24.75" customHeight="1">
      <c r="A82" s="155" t="s">
        <v>193</v>
      </c>
      <c r="B82" s="150">
        <v>780</v>
      </c>
      <c r="C82" s="603" t="s">
        <v>194</v>
      </c>
      <c r="D82" s="604"/>
      <c r="E82" s="152">
        <v>780</v>
      </c>
      <c r="F82" s="501" t="s">
        <v>200</v>
      </c>
      <c r="G82" s="501"/>
      <c r="H82" s="501"/>
      <c r="I82" s="163"/>
    </row>
    <row r="83" spans="1:17" ht="26.25" customHeight="1">
      <c r="A83" s="155" t="s">
        <v>193</v>
      </c>
      <c r="B83" s="156">
        <v>12712</v>
      </c>
      <c r="C83" s="514" t="s">
        <v>195</v>
      </c>
      <c r="D83" s="515"/>
      <c r="E83" s="152">
        <v>12712</v>
      </c>
      <c r="F83" s="498" t="s">
        <v>196</v>
      </c>
      <c r="G83" s="499"/>
      <c r="H83" s="500"/>
      <c r="I83" s="163"/>
    </row>
    <row r="84" spans="1:17" ht="24" customHeight="1">
      <c r="A84" s="155" t="s">
        <v>193</v>
      </c>
      <c r="B84" s="156">
        <v>5000</v>
      </c>
      <c r="C84" s="514" t="s">
        <v>195</v>
      </c>
      <c r="D84" s="515"/>
      <c r="E84" s="120">
        <v>5000</v>
      </c>
      <c r="F84" s="498" t="s">
        <v>257</v>
      </c>
      <c r="G84" s="499"/>
      <c r="H84" s="500"/>
      <c r="I84" s="163"/>
    </row>
    <row r="85" spans="1:17" ht="24" customHeight="1">
      <c r="A85" s="155" t="s">
        <v>193</v>
      </c>
      <c r="B85" s="156">
        <v>6069.4</v>
      </c>
      <c r="C85" s="514" t="s">
        <v>195</v>
      </c>
      <c r="D85" s="515"/>
      <c r="E85" s="120">
        <v>6069.4</v>
      </c>
      <c r="F85" s="498" t="s">
        <v>196</v>
      </c>
      <c r="G85" s="499"/>
      <c r="H85" s="500"/>
      <c r="I85" s="220"/>
    </row>
    <row r="86" spans="1:17" ht="30" customHeight="1">
      <c r="A86" s="155" t="s">
        <v>187</v>
      </c>
      <c r="B86" s="156">
        <v>2500</v>
      </c>
      <c r="C86" s="514" t="s">
        <v>183</v>
      </c>
      <c r="D86" s="515"/>
      <c r="E86" s="120">
        <v>2500</v>
      </c>
      <c r="F86" s="501" t="s">
        <v>258</v>
      </c>
      <c r="G86" s="501"/>
      <c r="H86" s="501"/>
      <c r="I86" s="221"/>
      <c r="J86" s="221"/>
    </row>
    <row r="87" spans="1:17" ht="24" customHeight="1">
      <c r="A87" s="157" t="s">
        <v>193</v>
      </c>
      <c r="B87" s="156">
        <v>7300</v>
      </c>
      <c r="C87" s="514" t="s">
        <v>195</v>
      </c>
      <c r="D87" s="515"/>
      <c r="E87" s="120">
        <v>7300</v>
      </c>
      <c r="F87" s="498" t="s">
        <v>197</v>
      </c>
      <c r="G87" s="499"/>
      <c r="H87" s="500"/>
      <c r="I87" s="221"/>
      <c r="J87" s="221"/>
    </row>
    <row r="88" spans="1:17" ht="18" customHeight="1">
      <c r="A88" s="157" t="s">
        <v>265</v>
      </c>
      <c r="B88" s="156">
        <v>79346.87</v>
      </c>
      <c r="C88" s="599" t="s">
        <v>194</v>
      </c>
      <c r="D88" s="600"/>
      <c r="E88" s="504">
        <v>85400</v>
      </c>
      <c r="F88" s="606" t="s">
        <v>266</v>
      </c>
      <c r="G88" s="607"/>
      <c r="H88" s="608"/>
      <c r="I88" s="221"/>
      <c r="J88" s="221"/>
    </row>
    <row r="89" spans="1:17" ht="24.75" customHeight="1">
      <c r="A89" s="157" t="s">
        <v>267</v>
      </c>
      <c r="B89" s="156">
        <v>6053.13</v>
      </c>
      <c r="C89" s="601"/>
      <c r="D89" s="602"/>
      <c r="E89" s="505"/>
      <c r="F89" s="609"/>
      <c r="G89" s="610"/>
      <c r="H89" s="611"/>
      <c r="I89" s="221"/>
      <c r="J89" s="221"/>
    </row>
    <row r="90" spans="1:17" ht="34.5" customHeight="1">
      <c r="A90" s="157" t="s">
        <v>183</v>
      </c>
      <c r="B90" s="156">
        <v>9040</v>
      </c>
      <c r="C90" s="612" t="s">
        <v>265</v>
      </c>
      <c r="D90" s="613"/>
      <c r="E90" s="120">
        <v>9040</v>
      </c>
      <c r="F90" s="614" t="s">
        <v>268</v>
      </c>
      <c r="G90" s="615"/>
      <c r="H90" s="616"/>
      <c r="I90" s="240"/>
      <c r="J90" s="236"/>
    </row>
    <row r="91" spans="1:17" ht="22.5" customHeight="1">
      <c r="A91" s="157" t="s">
        <v>269</v>
      </c>
      <c r="B91" s="156">
        <v>53000</v>
      </c>
      <c r="C91" s="612" t="s">
        <v>270</v>
      </c>
      <c r="D91" s="613"/>
      <c r="E91" s="120">
        <v>53000</v>
      </c>
      <c r="F91" s="614" t="s">
        <v>271</v>
      </c>
      <c r="G91" s="615"/>
      <c r="H91" s="616"/>
      <c r="I91" s="241"/>
      <c r="J91" s="237"/>
    </row>
    <row r="92" spans="1:17" ht="26.25" customHeight="1">
      <c r="A92" s="157" t="s">
        <v>272</v>
      </c>
      <c r="B92" s="156">
        <v>1950</v>
      </c>
      <c r="C92" s="612" t="s">
        <v>191</v>
      </c>
      <c r="D92" s="613"/>
      <c r="E92" s="120">
        <v>1950</v>
      </c>
      <c r="F92" s="614" t="s">
        <v>273</v>
      </c>
      <c r="G92" s="615"/>
      <c r="H92" s="616"/>
      <c r="I92" s="132"/>
    </row>
    <row r="93" spans="1:17" ht="25.5" customHeight="1">
      <c r="A93" s="157" t="s">
        <v>274</v>
      </c>
      <c r="B93" s="156">
        <v>3000</v>
      </c>
      <c r="C93" s="612" t="s">
        <v>265</v>
      </c>
      <c r="D93" s="613"/>
      <c r="E93" s="120">
        <v>3000</v>
      </c>
      <c r="F93" s="614" t="s">
        <v>275</v>
      </c>
      <c r="G93" s="615"/>
      <c r="H93" s="616"/>
      <c r="I93" s="132"/>
    </row>
    <row r="94" spans="1:17" ht="41.25" customHeight="1">
      <c r="A94" s="157" t="s">
        <v>274</v>
      </c>
      <c r="B94" s="156">
        <v>310</v>
      </c>
      <c r="C94" s="612" t="s">
        <v>194</v>
      </c>
      <c r="D94" s="613"/>
      <c r="E94" s="120">
        <v>310</v>
      </c>
      <c r="F94" s="614" t="s">
        <v>276</v>
      </c>
      <c r="G94" s="615"/>
      <c r="H94" s="616"/>
      <c r="I94" s="132"/>
      <c r="N94" s="33" t="s">
        <v>202</v>
      </c>
      <c r="Q94" s="33" t="s">
        <v>201</v>
      </c>
    </row>
    <row r="95" spans="1:17" ht="19.5" customHeight="1">
      <c r="A95" s="125" t="s">
        <v>102</v>
      </c>
      <c r="B95" s="222">
        <f>SUM(B74:B94)</f>
        <v>234010.5</v>
      </c>
      <c r="C95" s="627" t="s">
        <v>102</v>
      </c>
      <c r="D95" s="628"/>
      <c r="E95" s="222">
        <f>SUM(E74:E94)</f>
        <v>234010.5</v>
      </c>
      <c r="F95" s="629"/>
      <c r="G95" s="630"/>
      <c r="H95" s="631"/>
      <c r="I95" s="132"/>
    </row>
    <row r="96" spans="1:17" ht="199.5" customHeight="1">
      <c r="A96" s="125"/>
      <c r="B96" s="285">
        <v>284860.68</v>
      </c>
      <c r="C96" s="632" t="s">
        <v>277</v>
      </c>
      <c r="D96" s="633"/>
      <c r="E96" s="265">
        <v>720470.61</v>
      </c>
      <c r="F96" s="632" t="s">
        <v>278</v>
      </c>
      <c r="G96" s="634"/>
      <c r="H96" s="633"/>
      <c r="I96" s="132"/>
      <c r="N96" s="144"/>
      <c r="Q96" s="144"/>
    </row>
    <row r="97" spans="1:18" ht="121.5" customHeight="1">
      <c r="A97" s="617" t="s">
        <v>279</v>
      </c>
      <c r="B97" s="618"/>
      <c r="C97" s="618"/>
      <c r="D97" s="618"/>
      <c r="E97" s="618"/>
      <c r="F97" s="618"/>
      <c r="G97" s="618"/>
      <c r="H97" s="619"/>
      <c r="N97" s="144"/>
      <c r="Q97" s="144"/>
      <c r="R97" s="144"/>
    </row>
    <row r="98" spans="1:18" ht="3.75" customHeight="1"/>
    <row r="99" spans="1:18" ht="15" customHeight="1">
      <c r="A99" s="620" t="s">
        <v>23</v>
      </c>
      <c r="B99" s="621"/>
      <c r="C99" s="622"/>
      <c r="D99" s="623" t="s">
        <v>22</v>
      </c>
      <c r="E99" s="623"/>
      <c r="F99" s="623"/>
      <c r="G99" s="620" t="s">
        <v>44</v>
      </c>
      <c r="H99" s="622"/>
      <c r="N99" s="202"/>
    </row>
    <row r="100" spans="1:18" ht="66" customHeight="1">
      <c r="A100" s="624"/>
      <c r="B100" s="625"/>
      <c r="C100" s="626"/>
      <c r="D100" s="624"/>
      <c r="E100" s="625"/>
      <c r="F100" s="626"/>
      <c r="G100" s="624"/>
      <c r="H100" s="626"/>
    </row>
    <row r="101" spans="1:18" ht="409.6" customHeight="1"/>
    <row r="102" spans="1:18" ht="409.6" customHeight="1"/>
    <row r="103" spans="1:18" ht="409.6" customHeight="1">
      <c r="Q103" s="144"/>
    </row>
    <row r="104" spans="1:18" ht="409.6" customHeight="1"/>
    <row r="105" spans="1:18" ht="409.6" customHeight="1"/>
    <row r="106" spans="1:18" ht="409.6" customHeight="1"/>
    <row r="107" spans="1:18" ht="409.6" customHeight="1"/>
    <row r="108" spans="1:18" ht="409.6" customHeight="1"/>
    <row r="111" spans="1:18">
      <c r="H111" s="144"/>
    </row>
    <row r="113" spans="14:14">
      <c r="N113" s="144"/>
    </row>
  </sheetData>
  <mergeCells count="140">
    <mergeCell ref="A97:H97"/>
    <mergeCell ref="A99:C99"/>
    <mergeCell ref="D99:F99"/>
    <mergeCell ref="G99:H99"/>
    <mergeCell ref="A100:C100"/>
    <mergeCell ref="D100:F100"/>
    <mergeCell ref="G100:H100"/>
    <mergeCell ref="C92:D92"/>
    <mergeCell ref="F92:H92"/>
    <mergeCell ref="C93:D93"/>
    <mergeCell ref="F93:H93"/>
    <mergeCell ref="C94:D94"/>
    <mergeCell ref="F94:H94"/>
    <mergeCell ref="C95:D95"/>
    <mergeCell ref="F95:H95"/>
    <mergeCell ref="C96:D96"/>
    <mergeCell ref="F96:H96"/>
    <mergeCell ref="C86:D86"/>
    <mergeCell ref="C87:D87"/>
    <mergeCell ref="C88:D89"/>
    <mergeCell ref="E88:E89"/>
    <mergeCell ref="F88:H89"/>
    <mergeCell ref="C90:D90"/>
    <mergeCell ref="F90:H90"/>
    <mergeCell ref="C91:D91"/>
    <mergeCell ref="F91:H91"/>
    <mergeCell ref="V70:W70"/>
    <mergeCell ref="V71:W71"/>
    <mergeCell ref="C75:D76"/>
    <mergeCell ref="C77:D77"/>
    <mergeCell ref="C78:D78"/>
    <mergeCell ref="C79:D79"/>
    <mergeCell ref="C80:D80"/>
    <mergeCell ref="C81:D81"/>
    <mergeCell ref="C82:D82"/>
    <mergeCell ref="G71:H72"/>
    <mergeCell ref="M12:O19"/>
    <mergeCell ref="B15:C15"/>
    <mergeCell ref="B16:C16"/>
    <mergeCell ref="M22:Q22"/>
    <mergeCell ref="A33:H33"/>
    <mergeCell ref="A34:H34"/>
    <mergeCell ref="P34:Q34"/>
    <mergeCell ref="M40:Q48"/>
    <mergeCell ref="G43:H43"/>
    <mergeCell ref="G44:H44"/>
    <mergeCell ref="G45:H45"/>
    <mergeCell ref="A22:H22"/>
    <mergeCell ref="A23:H23"/>
    <mergeCell ref="A24:H24"/>
    <mergeCell ref="A14:H14"/>
    <mergeCell ref="A18:H18"/>
    <mergeCell ref="A19:H19"/>
    <mergeCell ref="A20:H20"/>
    <mergeCell ref="A21:H21"/>
    <mergeCell ref="G35:H35"/>
    <mergeCell ref="G36:H36"/>
    <mergeCell ref="G37:H37"/>
    <mergeCell ref="C83:D83"/>
    <mergeCell ref="G38:H38"/>
    <mergeCell ref="G39:H39"/>
    <mergeCell ref="A10:H10"/>
    <mergeCell ref="B11:D11"/>
    <mergeCell ref="E11:F11"/>
    <mergeCell ref="B12:D12"/>
    <mergeCell ref="E12:F12"/>
    <mergeCell ref="A13:H13"/>
    <mergeCell ref="A53:B53"/>
    <mergeCell ref="G53:H53"/>
    <mergeCell ref="A54:B54"/>
    <mergeCell ref="G54:H54"/>
    <mergeCell ref="G49:H49"/>
    <mergeCell ref="G50:H50"/>
    <mergeCell ref="A51:H51"/>
    <mergeCell ref="A52:H52"/>
    <mergeCell ref="A55:B55"/>
    <mergeCell ref="G55:H55"/>
    <mergeCell ref="A56:B56"/>
    <mergeCell ref="G56:H56"/>
    <mergeCell ref="A57:B57"/>
    <mergeCell ref="G57:H57"/>
    <mergeCell ref="G59:H59"/>
    <mergeCell ref="A1:H1"/>
    <mergeCell ref="A2:H2"/>
    <mergeCell ref="B4:L4"/>
    <mergeCell ref="B6:L6"/>
    <mergeCell ref="B8:H8"/>
    <mergeCell ref="A9:H9"/>
    <mergeCell ref="G46:H46"/>
    <mergeCell ref="G47:H47"/>
    <mergeCell ref="G48:H48"/>
    <mergeCell ref="G40:H40"/>
    <mergeCell ref="G41:H41"/>
    <mergeCell ref="G42:H42"/>
    <mergeCell ref="G60:H60"/>
    <mergeCell ref="G61:H61"/>
    <mergeCell ref="A59:B59"/>
    <mergeCell ref="A60:B60"/>
    <mergeCell ref="A61:B61"/>
    <mergeCell ref="A58:B58"/>
    <mergeCell ref="G58:H58"/>
    <mergeCell ref="A65:B65"/>
    <mergeCell ref="G65:H65"/>
    <mergeCell ref="A72:B72"/>
    <mergeCell ref="A73:B73"/>
    <mergeCell ref="D73:E73"/>
    <mergeCell ref="A66:B66"/>
    <mergeCell ref="A67:B67"/>
    <mergeCell ref="A63:B63"/>
    <mergeCell ref="A64:B64"/>
    <mergeCell ref="G64:H64"/>
    <mergeCell ref="G63:H63"/>
    <mergeCell ref="G66:H66"/>
    <mergeCell ref="G67:H67"/>
    <mergeCell ref="G68:H68"/>
    <mergeCell ref="A68:B68"/>
    <mergeCell ref="F84:H84"/>
    <mergeCell ref="F85:H85"/>
    <mergeCell ref="F86:H86"/>
    <mergeCell ref="F87:H87"/>
    <mergeCell ref="A62:B62"/>
    <mergeCell ref="G62:H62"/>
    <mergeCell ref="E75:E76"/>
    <mergeCell ref="F78:H78"/>
    <mergeCell ref="F79:H79"/>
    <mergeCell ref="A80:A81"/>
    <mergeCell ref="B80:B81"/>
    <mergeCell ref="F80:H81"/>
    <mergeCell ref="F82:H82"/>
    <mergeCell ref="F83:H83"/>
    <mergeCell ref="F77:H77"/>
    <mergeCell ref="F75:H76"/>
    <mergeCell ref="F73:H74"/>
    <mergeCell ref="C84:D84"/>
    <mergeCell ref="C85:D85"/>
    <mergeCell ref="A69:B69"/>
    <mergeCell ref="G69:H69"/>
    <mergeCell ref="A70:B70"/>
    <mergeCell ref="G70:H70"/>
    <mergeCell ref="A71:B71"/>
  </mergeCells>
  <pageMargins left="0.511811024" right="0.511811024" top="0.78740157499999996" bottom="0.78740157499999996" header="0.31496062000000002" footer="0.31496062000000002"/>
  <pageSetup paperSize="9" scale="34" orientation="portrait" r:id="rId1"/>
  <rowBreaks count="1" manualBreakCount="1">
    <brk id="50" max="7"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111"/>
  <sheetViews>
    <sheetView showGridLines="0" showWhiteSpace="0" view="pageBreakPreview" topLeftCell="A70" zoomScaleNormal="100" zoomScaleSheetLayoutView="100" workbookViewId="0">
      <selection activeCell="A84" sqref="A84:H84"/>
    </sheetView>
  </sheetViews>
  <sheetFormatPr defaultRowHeight="14.25"/>
  <cols>
    <col min="1" max="1" width="24" style="33" customWidth="1"/>
    <col min="2" max="3" width="15" style="33" customWidth="1"/>
    <col min="4" max="4" width="16" style="33" customWidth="1"/>
    <col min="5" max="5" width="16.42578125" style="33" customWidth="1"/>
    <col min="6" max="6" width="13.5703125" style="33" customWidth="1"/>
    <col min="7" max="7" width="26.140625" style="33" customWidth="1"/>
    <col min="8" max="11" width="9.140625" style="33" hidden="1" customWidth="1"/>
    <col min="12" max="16384" width="9.140625" style="33"/>
  </cols>
  <sheetData>
    <row r="1" spans="1:11" ht="42" customHeight="1">
      <c r="A1" s="532" t="s">
        <v>26</v>
      </c>
      <c r="B1" s="533"/>
      <c r="C1" s="533"/>
      <c r="D1" s="533"/>
      <c r="E1" s="533"/>
      <c r="F1" s="533"/>
      <c r="G1" s="534"/>
    </row>
    <row r="2" spans="1:11" ht="15.75" customHeight="1">
      <c r="A2" s="535" t="s">
        <v>64</v>
      </c>
      <c r="B2" s="536"/>
      <c r="C2" s="536"/>
      <c r="D2" s="536"/>
      <c r="E2" s="536"/>
      <c r="F2" s="536"/>
      <c r="G2" s="537"/>
    </row>
    <row r="3" spans="1:11" ht="15.75" customHeight="1">
      <c r="A3" s="68"/>
      <c r="B3" s="69"/>
      <c r="C3" s="74"/>
      <c r="D3" s="74"/>
      <c r="E3" s="69"/>
      <c r="F3" s="69"/>
      <c r="G3" s="70"/>
    </row>
    <row r="4" spans="1:11" ht="15" customHeight="1">
      <c r="A4" s="71" t="s">
        <v>34</v>
      </c>
      <c r="B4" s="538" t="s">
        <v>81</v>
      </c>
      <c r="C4" s="538"/>
      <c r="D4" s="538"/>
      <c r="E4" s="538"/>
      <c r="F4" s="538"/>
      <c r="G4" s="538"/>
      <c r="H4" s="538"/>
      <c r="I4" s="538"/>
      <c r="J4" s="538"/>
      <c r="K4" s="538"/>
    </row>
    <row r="5" spans="1:11" ht="9" customHeight="1">
      <c r="A5" s="37"/>
      <c r="B5" s="34"/>
      <c r="C5" s="34"/>
      <c r="D5" s="34"/>
      <c r="E5" s="34"/>
      <c r="F5" s="34"/>
      <c r="G5" s="38"/>
    </row>
    <row r="6" spans="1:11" ht="22.5" customHeight="1">
      <c r="A6" s="71" t="s">
        <v>35</v>
      </c>
      <c r="B6" s="638" t="s">
        <v>82</v>
      </c>
      <c r="C6" s="539"/>
      <c r="D6" s="539"/>
      <c r="E6" s="539"/>
      <c r="F6" s="539"/>
      <c r="G6" s="539"/>
      <c r="H6" s="539"/>
      <c r="I6" s="539"/>
      <c r="J6" s="539"/>
      <c r="K6" s="539"/>
    </row>
    <row r="7" spans="1:11" ht="6" customHeight="1">
      <c r="A7" s="39"/>
      <c r="B7" s="35"/>
      <c r="C7" s="35"/>
      <c r="D7" s="35"/>
      <c r="E7" s="36"/>
      <c r="F7" s="34"/>
      <c r="G7" s="38"/>
    </row>
    <row r="8" spans="1:11" ht="24" customHeight="1">
      <c r="A8" s="71" t="s">
        <v>33</v>
      </c>
      <c r="B8" s="539" t="s">
        <v>57</v>
      </c>
      <c r="C8" s="539"/>
      <c r="D8" s="539"/>
      <c r="E8" s="539"/>
      <c r="F8" s="539"/>
      <c r="G8" s="539"/>
    </row>
    <row r="9" spans="1:11" ht="6.75" customHeight="1">
      <c r="A9" s="535"/>
      <c r="B9" s="536"/>
      <c r="C9" s="536"/>
      <c r="D9" s="536"/>
      <c r="E9" s="536"/>
      <c r="F9" s="536"/>
      <c r="G9" s="537"/>
    </row>
    <row r="10" spans="1:11">
      <c r="A10" s="544" t="s">
        <v>42</v>
      </c>
      <c r="B10" s="545"/>
      <c r="C10" s="545"/>
      <c r="D10" s="545"/>
      <c r="E10" s="545"/>
      <c r="F10" s="545"/>
      <c r="G10" s="546"/>
    </row>
    <row r="11" spans="1:11" ht="25.5">
      <c r="A11" s="63" t="s">
        <v>1</v>
      </c>
      <c r="B11" s="547" t="s">
        <v>48</v>
      </c>
      <c r="C11" s="549"/>
      <c r="D11" s="547" t="s">
        <v>46</v>
      </c>
      <c r="E11" s="549"/>
      <c r="F11" s="67" t="s">
        <v>47</v>
      </c>
      <c r="G11" s="63" t="s">
        <v>5</v>
      </c>
    </row>
    <row r="12" spans="1:11">
      <c r="A12" s="40" t="s">
        <v>83</v>
      </c>
      <c r="B12" s="550" t="s">
        <v>78</v>
      </c>
      <c r="C12" s="552"/>
      <c r="D12" s="550">
        <v>100</v>
      </c>
      <c r="E12" s="552"/>
      <c r="F12" s="41"/>
      <c r="G12" s="75" t="e">
        <f>F12/E12*100</f>
        <v>#DIV/0!</v>
      </c>
    </row>
    <row r="13" spans="1:11" ht="6.75" customHeight="1">
      <c r="A13" s="554"/>
      <c r="B13" s="555"/>
      <c r="C13" s="555"/>
      <c r="D13" s="555"/>
      <c r="E13" s="555"/>
      <c r="F13" s="555"/>
      <c r="G13" s="556"/>
    </row>
    <row r="14" spans="1:11">
      <c r="A14" s="544" t="s">
        <v>43</v>
      </c>
      <c r="B14" s="545"/>
      <c r="C14" s="545"/>
      <c r="D14" s="545"/>
      <c r="E14" s="545"/>
      <c r="F14" s="545"/>
      <c r="G14" s="546"/>
    </row>
    <row r="15" spans="1:11">
      <c r="A15" s="78" t="s">
        <v>58</v>
      </c>
      <c r="B15" s="64" t="s">
        <v>8</v>
      </c>
      <c r="C15" s="64" t="s">
        <v>9</v>
      </c>
      <c r="D15" s="79" t="s">
        <v>59</v>
      </c>
      <c r="E15" s="79" t="s">
        <v>60</v>
      </c>
      <c r="F15" s="64" t="s">
        <v>32</v>
      </c>
      <c r="G15" s="65" t="s">
        <v>10</v>
      </c>
    </row>
    <row r="16" spans="1:11" ht="17.25" customHeight="1">
      <c r="A16" s="96">
        <v>857322</v>
      </c>
      <c r="B16" s="42"/>
      <c r="C16" s="42"/>
      <c r="D16" s="42"/>
      <c r="E16" s="42"/>
      <c r="F16" s="42"/>
      <c r="G16" s="75" t="e">
        <f>F16/B16*100</f>
        <v>#DIV/0!</v>
      </c>
    </row>
    <row r="17" spans="1:8" ht="9.75" customHeight="1">
      <c r="A17" s="635"/>
      <c r="B17" s="636"/>
      <c r="C17" s="636"/>
      <c r="D17" s="636"/>
      <c r="E17" s="636"/>
      <c r="F17" s="636"/>
      <c r="G17" s="637"/>
    </row>
    <row r="18" spans="1:8" ht="18" customHeight="1">
      <c r="A18" s="587" t="s">
        <v>54</v>
      </c>
      <c r="B18" s="587"/>
      <c r="C18" s="587"/>
      <c r="D18" s="587"/>
      <c r="E18" s="587"/>
      <c r="F18" s="587"/>
      <c r="G18" s="587"/>
      <c r="H18" s="132"/>
    </row>
    <row r="19" spans="1:8" ht="3" customHeight="1">
      <c r="A19" s="642"/>
      <c r="B19" s="642"/>
      <c r="C19" s="642"/>
      <c r="D19" s="642"/>
      <c r="E19" s="642"/>
      <c r="F19" s="642"/>
      <c r="G19" s="642"/>
      <c r="H19" s="132"/>
    </row>
    <row r="20" spans="1:8" ht="15" customHeight="1">
      <c r="A20" s="588" t="s">
        <v>55</v>
      </c>
      <c r="B20" s="588"/>
      <c r="C20" s="588"/>
      <c r="D20" s="588"/>
      <c r="E20" s="588"/>
      <c r="F20" s="588"/>
      <c r="G20" s="588"/>
      <c r="H20" s="132"/>
    </row>
    <row r="21" spans="1:8" ht="58.5" customHeight="1">
      <c r="A21" s="642"/>
      <c r="B21" s="642"/>
      <c r="C21" s="642"/>
      <c r="D21" s="642"/>
      <c r="E21" s="642"/>
      <c r="F21" s="642"/>
      <c r="G21" s="642"/>
      <c r="H21" s="132"/>
    </row>
    <row r="22" spans="1:8" ht="15.75" customHeight="1">
      <c r="A22" s="588" t="s">
        <v>49</v>
      </c>
      <c r="B22" s="588"/>
      <c r="C22" s="588"/>
      <c r="D22" s="588"/>
      <c r="E22" s="588"/>
      <c r="F22" s="588"/>
      <c r="G22" s="588"/>
      <c r="H22" s="132"/>
    </row>
    <row r="23" spans="1:8" ht="45.75" customHeight="1">
      <c r="A23" s="643"/>
      <c r="B23" s="644"/>
      <c r="C23" s="644"/>
      <c r="D23" s="644"/>
      <c r="E23" s="644"/>
      <c r="F23" s="644"/>
      <c r="G23" s="645"/>
      <c r="H23" s="132"/>
    </row>
    <row r="24" spans="1:8" ht="15.75" customHeight="1">
      <c r="A24" s="588" t="s">
        <v>62</v>
      </c>
      <c r="B24" s="588"/>
      <c r="C24" s="588"/>
      <c r="D24" s="588"/>
      <c r="E24" s="588"/>
      <c r="F24" s="588"/>
      <c r="G24" s="588"/>
      <c r="H24" s="132"/>
    </row>
    <row r="25" spans="1:8" ht="55.5" customHeight="1">
      <c r="A25" s="646"/>
      <c r="B25" s="646"/>
      <c r="C25" s="646"/>
      <c r="D25" s="646"/>
      <c r="E25" s="646"/>
      <c r="F25" s="646"/>
      <c r="G25" s="646"/>
      <c r="H25" s="132"/>
    </row>
    <row r="26" spans="1:8" ht="13.5" customHeight="1">
      <c r="A26" s="647" t="s">
        <v>84</v>
      </c>
      <c r="B26" s="647"/>
      <c r="C26" s="647"/>
      <c r="D26" s="647"/>
      <c r="E26" s="647"/>
      <c r="F26" s="647"/>
      <c r="G26" s="647"/>
      <c r="H26" s="132"/>
    </row>
    <row r="27" spans="1:8" ht="35.25" customHeight="1">
      <c r="A27" s="97" t="s">
        <v>85</v>
      </c>
      <c r="B27" s="98" t="s">
        <v>86</v>
      </c>
      <c r="C27" s="98" t="s">
        <v>87</v>
      </c>
      <c r="D27" s="98" t="s">
        <v>16</v>
      </c>
      <c r="E27" s="641" t="s">
        <v>52</v>
      </c>
      <c r="F27" s="641"/>
      <c r="G27" s="641"/>
      <c r="H27" s="132"/>
    </row>
    <row r="28" spans="1:8" ht="18" customHeight="1">
      <c r="A28" s="99" t="s">
        <v>88</v>
      </c>
      <c r="B28" s="100">
        <v>29434.92</v>
      </c>
      <c r="C28" s="101"/>
      <c r="D28" s="102">
        <f>C28/B28*100</f>
        <v>0</v>
      </c>
      <c r="E28" s="639"/>
      <c r="F28" s="639"/>
      <c r="G28" s="639"/>
      <c r="H28" s="132"/>
    </row>
    <row r="29" spans="1:8" ht="15.75" customHeight="1">
      <c r="A29" s="103" t="s">
        <v>89</v>
      </c>
      <c r="B29" s="104">
        <v>84000</v>
      </c>
      <c r="C29" s="105"/>
      <c r="D29" s="106">
        <f>C29/B29*100</f>
        <v>0</v>
      </c>
      <c r="E29" s="640"/>
      <c r="F29" s="640"/>
      <c r="G29" s="640"/>
      <c r="H29" s="132"/>
    </row>
    <row r="30" spans="1:8" ht="18" customHeight="1">
      <c r="A30" s="103" t="s">
        <v>90</v>
      </c>
      <c r="B30" s="104">
        <v>78000</v>
      </c>
      <c r="C30" s="105"/>
      <c r="D30" s="106">
        <f>C30/B30*100</f>
        <v>0</v>
      </c>
      <c r="E30" s="503"/>
      <c r="F30" s="503"/>
      <c r="G30" s="503"/>
      <c r="H30" s="132"/>
    </row>
    <row r="31" spans="1:8" ht="21.75" customHeight="1">
      <c r="A31" s="103" t="s">
        <v>91</v>
      </c>
      <c r="B31" s="104">
        <v>24000</v>
      </c>
      <c r="C31" s="105"/>
      <c r="D31" s="106">
        <f>C31/B31*100</f>
        <v>0</v>
      </c>
      <c r="E31" s="503"/>
      <c r="F31" s="503"/>
      <c r="G31" s="503"/>
      <c r="H31" s="132"/>
    </row>
    <row r="32" spans="1:8" ht="21.75" customHeight="1">
      <c r="A32" s="103" t="s">
        <v>92</v>
      </c>
      <c r="B32" s="104">
        <v>5673.84</v>
      </c>
      <c r="C32" s="105"/>
      <c r="D32" s="106">
        <v>0</v>
      </c>
      <c r="E32" s="503"/>
      <c r="F32" s="503"/>
      <c r="G32" s="503"/>
      <c r="H32" s="132"/>
    </row>
    <row r="33" spans="1:8" ht="21.75" customHeight="1">
      <c r="A33" s="103" t="s">
        <v>93</v>
      </c>
      <c r="B33" s="104">
        <v>240000</v>
      </c>
      <c r="C33" s="105"/>
      <c r="D33" s="106">
        <f>C33/B33*100</f>
        <v>0</v>
      </c>
      <c r="E33" s="503"/>
      <c r="F33" s="503"/>
      <c r="G33" s="503"/>
      <c r="H33" s="132"/>
    </row>
    <row r="34" spans="1:8" ht="21.75" customHeight="1">
      <c r="A34" s="103" t="s">
        <v>94</v>
      </c>
      <c r="B34" s="104">
        <v>103843.8</v>
      </c>
      <c r="C34" s="105"/>
      <c r="D34" s="106">
        <f>C34/B34*100</f>
        <v>0</v>
      </c>
      <c r="E34" s="503"/>
      <c r="F34" s="503"/>
      <c r="G34" s="503"/>
      <c r="H34" s="132"/>
    </row>
    <row r="35" spans="1:8" ht="18.75" customHeight="1">
      <c r="A35" s="103" t="s">
        <v>95</v>
      </c>
      <c r="B35" s="107">
        <v>5030.76</v>
      </c>
      <c r="C35" s="105"/>
      <c r="D35" s="106">
        <f>C35/B35*100</f>
        <v>0</v>
      </c>
      <c r="E35" s="640"/>
      <c r="F35" s="640"/>
      <c r="G35" s="640"/>
      <c r="H35" s="132"/>
    </row>
    <row r="36" spans="1:8" ht="21.75" customHeight="1">
      <c r="A36" s="103" t="s">
        <v>96</v>
      </c>
      <c r="B36" s="108">
        <v>5400</v>
      </c>
      <c r="C36" s="105"/>
      <c r="D36" s="109">
        <v>2.0153702999999998</v>
      </c>
      <c r="E36" s="503"/>
      <c r="F36" s="503"/>
      <c r="G36" s="503"/>
      <c r="H36" s="132"/>
    </row>
    <row r="37" spans="1:8" ht="25.5" customHeight="1">
      <c r="A37" s="103" t="s">
        <v>97</v>
      </c>
      <c r="B37" s="107">
        <v>5176.05</v>
      </c>
      <c r="C37" s="105"/>
      <c r="D37" s="106">
        <f>C37/B37*100</f>
        <v>0</v>
      </c>
      <c r="E37" s="503"/>
      <c r="F37" s="503"/>
      <c r="G37" s="503"/>
      <c r="H37" s="132"/>
    </row>
    <row r="38" spans="1:8" s="43" customFormat="1" ht="18" customHeight="1">
      <c r="A38" s="103" t="s">
        <v>98</v>
      </c>
      <c r="B38" s="104">
        <v>24000</v>
      </c>
      <c r="C38" s="105"/>
      <c r="D38" s="106">
        <f>C38/B38*100</f>
        <v>0</v>
      </c>
      <c r="E38" s="503"/>
      <c r="F38" s="503"/>
      <c r="G38" s="503"/>
      <c r="H38" s="133"/>
    </row>
    <row r="39" spans="1:8" s="44" customFormat="1" ht="18" customHeight="1">
      <c r="A39" s="103" t="s">
        <v>99</v>
      </c>
      <c r="B39" s="104">
        <v>4350</v>
      </c>
      <c r="C39" s="105"/>
      <c r="D39" s="106">
        <f>C39/B39*100</f>
        <v>0</v>
      </c>
      <c r="E39" s="503"/>
      <c r="F39" s="503"/>
      <c r="G39" s="503"/>
      <c r="H39" s="134"/>
    </row>
    <row r="40" spans="1:8" s="44" customFormat="1" ht="25.5" customHeight="1">
      <c r="A40" s="103" t="s">
        <v>100</v>
      </c>
      <c r="B40" s="110">
        <v>0</v>
      </c>
      <c r="C40" s="111"/>
      <c r="D40" s="112">
        <v>0</v>
      </c>
      <c r="E40" s="503"/>
      <c r="F40" s="503"/>
      <c r="G40" s="503"/>
      <c r="H40" s="134"/>
    </row>
    <row r="41" spans="1:8" s="44" customFormat="1" ht="27.75" customHeight="1">
      <c r="A41" s="103" t="s">
        <v>101</v>
      </c>
      <c r="B41" s="110">
        <v>42000</v>
      </c>
      <c r="C41" s="111"/>
      <c r="D41" s="112">
        <v>0</v>
      </c>
      <c r="E41" s="503"/>
      <c r="F41" s="503"/>
      <c r="G41" s="503"/>
      <c r="H41" s="134"/>
    </row>
    <row r="42" spans="1:8" ht="24.75" customHeight="1">
      <c r="A42" s="113" t="s">
        <v>102</v>
      </c>
      <c r="B42" s="114">
        <f>SUM(B28:B41)</f>
        <v>650909.37000000011</v>
      </c>
      <c r="C42" s="114">
        <f>SUM(C28:C41)</f>
        <v>0</v>
      </c>
      <c r="D42" s="115">
        <f>C42/B42*100</f>
        <v>0</v>
      </c>
      <c r="E42" s="648"/>
      <c r="F42" s="648"/>
      <c r="G42" s="648"/>
      <c r="H42" s="132"/>
    </row>
    <row r="43" spans="1:8" ht="34.5" customHeight="1">
      <c r="A43" s="651" t="s">
        <v>122</v>
      </c>
      <c r="B43" s="652"/>
      <c r="C43" s="652"/>
      <c r="D43" s="652"/>
      <c r="E43" s="652"/>
      <c r="F43" s="652"/>
      <c r="G43" s="652"/>
      <c r="H43" s="132"/>
    </row>
    <row r="44" spans="1:8">
      <c r="A44" s="653" t="s">
        <v>103</v>
      </c>
      <c r="B44" s="565"/>
      <c r="C44" s="565"/>
      <c r="D44" s="565"/>
      <c r="E44" s="565"/>
      <c r="F44" s="565"/>
      <c r="G44" s="565"/>
      <c r="H44" s="132"/>
    </row>
    <row r="45" spans="1:8" ht="25.5">
      <c r="A45" s="557" t="s">
        <v>85</v>
      </c>
      <c r="B45" s="557"/>
      <c r="C45" s="98" t="s">
        <v>104</v>
      </c>
      <c r="D45" s="98" t="s">
        <v>105</v>
      </c>
      <c r="E45" s="116" t="s">
        <v>16</v>
      </c>
      <c r="F45" s="558" t="s">
        <v>52</v>
      </c>
      <c r="G45" s="559"/>
      <c r="H45" s="132"/>
    </row>
    <row r="46" spans="1:8">
      <c r="A46" s="502" t="s">
        <v>106</v>
      </c>
      <c r="B46" s="502"/>
      <c r="C46" s="105">
        <v>3000</v>
      </c>
      <c r="D46" s="105"/>
      <c r="E46" s="117">
        <f t="shared" ref="E46:E60" si="0">D46/C46*100</f>
        <v>0</v>
      </c>
      <c r="F46" s="649"/>
      <c r="G46" s="650"/>
      <c r="H46" s="132"/>
    </row>
    <row r="47" spans="1:8">
      <c r="A47" s="502" t="s">
        <v>107</v>
      </c>
      <c r="B47" s="502"/>
      <c r="C47" s="105">
        <v>1500</v>
      </c>
      <c r="D47" s="105"/>
      <c r="E47" s="117">
        <f t="shared" si="0"/>
        <v>0</v>
      </c>
      <c r="F47" s="649"/>
      <c r="G47" s="650"/>
      <c r="H47" s="132"/>
    </row>
    <row r="48" spans="1:8">
      <c r="A48" s="502" t="s">
        <v>108</v>
      </c>
      <c r="B48" s="502"/>
      <c r="C48" s="105">
        <v>1200</v>
      </c>
      <c r="D48" s="105"/>
      <c r="E48" s="117">
        <f t="shared" si="0"/>
        <v>0</v>
      </c>
      <c r="F48" s="649"/>
      <c r="G48" s="650"/>
      <c r="H48" s="132"/>
    </row>
    <row r="49" spans="1:8">
      <c r="A49" s="502" t="s">
        <v>109</v>
      </c>
      <c r="B49" s="502"/>
      <c r="C49" s="105">
        <v>78000</v>
      </c>
      <c r="D49" s="105"/>
      <c r="E49" s="117">
        <f t="shared" si="0"/>
        <v>0</v>
      </c>
      <c r="F49" s="649"/>
      <c r="G49" s="650"/>
      <c r="H49" s="132"/>
    </row>
    <row r="50" spans="1:8">
      <c r="A50" s="502" t="s">
        <v>110</v>
      </c>
      <c r="B50" s="502"/>
      <c r="C50" s="105">
        <v>7691.38</v>
      </c>
      <c r="D50" s="105"/>
      <c r="E50" s="117">
        <f t="shared" si="0"/>
        <v>0</v>
      </c>
      <c r="F50" s="649"/>
      <c r="G50" s="650"/>
      <c r="H50" s="132"/>
    </row>
    <row r="51" spans="1:8">
      <c r="A51" s="502" t="s">
        <v>111</v>
      </c>
      <c r="B51" s="502"/>
      <c r="C51" s="105">
        <v>1108.6199999999999</v>
      </c>
      <c r="D51" s="105"/>
      <c r="E51" s="117">
        <f t="shared" si="0"/>
        <v>0</v>
      </c>
      <c r="F51" s="649"/>
      <c r="G51" s="650"/>
      <c r="H51" s="132"/>
    </row>
    <row r="52" spans="1:8">
      <c r="A52" s="502" t="s">
        <v>112</v>
      </c>
      <c r="B52" s="502"/>
      <c r="C52" s="105">
        <v>10000</v>
      </c>
      <c r="D52" s="105"/>
      <c r="E52" s="117">
        <f t="shared" si="0"/>
        <v>0</v>
      </c>
      <c r="F52" s="649"/>
      <c r="G52" s="650"/>
      <c r="H52" s="132"/>
    </row>
    <row r="53" spans="1:8" ht="21" customHeight="1">
      <c r="A53" s="502" t="s">
        <v>113</v>
      </c>
      <c r="B53" s="502"/>
      <c r="C53" s="105">
        <v>4000</v>
      </c>
      <c r="D53" s="105"/>
      <c r="E53" s="117">
        <f t="shared" si="0"/>
        <v>0</v>
      </c>
      <c r="F53" s="649"/>
      <c r="G53" s="650"/>
      <c r="H53" s="132"/>
    </row>
    <row r="54" spans="1:8" ht="22.5" customHeight="1">
      <c r="A54" s="502" t="s">
        <v>114</v>
      </c>
      <c r="B54" s="502"/>
      <c r="C54" s="105">
        <v>15000</v>
      </c>
      <c r="D54" s="105"/>
      <c r="E54" s="117">
        <f t="shared" si="0"/>
        <v>0</v>
      </c>
      <c r="F54" s="649"/>
      <c r="G54" s="650"/>
      <c r="H54" s="132"/>
    </row>
    <row r="55" spans="1:8" ht="22.5" customHeight="1">
      <c r="A55" s="502" t="s">
        <v>115</v>
      </c>
      <c r="B55" s="502"/>
      <c r="C55" s="105">
        <v>200000</v>
      </c>
      <c r="D55" s="105"/>
      <c r="E55" s="117">
        <f t="shared" si="0"/>
        <v>0</v>
      </c>
      <c r="F55" s="649"/>
      <c r="G55" s="650"/>
      <c r="H55" s="132"/>
    </row>
    <row r="56" spans="1:8" ht="25.5" customHeight="1">
      <c r="A56" s="502" t="s">
        <v>116</v>
      </c>
      <c r="B56" s="502"/>
      <c r="C56" s="105">
        <v>241377.2</v>
      </c>
      <c r="D56" s="105"/>
      <c r="E56" s="117">
        <f t="shared" si="0"/>
        <v>0</v>
      </c>
      <c r="F56" s="649"/>
      <c r="G56" s="650"/>
      <c r="H56" s="132"/>
    </row>
    <row r="57" spans="1:8" ht="18" customHeight="1">
      <c r="A57" s="502" t="s">
        <v>117</v>
      </c>
      <c r="B57" s="502"/>
      <c r="C57" s="105">
        <v>47100</v>
      </c>
      <c r="D57" s="105"/>
      <c r="E57" s="117">
        <f t="shared" si="0"/>
        <v>0</v>
      </c>
      <c r="F57" s="649"/>
      <c r="G57" s="650"/>
      <c r="H57" s="132"/>
    </row>
    <row r="58" spans="1:8">
      <c r="A58" s="502" t="s">
        <v>118</v>
      </c>
      <c r="B58" s="502"/>
      <c r="C58" s="105">
        <v>20700</v>
      </c>
      <c r="D58" s="105"/>
      <c r="E58" s="117">
        <f t="shared" si="0"/>
        <v>0</v>
      </c>
      <c r="F58" s="649"/>
      <c r="G58" s="650"/>
      <c r="H58" s="132"/>
    </row>
    <row r="59" spans="1:8">
      <c r="A59" s="502" t="s">
        <v>119</v>
      </c>
      <c r="B59" s="502"/>
      <c r="C59" s="105">
        <v>0</v>
      </c>
      <c r="D59" s="105"/>
      <c r="E59" s="117">
        <v>0</v>
      </c>
      <c r="F59" s="649"/>
      <c r="G59" s="650"/>
      <c r="H59" s="132"/>
    </row>
    <row r="60" spans="1:8" ht="24.75" customHeight="1">
      <c r="A60" s="522" t="s">
        <v>120</v>
      </c>
      <c r="B60" s="522"/>
      <c r="C60" s="135">
        <f>C46+C47+C48+C49+C50+C51+C52+C53+C54+C55+C56+C57+C58+C59</f>
        <v>630677.19999999995</v>
      </c>
      <c r="D60" s="135"/>
      <c r="E60" s="136">
        <f t="shared" si="0"/>
        <v>0</v>
      </c>
      <c r="F60" s="654"/>
      <c r="G60" s="655"/>
      <c r="H60" s="132"/>
    </row>
    <row r="61" spans="1:8" ht="27.75" customHeight="1">
      <c r="A61" s="523" t="s">
        <v>121</v>
      </c>
      <c r="B61" s="524"/>
      <c r="C61" s="137">
        <f>C60+B42</f>
        <v>1281586.57</v>
      </c>
      <c r="D61" s="137"/>
      <c r="E61" s="138">
        <f>D61/C61*100</f>
        <v>0</v>
      </c>
      <c r="F61" s="656"/>
      <c r="G61" s="657"/>
      <c r="H61" s="132"/>
    </row>
    <row r="62" spans="1:8" ht="24" customHeight="1">
      <c r="A62" s="525" t="s">
        <v>123</v>
      </c>
      <c r="B62" s="526"/>
      <c r="C62" s="527" t="s">
        <v>124</v>
      </c>
      <c r="D62" s="527"/>
      <c r="E62" s="510" t="s">
        <v>125</v>
      </c>
      <c r="F62" s="511"/>
      <c r="G62" s="511"/>
      <c r="H62" s="663"/>
    </row>
    <row r="63" spans="1:8" ht="38.25">
      <c r="A63" s="139" t="s">
        <v>126</v>
      </c>
      <c r="B63" s="140" t="s">
        <v>127</v>
      </c>
      <c r="C63" s="139" t="s">
        <v>128</v>
      </c>
      <c r="D63" s="141" t="s">
        <v>129</v>
      </c>
      <c r="E63" s="512"/>
      <c r="F63" s="513"/>
      <c r="G63" s="513"/>
      <c r="H63" s="664"/>
    </row>
    <row r="64" spans="1:8">
      <c r="A64" s="658"/>
      <c r="B64" s="118"/>
      <c r="C64" s="119"/>
      <c r="D64" s="120"/>
      <c r="E64" s="660"/>
      <c r="F64" s="660"/>
      <c r="G64" s="660"/>
      <c r="H64" s="660"/>
    </row>
    <row r="65" spans="1:8" ht="23.25" customHeight="1">
      <c r="A65" s="659"/>
      <c r="B65" s="121"/>
      <c r="C65" s="119"/>
      <c r="D65" s="120"/>
      <c r="E65" s="660"/>
      <c r="F65" s="660"/>
      <c r="G65" s="660"/>
      <c r="H65" s="660"/>
    </row>
    <row r="66" spans="1:8">
      <c r="A66" s="658"/>
      <c r="B66" s="118"/>
      <c r="C66" s="119"/>
      <c r="D66" s="120"/>
      <c r="E66" s="660"/>
      <c r="F66" s="660"/>
      <c r="G66" s="660"/>
      <c r="H66" s="660"/>
    </row>
    <row r="67" spans="1:8">
      <c r="A67" s="659"/>
      <c r="B67" s="121"/>
      <c r="C67" s="119"/>
      <c r="D67" s="120"/>
      <c r="E67" s="661"/>
      <c r="F67" s="661"/>
      <c r="G67" s="661"/>
      <c r="H67" s="661"/>
    </row>
    <row r="68" spans="1:8">
      <c r="A68" s="122"/>
      <c r="B68" s="123"/>
      <c r="C68" s="119"/>
      <c r="D68" s="120"/>
      <c r="E68" s="660"/>
      <c r="F68" s="660"/>
      <c r="G68" s="660"/>
      <c r="H68" s="660"/>
    </row>
    <row r="69" spans="1:8">
      <c r="A69" s="658"/>
      <c r="B69" s="118"/>
      <c r="C69" s="119"/>
      <c r="D69" s="120"/>
      <c r="E69" s="660"/>
      <c r="F69" s="660"/>
      <c r="G69" s="660"/>
      <c r="H69" s="660"/>
    </row>
    <row r="70" spans="1:8">
      <c r="A70" s="659"/>
      <c r="B70" s="121"/>
      <c r="C70" s="119"/>
      <c r="D70" s="120"/>
      <c r="E70" s="662"/>
      <c r="F70" s="662"/>
      <c r="G70" s="662"/>
      <c r="H70" s="662"/>
    </row>
    <row r="71" spans="1:8">
      <c r="A71" s="122"/>
      <c r="B71" s="123"/>
      <c r="C71" s="119"/>
      <c r="D71" s="120"/>
      <c r="E71" s="662"/>
      <c r="F71" s="662"/>
      <c r="G71" s="662"/>
      <c r="H71" s="662"/>
    </row>
    <row r="72" spans="1:8">
      <c r="A72" s="122"/>
      <c r="B72" s="120"/>
      <c r="C72" s="119"/>
      <c r="D72" s="120"/>
      <c r="E72" s="660"/>
      <c r="F72" s="660"/>
      <c r="G72" s="660"/>
      <c r="H72" s="660"/>
    </row>
    <row r="73" spans="1:8">
      <c r="A73" s="122"/>
      <c r="B73" s="120"/>
      <c r="C73" s="119"/>
      <c r="D73" s="120"/>
      <c r="E73" s="660"/>
      <c r="F73" s="660"/>
      <c r="G73" s="660"/>
      <c r="H73" s="660"/>
    </row>
    <row r="74" spans="1:8">
      <c r="A74" s="122"/>
      <c r="B74" s="120"/>
      <c r="C74" s="665"/>
      <c r="D74" s="668"/>
      <c r="E74" s="660"/>
      <c r="F74" s="660"/>
      <c r="G74" s="660"/>
      <c r="H74" s="660"/>
    </row>
    <row r="75" spans="1:8">
      <c r="A75" s="122"/>
      <c r="B75" s="120"/>
      <c r="C75" s="666"/>
      <c r="D75" s="669"/>
      <c r="E75" s="662"/>
      <c r="F75" s="662"/>
      <c r="G75" s="662"/>
      <c r="H75" s="662"/>
    </row>
    <row r="76" spans="1:8">
      <c r="A76" s="122"/>
      <c r="B76" s="120"/>
      <c r="C76" s="667"/>
      <c r="D76" s="669"/>
      <c r="E76" s="662"/>
      <c r="F76" s="662"/>
      <c r="G76" s="662"/>
      <c r="H76" s="662"/>
    </row>
    <row r="77" spans="1:8">
      <c r="A77" s="122"/>
      <c r="B77" s="120"/>
      <c r="C77" s="119"/>
      <c r="D77" s="120"/>
      <c r="E77" s="660"/>
      <c r="F77" s="660"/>
      <c r="G77" s="660"/>
      <c r="H77" s="660"/>
    </row>
    <row r="78" spans="1:8">
      <c r="A78" s="122"/>
      <c r="B78" s="120"/>
      <c r="C78" s="119"/>
      <c r="D78" s="120"/>
      <c r="E78" s="660"/>
      <c r="F78" s="660"/>
      <c r="G78" s="660"/>
      <c r="H78" s="660"/>
    </row>
    <row r="79" spans="1:8">
      <c r="A79" s="124"/>
      <c r="B79" s="120"/>
      <c r="C79" s="119"/>
      <c r="D79" s="120"/>
      <c r="E79" s="660"/>
      <c r="F79" s="660"/>
      <c r="G79" s="660"/>
      <c r="H79" s="660"/>
    </row>
    <row r="80" spans="1:8">
      <c r="A80" s="125" t="s">
        <v>102</v>
      </c>
      <c r="B80" s="126">
        <f>SUM(B64:B79)</f>
        <v>0</v>
      </c>
      <c r="C80" s="125" t="s">
        <v>102</v>
      </c>
      <c r="D80" s="126">
        <f>SUM(D64:D79)</f>
        <v>0</v>
      </c>
      <c r="E80" s="648"/>
      <c r="F80" s="648"/>
      <c r="G80" s="648"/>
      <c r="H80" s="648"/>
    </row>
    <row r="81" spans="1:9">
      <c r="A81" s="127"/>
      <c r="B81" s="128"/>
      <c r="C81" s="122"/>
      <c r="D81" s="120"/>
      <c r="E81" s="660"/>
      <c r="F81" s="660"/>
      <c r="G81" s="660"/>
      <c r="H81" s="660"/>
    </row>
    <row r="82" spans="1:9">
      <c r="A82" s="124"/>
      <c r="B82" s="129"/>
      <c r="C82" s="119"/>
      <c r="D82" s="120"/>
      <c r="E82" s="660"/>
      <c r="F82" s="660"/>
      <c r="G82" s="660"/>
      <c r="H82" s="660"/>
    </row>
    <row r="83" spans="1:9">
      <c r="A83" s="125" t="s">
        <v>130</v>
      </c>
      <c r="B83" s="130">
        <f>SUM(B80+B82)</f>
        <v>0</v>
      </c>
      <c r="C83" s="125" t="s">
        <v>130</v>
      </c>
      <c r="D83" s="126">
        <f>D80+D81+D82</f>
        <v>0</v>
      </c>
      <c r="E83" s="648"/>
      <c r="F83" s="648"/>
      <c r="G83" s="648"/>
      <c r="H83" s="648"/>
    </row>
    <row r="84" spans="1:9" ht="83.25" customHeight="1">
      <c r="A84" s="651" t="s">
        <v>131</v>
      </c>
      <c r="B84" s="676"/>
      <c r="C84" s="676"/>
      <c r="D84" s="676"/>
      <c r="E84" s="676"/>
      <c r="F84" s="676"/>
      <c r="G84" s="676"/>
      <c r="H84" s="677"/>
    </row>
    <row r="85" spans="1:9">
      <c r="A85" s="678" t="s">
        <v>63</v>
      </c>
      <c r="B85" s="678"/>
      <c r="C85" s="678"/>
      <c r="D85" s="678"/>
      <c r="E85" s="678"/>
      <c r="F85" s="678"/>
      <c r="G85" s="678"/>
      <c r="H85" s="678"/>
      <c r="I85" s="678"/>
    </row>
    <row r="86" spans="1:9">
      <c r="A86" s="679"/>
      <c r="B86" s="680"/>
      <c r="C86" s="680"/>
      <c r="D86" s="680"/>
      <c r="E86" s="680"/>
      <c r="F86" s="680"/>
      <c r="G86" s="680"/>
      <c r="H86" s="680"/>
      <c r="I86" s="681"/>
    </row>
    <row r="87" spans="1:9">
      <c r="A87" s="682"/>
      <c r="B87" s="683"/>
      <c r="C87" s="683"/>
      <c r="D87" s="683"/>
      <c r="E87" s="683"/>
      <c r="F87" s="683"/>
      <c r="G87" s="683"/>
      <c r="H87" s="683"/>
      <c r="I87" s="684"/>
    </row>
    <row r="88" spans="1:9">
      <c r="A88" s="685"/>
      <c r="B88" s="686"/>
      <c r="C88" s="686"/>
      <c r="D88" s="686"/>
      <c r="E88" s="686"/>
      <c r="F88" s="686"/>
      <c r="G88" s="686"/>
      <c r="H88" s="686"/>
      <c r="I88" s="687"/>
    </row>
    <row r="90" spans="1:9">
      <c r="A90" s="142" t="s">
        <v>23</v>
      </c>
      <c r="B90" s="142"/>
      <c r="C90" s="623" t="s">
        <v>22</v>
      </c>
      <c r="D90" s="623"/>
      <c r="E90" s="623"/>
      <c r="F90" s="620" t="s">
        <v>44</v>
      </c>
      <c r="G90" s="622"/>
      <c r="H90" s="85" t="s">
        <v>44</v>
      </c>
      <c r="I90" s="86"/>
    </row>
    <row r="91" spans="1:9">
      <c r="A91" s="670"/>
      <c r="B91" s="671"/>
      <c r="C91" s="670"/>
      <c r="D91" s="674"/>
      <c r="E91" s="671"/>
      <c r="F91" s="670"/>
      <c r="G91" s="671"/>
      <c r="H91" s="81"/>
      <c r="I91" s="82"/>
    </row>
    <row r="92" spans="1:9">
      <c r="A92" s="672"/>
      <c r="B92" s="673"/>
      <c r="C92" s="672"/>
      <c r="D92" s="675"/>
      <c r="E92" s="673"/>
      <c r="F92" s="672"/>
      <c r="G92" s="673"/>
      <c r="H92" s="81"/>
      <c r="I92" s="82"/>
    </row>
    <row r="93" spans="1:9">
      <c r="A93" s="624"/>
      <c r="B93" s="626"/>
      <c r="C93" s="624"/>
      <c r="D93" s="625"/>
      <c r="E93" s="626"/>
      <c r="F93" s="624"/>
      <c r="G93" s="626"/>
      <c r="H93" s="83"/>
      <c r="I93" s="84"/>
    </row>
    <row r="94" spans="1:9">
      <c r="A94" s="132"/>
      <c r="B94" s="132"/>
      <c r="C94" s="132"/>
      <c r="D94" s="132"/>
      <c r="E94" s="132"/>
      <c r="F94" s="132"/>
      <c r="G94" s="132"/>
      <c r="H94" s="132"/>
    </row>
    <row r="95" spans="1:9">
      <c r="A95" s="132"/>
      <c r="B95" s="132"/>
      <c r="C95" s="132"/>
      <c r="D95" s="132"/>
      <c r="E95" s="132"/>
      <c r="F95" s="132"/>
      <c r="G95" s="132"/>
      <c r="H95" s="132"/>
    </row>
    <row r="96" spans="1:9">
      <c r="A96" s="132"/>
      <c r="B96" s="132"/>
      <c r="C96" s="132"/>
      <c r="D96" s="132"/>
      <c r="E96" s="132"/>
      <c r="F96" s="132"/>
      <c r="G96" s="132"/>
      <c r="H96" s="132"/>
    </row>
    <row r="97" spans="1:8">
      <c r="A97" s="132"/>
      <c r="B97" s="132"/>
      <c r="C97" s="132"/>
      <c r="D97" s="132"/>
      <c r="E97" s="132"/>
      <c r="F97" s="132"/>
      <c r="G97" s="132"/>
      <c r="H97" s="132"/>
    </row>
    <row r="98" spans="1:8">
      <c r="A98" s="132"/>
      <c r="B98" s="132"/>
      <c r="C98" s="132"/>
      <c r="D98" s="132"/>
      <c r="E98" s="132"/>
      <c r="F98" s="132"/>
      <c r="G98" s="132"/>
      <c r="H98" s="132"/>
    </row>
    <row r="99" spans="1:8">
      <c r="A99" s="132"/>
      <c r="B99" s="132"/>
      <c r="C99" s="132"/>
      <c r="D99" s="132"/>
      <c r="E99" s="132"/>
      <c r="F99" s="132"/>
      <c r="G99" s="132"/>
      <c r="H99" s="132"/>
    </row>
    <row r="100" spans="1:8">
      <c r="A100" s="132"/>
      <c r="B100" s="132"/>
      <c r="C100" s="132"/>
      <c r="D100" s="132"/>
      <c r="E100" s="132"/>
      <c r="F100" s="132"/>
      <c r="G100" s="132"/>
      <c r="H100" s="132"/>
    </row>
    <row r="101" spans="1:8">
      <c r="A101" s="132"/>
      <c r="B101" s="132"/>
      <c r="C101" s="132"/>
      <c r="D101" s="132"/>
      <c r="E101" s="132"/>
      <c r="F101" s="132"/>
      <c r="G101" s="132"/>
      <c r="H101" s="132"/>
    </row>
    <row r="102" spans="1:8">
      <c r="A102" s="131"/>
      <c r="B102" s="131"/>
      <c r="C102" s="131"/>
      <c r="D102" s="131"/>
      <c r="E102" s="131"/>
      <c r="F102" s="131"/>
      <c r="G102" s="131"/>
      <c r="H102" s="131"/>
    </row>
    <row r="103" spans="1:8">
      <c r="A103" s="131"/>
      <c r="B103" s="131"/>
      <c r="C103" s="131"/>
      <c r="D103" s="131"/>
      <c r="E103" s="131"/>
      <c r="F103" s="131"/>
      <c r="G103" s="131"/>
      <c r="H103" s="131"/>
    </row>
    <row r="104" spans="1:8">
      <c r="A104" s="131"/>
      <c r="B104" s="131"/>
      <c r="C104" s="131"/>
      <c r="D104" s="131"/>
      <c r="E104" s="131"/>
      <c r="F104" s="131"/>
      <c r="G104" s="131"/>
      <c r="H104" s="131"/>
    </row>
    <row r="105" spans="1:8">
      <c r="A105" s="131"/>
      <c r="B105" s="131"/>
      <c r="C105" s="131"/>
      <c r="D105" s="131"/>
      <c r="E105" s="131"/>
      <c r="F105" s="131"/>
      <c r="G105" s="131"/>
      <c r="H105" s="131"/>
    </row>
    <row r="106" spans="1:8">
      <c r="A106" s="131"/>
      <c r="B106" s="131"/>
      <c r="C106" s="131"/>
      <c r="D106" s="131"/>
      <c r="E106" s="131"/>
      <c r="F106" s="131"/>
      <c r="G106" s="131"/>
      <c r="H106" s="131"/>
    </row>
    <row r="107" spans="1:8">
      <c r="A107" s="131"/>
      <c r="B107" s="131"/>
      <c r="C107" s="131"/>
      <c r="D107" s="131"/>
      <c r="E107" s="131"/>
      <c r="F107" s="131"/>
      <c r="G107" s="131"/>
      <c r="H107" s="131"/>
    </row>
    <row r="108" spans="1:8">
      <c r="A108" s="131"/>
      <c r="B108" s="131"/>
      <c r="C108" s="131"/>
      <c r="D108" s="131"/>
      <c r="E108" s="131"/>
      <c r="F108" s="131"/>
      <c r="G108" s="131"/>
      <c r="H108" s="131"/>
    </row>
    <row r="109" spans="1:8">
      <c r="A109" s="131"/>
      <c r="B109" s="131"/>
      <c r="C109" s="131"/>
      <c r="D109" s="131"/>
      <c r="E109" s="131"/>
      <c r="F109" s="131"/>
      <c r="G109" s="131"/>
      <c r="H109" s="131"/>
    </row>
    <row r="110" spans="1:8">
      <c r="A110" s="131"/>
      <c r="B110" s="131"/>
      <c r="C110" s="131"/>
      <c r="D110" s="131"/>
      <c r="E110" s="131"/>
      <c r="F110" s="131"/>
      <c r="G110" s="131"/>
      <c r="H110" s="131"/>
    </row>
    <row r="111" spans="1:8">
      <c r="A111" s="131"/>
      <c r="B111" s="131"/>
      <c r="C111" s="131"/>
      <c r="D111" s="131"/>
      <c r="E111" s="131"/>
      <c r="F111" s="131"/>
      <c r="G111" s="131"/>
      <c r="H111" s="131"/>
    </row>
  </sheetData>
  <mergeCells count="111">
    <mergeCell ref="A91:B93"/>
    <mergeCell ref="C91:E93"/>
    <mergeCell ref="F91:G93"/>
    <mergeCell ref="F90:G90"/>
    <mergeCell ref="C90:E90"/>
    <mergeCell ref="E82:H82"/>
    <mergeCell ref="E83:H83"/>
    <mergeCell ref="A84:H84"/>
    <mergeCell ref="A85:I85"/>
    <mergeCell ref="A86:I88"/>
    <mergeCell ref="E77:H77"/>
    <mergeCell ref="E78:H78"/>
    <mergeCell ref="E79:H79"/>
    <mergeCell ref="E80:H80"/>
    <mergeCell ref="E81:H81"/>
    <mergeCell ref="E71:H71"/>
    <mergeCell ref="E72:H72"/>
    <mergeCell ref="E73:H73"/>
    <mergeCell ref="C74:C76"/>
    <mergeCell ref="D74:D76"/>
    <mergeCell ref="E74:H74"/>
    <mergeCell ref="E75:H75"/>
    <mergeCell ref="E76:H76"/>
    <mergeCell ref="A66:A67"/>
    <mergeCell ref="E66:H66"/>
    <mergeCell ref="E67:H67"/>
    <mergeCell ref="E68:H68"/>
    <mergeCell ref="A69:A70"/>
    <mergeCell ref="E69:H69"/>
    <mergeCell ref="E70:H70"/>
    <mergeCell ref="A62:B62"/>
    <mergeCell ref="C62:D62"/>
    <mergeCell ref="E62:H63"/>
    <mergeCell ref="A64:A65"/>
    <mergeCell ref="E64:H64"/>
    <mergeCell ref="E65:H65"/>
    <mergeCell ref="A59:B59"/>
    <mergeCell ref="F59:G59"/>
    <mergeCell ref="A60:B60"/>
    <mergeCell ref="F60:G60"/>
    <mergeCell ref="A61:B61"/>
    <mergeCell ref="F61:G61"/>
    <mergeCell ref="A56:B56"/>
    <mergeCell ref="F56:G56"/>
    <mergeCell ref="A57:B57"/>
    <mergeCell ref="F57:G57"/>
    <mergeCell ref="A58:B58"/>
    <mergeCell ref="F58:G58"/>
    <mergeCell ref="A53:B53"/>
    <mergeCell ref="F53:G53"/>
    <mergeCell ref="A54:B54"/>
    <mergeCell ref="F54:G54"/>
    <mergeCell ref="A55:B55"/>
    <mergeCell ref="F55:G55"/>
    <mergeCell ref="A50:B50"/>
    <mergeCell ref="F50:G50"/>
    <mergeCell ref="A51:B51"/>
    <mergeCell ref="F51:G51"/>
    <mergeCell ref="A52:B52"/>
    <mergeCell ref="F52:G52"/>
    <mergeCell ref="A47:B47"/>
    <mergeCell ref="F47:G47"/>
    <mergeCell ref="A48:B48"/>
    <mergeCell ref="F48:G48"/>
    <mergeCell ref="A49:B49"/>
    <mergeCell ref="F49:G49"/>
    <mergeCell ref="A43:G43"/>
    <mergeCell ref="A44:G44"/>
    <mergeCell ref="A45:B45"/>
    <mergeCell ref="F45:G45"/>
    <mergeCell ref="A46:B46"/>
    <mergeCell ref="F46:G46"/>
    <mergeCell ref="E38:G38"/>
    <mergeCell ref="E39:G39"/>
    <mergeCell ref="E40:G40"/>
    <mergeCell ref="E41:G41"/>
    <mergeCell ref="E42:G42"/>
    <mergeCell ref="E33:G33"/>
    <mergeCell ref="E34:G34"/>
    <mergeCell ref="E35:G35"/>
    <mergeCell ref="E36:G36"/>
    <mergeCell ref="E37:G37"/>
    <mergeCell ref="E28:G28"/>
    <mergeCell ref="E29:G29"/>
    <mergeCell ref="E30:G30"/>
    <mergeCell ref="E31:G31"/>
    <mergeCell ref="E32:G32"/>
    <mergeCell ref="E27:G27"/>
    <mergeCell ref="A21:G21"/>
    <mergeCell ref="A19:G19"/>
    <mergeCell ref="A18:G18"/>
    <mergeCell ref="A20:G20"/>
    <mergeCell ref="A22:G22"/>
    <mergeCell ref="A23:G23"/>
    <mergeCell ref="A24:G24"/>
    <mergeCell ref="A25:G25"/>
    <mergeCell ref="A26:G26"/>
    <mergeCell ref="A17:G17"/>
    <mergeCell ref="B11:C11"/>
    <mergeCell ref="B12:C12"/>
    <mergeCell ref="D11:E11"/>
    <mergeCell ref="D12:E12"/>
    <mergeCell ref="A1:G1"/>
    <mergeCell ref="A2:G2"/>
    <mergeCell ref="B8:G8"/>
    <mergeCell ref="B4:K4"/>
    <mergeCell ref="B6:K6"/>
    <mergeCell ref="A9:G9"/>
    <mergeCell ref="A10:G10"/>
    <mergeCell ref="A13:G13"/>
    <mergeCell ref="A14:G14"/>
  </mergeCells>
  <printOptions horizontalCentered="1"/>
  <pageMargins left="0" right="0" top="1.7716535433070868" bottom="0" header="0.39370078740157483" footer="0.31496062992125984"/>
  <pageSetup paperSize="9" scale="40" orientation="portrait" useFirstPageNumber="1" horizontalDpi="300" verticalDpi="300" r:id="rId1"/>
  <headerFooter>
    <oddHeader xml:space="preserve">&amp;C&amp;G
&amp;8PREEITURA MUNICIPAL DE PALMAS
 SECRETARIA MUNICIPAL DE FINANÇAS
  Superintendência de Planejamento Orçamentário e Modernização Administrativa
</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topLeftCell="A7"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373</v>
      </c>
      <c r="C4" s="431"/>
      <c r="D4" s="431"/>
      <c r="E4" s="431"/>
      <c r="F4" s="431"/>
      <c r="G4" s="432"/>
    </row>
    <row r="5" spans="1:8" ht="30.75" customHeight="1">
      <c r="A5" s="343" t="s">
        <v>305</v>
      </c>
      <c r="B5" s="414" t="s">
        <v>374</v>
      </c>
      <c r="C5" s="415"/>
      <c r="D5" s="415"/>
      <c r="E5" s="415"/>
      <c r="F5" s="415"/>
      <c r="G5" s="416"/>
    </row>
    <row r="6" spans="1:8" ht="15" customHeight="1">
      <c r="A6" s="336" t="s">
        <v>33</v>
      </c>
      <c r="B6" s="414" t="s">
        <v>378</v>
      </c>
      <c r="C6" s="415"/>
      <c r="D6" s="415"/>
      <c r="E6" s="415"/>
      <c r="F6" s="415"/>
      <c r="G6" s="416"/>
    </row>
    <row r="7" spans="1:8" ht="132" customHeight="1">
      <c r="A7" s="336" t="s">
        <v>306</v>
      </c>
      <c r="B7" s="411" t="s">
        <v>379</v>
      </c>
      <c r="C7" s="412"/>
      <c r="D7" s="412"/>
      <c r="E7" s="412"/>
      <c r="F7" s="412"/>
      <c r="G7" s="413"/>
    </row>
    <row r="8" spans="1:8" ht="29.25" customHeight="1">
      <c r="A8" s="336" t="s">
        <v>307</v>
      </c>
      <c r="B8" s="411" t="s">
        <v>380</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381</v>
      </c>
      <c r="B12" s="421"/>
      <c r="C12" s="422" t="s">
        <v>382</v>
      </c>
      <c r="D12" s="423"/>
      <c r="E12" s="338">
        <v>100</v>
      </c>
      <c r="F12" s="351">
        <f>IFERROR(E12*E16/100,0)</f>
        <v>99.999931519513495</v>
      </c>
      <c r="G12" s="350">
        <f>IFERROR(F12/E12*100,0)</f>
        <v>99.999931519513495</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255000</v>
      </c>
      <c r="B15" s="365">
        <v>292054</v>
      </c>
      <c r="C15" s="341">
        <v>292053.8</v>
      </c>
      <c r="D15" s="341">
        <v>292053.8</v>
      </c>
      <c r="E15" s="341">
        <v>292053.8</v>
      </c>
      <c r="F15" s="342">
        <v>0</v>
      </c>
      <c r="G15" s="350">
        <f>IFERROR(B15-C15-F15,0)</f>
        <v>0.20000000001164153</v>
      </c>
    </row>
    <row r="16" spans="1:8" ht="16.5" thickBot="1">
      <c r="A16" s="407" t="s">
        <v>325</v>
      </c>
      <c r="B16" s="407"/>
      <c r="C16" s="350">
        <f>IFERROR(C15/$B$15*100,0)</f>
        <v>99.99993151951351</v>
      </c>
      <c r="D16" s="350">
        <f>IFERROR(D15/$C$15*100,0)</f>
        <v>100</v>
      </c>
      <c r="E16" s="350">
        <f>IFERROR(E15/$B$15*100,0)</f>
        <v>99.99993151951351</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608" priority="7" operator="between">
      <formula>66</formula>
      <formula>100</formula>
    </cfRule>
    <cfRule type="cellIs" dxfId="607" priority="8" operator="between">
      <formula>33</formula>
      <formula>66</formula>
    </cfRule>
    <cfRule type="cellIs" dxfId="606" priority="9" operator="between">
      <formula>0</formula>
      <formula>33</formula>
    </cfRule>
  </conditionalFormatting>
  <conditionalFormatting sqref="G15">
    <cfRule type="cellIs" dxfId="605" priority="16" operator="between">
      <formula>66</formula>
      <formula>100</formula>
    </cfRule>
    <cfRule type="cellIs" dxfId="604" priority="17" operator="between">
      <formula>33</formula>
      <formula>66</formula>
    </cfRule>
    <cfRule type="cellIs" dxfId="603" priority="18" operator="between">
      <formula>0</formula>
      <formula>33</formula>
    </cfRule>
  </conditionalFormatting>
  <conditionalFormatting sqref="G12">
    <cfRule type="cellIs" dxfId="602" priority="13" operator="between">
      <formula>66</formula>
      <formula>100</formula>
    </cfRule>
    <cfRule type="cellIs" dxfId="601" priority="14" operator="between">
      <formula>33</formula>
      <formula>66</formula>
    </cfRule>
    <cfRule type="cellIs" dxfId="600" priority="15" operator="between">
      <formula>0</formula>
      <formula>33</formula>
    </cfRule>
  </conditionalFormatting>
  <conditionalFormatting sqref="F12">
    <cfRule type="cellIs" dxfId="599" priority="10" operator="between">
      <formula>$E$12*0</formula>
      <formula>$E$12*0.329999</formula>
    </cfRule>
    <cfRule type="cellIs" dxfId="598" priority="11" operator="between">
      <formula>$E$12*0.33</formula>
      <formula>$E$12*0.6599999</formula>
    </cfRule>
    <cfRule type="cellIs" dxfId="597" priority="12" operator="between">
      <formula>$E$12*0.66</formula>
      <formula>$E$12*1</formula>
    </cfRule>
  </conditionalFormatting>
  <conditionalFormatting sqref="D16">
    <cfRule type="cellIs" dxfId="596" priority="4" operator="between">
      <formula>66</formula>
      <formula>100</formula>
    </cfRule>
    <cfRule type="cellIs" dxfId="595" priority="5" operator="between">
      <formula>33</formula>
      <formula>66</formula>
    </cfRule>
    <cfRule type="cellIs" dxfId="594" priority="6" operator="between">
      <formula>0</formula>
      <formula>33</formula>
    </cfRule>
  </conditionalFormatting>
  <conditionalFormatting sqref="E16">
    <cfRule type="cellIs" dxfId="593" priority="1" operator="between">
      <formula>66</formula>
      <formula>100</formula>
    </cfRule>
    <cfRule type="cellIs" dxfId="592" priority="2" operator="between">
      <formula>33</formula>
      <formula>66</formula>
    </cfRule>
    <cfRule type="cellIs" dxfId="59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137"/>
  <sheetViews>
    <sheetView view="pageBreakPreview" topLeftCell="A121" zoomScale="85" zoomScaleNormal="100" zoomScaleSheetLayoutView="85" workbookViewId="0">
      <selection activeCell="A28" sqref="A28:E28"/>
    </sheetView>
  </sheetViews>
  <sheetFormatPr defaultRowHeight="14.25"/>
  <cols>
    <col min="1" max="1" width="10.85546875" style="44" customWidth="1"/>
    <col min="2" max="2" width="14.140625" style="44" customWidth="1"/>
    <col min="3" max="3" width="36" style="44" customWidth="1"/>
    <col min="4" max="4" width="21.28515625" style="44" customWidth="1"/>
    <col min="5" max="5" width="13.85546875" style="44" customWidth="1"/>
    <col min="6" max="6" width="16.140625" style="44" customWidth="1"/>
    <col min="7" max="7" width="16.85546875" style="44" customWidth="1"/>
    <col min="8" max="8" width="15" style="44" customWidth="1"/>
    <col min="9" max="9" width="14.5703125" style="44" customWidth="1"/>
    <col min="10" max="10" width="14" style="44" customWidth="1"/>
    <col min="11" max="11" width="10.140625" style="44" bestFit="1" customWidth="1"/>
    <col min="12" max="12" width="11.5703125" style="44" customWidth="1"/>
    <col min="13" max="13" width="12.5703125" style="44" customWidth="1"/>
    <col min="14" max="14" width="10.5703125" style="44" bestFit="1" customWidth="1"/>
    <col min="15" max="16384" width="9.140625" style="44"/>
  </cols>
  <sheetData>
    <row r="1" spans="1:19" ht="24.75" customHeight="1">
      <c r="A1" s="736" t="s">
        <v>291</v>
      </c>
      <c r="B1" s="737"/>
      <c r="C1" s="737"/>
      <c r="D1" s="737"/>
      <c r="E1" s="737"/>
      <c r="F1" s="737"/>
      <c r="G1" s="737"/>
      <c r="H1" s="737"/>
      <c r="I1" s="737"/>
      <c r="J1" s="737"/>
      <c r="K1" s="737"/>
      <c r="L1" s="737"/>
      <c r="M1" s="738"/>
    </row>
    <row r="2" spans="1:19" ht="27.75" customHeight="1">
      <c r="A2" s="535" t="s">
        <v>292</v>
      </c>
      <c r="B2" s="536"/>
      <c r="C2" s="536"/>
      <c r="D2" s="536"/>
      <c r="E2" s="536"/>
      <c r="F2" s="536"/>
      <c r="G2" s="536"/>
      <c r="H2" s="536"/>
      <c r="I2" s="536"/>
      <c r="J2" s="536"/>
      <c r="K2" s="536"/>
      <c r="L2" s="536"/>
      <c r="M2" s="537"/>
    </row>
    <row r="3" spans="1:19" ht="15">
      <c r="A3" s="739" t="s">
        <v>34</v>
      </c>
      <c r="B3" s="739"/>
      <c r="C3" s="538" t="s">
        <v>296</v>
      </c>
      <c r="D3" s="538"/>
      <c r="E3" s="538"/>
      <c r="F3" s="538"/>
      <c r="G3" s="538"/>
      <c r="H3" s="538"/>
      <c r="I3" s="538"/>
      <c r="J3" s="538"/>
      <c r="K3" s="538"/>
      <c r="L3" s="538"/>
      <c r="M3" s="538"/>
    </row>
    <row r="4" spans="1:19" ht="5.25" customHeight="1">
      <c r="A4" s="45"/>
      <c r="B4" s="46"/>
      <c r="C4" s="47"/>
      <c r="D4" s="47"/>
      <c r="E4" s="47"/>
      <c r="F4" s="47"/>
      <c r="G4" s="47"/>
      <c r="H4" s="47"/>
      <c r="I4" s="47"/>
      <c r="J4" s="47"/>
      <c r="K4" s="47"/>
      <c r="L4" s="47"/>
      <c r="M4" s="48"/>
    </row>
    <row r="5" spans="1:19" ht="15">
      <c r="A5" s="739" t="s">
        <v>35</v>
      </c>
      <c r="B5" s="739"/>
      <c r="C5" s="539" t="s">
        <v>295</v>
      </c>
      <c r="D5" s="539"/>
      <c r="E5" s="539"/>
      <c r="F5" s="539"/>
      <c r="G5" s="539"/>
      <c r="H5" s="539"/>
      <c r="I5" s="539"/>
      <c r="J5" s="539"/>
      <c r="K5" s="539"/>
      <c r="L5" s="539"/>
      <c r="M5" s="539"/>
    </row>
    <row r="6" spans="1:19" ht="5.25" customHeight="1">
      <c r="A6" s="45"/>
      <c r="B6" s="46"/>
      <c r="C6" s="47"/>
      <c r="D6" s="47"/>
      <c r="E6" s="47"/>
      <c r="F6" s="47"/>
      <c r="G6" s="47"/>
      <c r="H6" s="47"/>
      <c r="I6" s="47"/>
      <c r="J6" s="47"/>
      <c r="K6" s="47"/>
      <c r="L6" s="47"/>
      <c r="M6" s="48"/>
    </row>
    <row r="7" spans="1:19" ht="44.25" customHeight="1">
      <c r="A7" s="739" t="s">
        <v>36</v>
      </c>
      <c r="B7" s="739"/>
      <c r="C7" s="741" t="s">
        <v>294</v>
      </c>
      <c r="D7" s="741"/>
      <c r="E7" s="742"/>
      <c r="F7" s="742"/>
      <c r="G7" s="742"/>
      <c r="H7" s="742"/>
      <c r="I7" s="742"/>
      <c r="J7" s="742"/>
      <c r="K7" s="742"/>
      <c r="L7" s="742"/>
      <c r="M7" s="742"/>
    </row>
    <row r="8" spans="1:19" ht="4.5" customHeight="1">
      <c r="A8" s="45"/>
      <c r="B8" s="46"/>
      <c r="C8" s="46"/>
      <c r="D8" s="46"/>
      <c r="E8" s="46"/>
      <c r="F8" s="46"/>
      <c r="G8" s="46"/>
      <c r="H8" s="46"/>
      <c r="I8" s="46"/>
      <c r="J8" s="46"/>
      <c r="K8" s="46"/>
      <c r="L8" s="46"/>
      <c r="M8" s="49"/>
    </row>
    <row r="9" spans="1:19" s="50" customFormat="1">
      <c r="A9" s="743" t="s">
        <v>37</v>
      </c>
      <c r="B9" s="744"/>
      <c r="C9" s="744"/>
      <c r="D9" s="745" t="s">
        <v>53</v>
      </c>
      <c r="E9" s="746"/>
      <c r="F9" s="746"/>
      <c r="G9" s="746"/>
      <c r="H9" s="746"/>
      <c r="I9" s="746"/>
      <c r="J9" s="747"/>
      <c r="K9" s="744" t="s">
        <v>38</v>
      </c>
      <c r="L9" s="744"/>
      <c r="M9" s="748"/>
    </row>
    <row r="10" spans="1:19">
      <c r="A10" s="51" t="s">
        <v>14</v>
      </c>
      <c r="B10" s="749" t="s">
        <v>15</v>
      </c>
      <c r="C10" s="749"/>
      <c r="D10" s="250" t="s">
        <v>58</v>
      </c>
      <c r="E10" s="52" t="s">
        <v>8</v>
      </c>
      <c r="F10" s="250" t="s">
        <v>9</v>
      </c>
      <c r="G10" s="250" t="s">
        <v>59</v>
      </c>
      <c r="H10" s="250" t="s">
        <v>60</v>
      </c>
      <c r="I10" s="250" t="s">
        <v>32</v>
      </c>
      <c r="J10" s="250" t="s">
        <v>16</v>
      </c>
      <c r="K10" s="250" t="s">
        <v>17</v>
      </c>
      <c r="L10" s="53" t="s">
        <v>18</v>
      </c>
      <c r="M10" s="54" t="s">
        <v>16</v>
      </c>
      <c r="N10" s="55"/>
    </row>
    <row r="11" spans="1:19" ht="25.5" customHeight="1">
      <c r="A11" s="91"/>
      <c r="B11" s="740"/>
      <c r="C11" s="740"/>
      <c r="D11" s="93"/>
      <c r="E11" s="56"/>
      <c r="F11" s="56"/>
      <c r="G11" s="56"/>
      <c r="H11" s="56"/>
      <c r="I11" s="56"/>
      <c r="J11" s="57"/>
      <c r="K11" s="93"/>
      <c r="L11" s="76"/>
      <c r="M11" s="223" t="e">
        <f t="shared" ref="M11:M16" si="0">L11/K11*100</f>
        <v>#DIV/0!</v>
      </c>
    </row>
    <row r="12" spans="1:19" ht="22.5" customHeight="1">
      <c r="A12" s="91"/>
      <c r="B12" s="740"/>
      <c r="C12" s="740"/>
      <c r="D12" s="93"/>
      <c r="E12" s="56"/>
      <c r="F12" s="56"/>
      <c r="G12" s="56"/>
      <c r="H12" s="56"/>
      <c r="I12" s="56"/>
      <c r="J12" s="57"/>
      <c r="K12" s="93"/>
      <c r="L12" s="76"/>
      <c r="M12" s="58" t="e">
        <f t="shared" si="0"/>
        <v>#DIV/0!</v>
      </c>
    </row>
    <row r="13" spans="1:19" ht="27" customHeight="1">
      <c r="A13" s="92"/>
      <c r="B13" s="740"/>
      <c r="C13" s="740"/>
      <c r="D13" s="93"/>
      <c r="E13" s="56"/>
      <c r="F13" s="56"/>
      <c r="G13" s="56"/>
      <c r="H13" s="56"/>
      <c r="I13" s="56"/>
      <c r="J13" s="57"/>
      <c r="K13" s="93"/>
      <c r="L13" s="76"/>
      <c r="M13" s="58" t="e">
        <f t="shared" si="0"/>
        <v>#DIV/0!</v>
      </c>
    </row>
    <row r="14" spans="1:19" ht="27" customHeight="1">
      <c r="A14" s="92"/>
      <c r="B14" s="740"/>
      <c r="C14" s="740"/>
      <c r="D14" s="93"/>
      <c r="E14" s="56"/>
      <c r="F14" s="56"/>
      <c r="G14" s="56"/>
      <c r="H14" s="56"/>
      <c r="I14" s="287"/>
      <c r="J14" s="288"/>
      <c r="K14" s="93"/>
      <c r="L14" s="76"/>
      <c r="M14" s="58" t="e">
        <f t="shared" si="0"/>
        <v>#DIV/0!</v>
      </c>
      <c r="N14" s="774"/>
      <c r="O14" s="774"/>
      <c r="P14" s="774"/>
      <c r="Q14" s="774"/>
      <c r="R14" s="774"/>
      <c r="S14" s="774"/>
    </row>
    <row r="15" spans="1:19" ht="26.25" customHeight="1">
      <c r="A15" s="91"/>
      <c r="B15" s="740"/>
      <c r="C15" s="740"/>
      <c r="D15" s="93"/>
      <c r="E15" s="56"/>
      <c r="F15" s="56"/>
      <c r="G15" s="56"/>
      <c r="H15" s="56"/>
      <c r="I15" s="287"/>
      <c r="J15" s="288"/>
      <c r="K15" s="93"/>
      <c r="L15" s="76"/>
      <c r="M15" s="58" t="e">
        <f t="shared" si="0"/>
        <v>#DIV/0!</v>
      </c>
      <c r="N15" s="774"/>
      <c r="O15" s="774"/>
      <c r="P15" s="774"/>
      <c r="Q15" s="774"/>
      <c r="R15" s="774"/>
      <c r="S15" s="774"/>
    </row>
    <row r="16" spans="1:19" ht="31.5" customHeight="1">
      <c r="A16" s="91"/>
      <c r="B16" s="740"/>
      <c r="C16" s="740"/>
      <c r="D16" s="93"/>
      <c r="E16" s="56"/>
      <c r="F16" s="56"/>
      <c r="G16" s="56"/>
      <c r="H16" s="56"/>
      <c r="I16" s="287"/>
      <c r="J16" s="288"/>
      <c r="K16" s="93"/>
      <c r="L16" s="76"/>
      <c r="M16" s="223" t="e">
        <f t="shared" si="0"/>
        <v>#DIV/0!</v>
      </c>
      <c r="N16" s="774"/>
      <c r="O16" s="774"/>
      <c r="P16" s="774"/>
      <c r="Q16" s="774"/>
      <c r="R16" s="774"/>
      <c r="S16" s="774"/>
    </row>
    <row r="17" spans="1:13">
      <c r="A17" s="750" t="s">
        <v>45</v>
      </c>
      <c r="B17" s="751"/>
      <c r="C17" s="752"/>
      <c r="D17" s="94">
        <f t="shared" ref="D17:K17" si="1">SUM(D11:D16)</f>
        <v>0</v>
      </c>
      <c r="E17" s="59">
        <f t="shared" si="1"/>
        <v>0</v>
      </c>
      <c r="F17" s="59">
        <f t="shared" si="1"/>
        <v>0</v>
      </c>
      <c r="G17" s="59">
        <f t="shared" si="1"/>
        <v>0</v>
      </c>
      <c r="H17" s="59">
        <f t="shared" si="1"/>
        <v>0</v>
      </c>
      <c r="I17" s="59">
        <f t="shared" si="1"/>
        <v>0</v>
      </c>
      <c r="J17" s="60">
        <f t="shared" si="1"/>
        <v>0</v>
      </c>
      <c r="K17" s="94">
        <f t="shared" si="1"/>
        <v>0</v>
      </c>
      <c r="L17" s="77">
        <f>SUM(L12:L16)</f>
        <v>0</v>
      </c>
      <c r="M17" s="73" t="e">
        <f>SUM(M11:M16)</f>
        <v>#DIV/0!</v>
      </c>
    </row>
    <row r="18" spans="1:13" ht="3" customHeight="1">
      <c r="A18" s="45"/>
      <c r="B18" s="46"/>
      <c r="C18" s="46"/>
      <c r="D18" s="46"/>
      <c r="E18" s="46"/>
      <c r="F18" s="46"/>
      <c r="G18" s="46"/>
      <c r="H18" s="46"/>
      <c r="I18" s="46"/>
      <c r="J18" s="46"/>
      <c r="K18" s="46"/>
      <c r="L18" s="46"/>
      <c r="M18" s="49"/>
    </row>
    <row r="19" spans="1:13" ht="15">
      <c r="A19" s="739" t="s">
        <v>74</v>
      </c>
      <c r="B19" s="739"/>
      <c r="C19" s="739"/>
      <c r="D19" s="739"/>
      <c r="E19" s="739"/>
      <c r="F19" s="739"/>
      <c r="G19" s="739"/>
      <c r="H19" s="739"/>
      <c r="I19" s="739"/>
      <c r="J19" s="739"/>
      <c r="K19" s="739"/>
      <c r="L19" s="739"/>
      <c r="M19" s="739"/>
    </row>
    <row r="20" spans="1:13" s="50" customFormat="1" ht="25.5">
      <c r="A20" s="753" t="s">
        <v>300</v>
      </c>
      <c r="B20" s="753"/>
      <c r="C20" s="753"/>
      <c r="D20" s="753"/>
      <c r="E20" s="753"/>
      <c r="F20" s="754" t="s">
        <v>20</v>
      </c>
      <c r="G20" s="755"/>
      <c r="H20" s="754" t="s">
        <v>19</v>
      </c>
      <c r="I20" s="755"/>
      <c r="J20" s="66" t="s">
        <v>11</v>
      </c>
      <c r="K20" s="67" t="s">
        <v>12</v>
      </c>
      <c r="L20" s="67" t="s">
        <v>13</v>
      </c>
      <c r="M20" s="67" t="s">
        <v>31</v>
      </c>
    </row>
    <row r="21" spans="1:13">
      <c r="A21" s="756" t="s">
        <v>297</v>
      </c>
      <c r="B21" s="756"/>
      <c r="C21" s="756"/>
      <c r="D21" s="756"/>
      <c r="E21" s="756"/>
      <c r="F21" s="643" t="s">
        <v>66</v>
      </c>
      <c r="G21" s="645"/>
      <c r="H21" s="643" t="s">
        <v>75</v>
      </c>
      <c r="I21" s="645"/>
      <c r="J21" s="61" t="s">
        <v>76</v>
      </c>
      <c r="K21" s="61"/>
      <c r="L21" s="61"/>
      <c r="M21" s="289"/>
    </row>
    <row r="22" spans="1:13" s="290" customFormat="1" ht="14.25" customHeight="1">
      <c r="A22" s="757" t="s">
        <v>299</v>
      </c>
      <c r="B22" s="757"/>
      <c r="C22" s="757"/>
      <c r="D22" s="757"/>
      <c r="E22" s="757"/>
      <c r="F22" s="758" t="s">
        <v>303</v>
      </c>
      <c r="G22" s="758"/>
      <c r="H22" s="758"/>
      <c r="I22" s="758"/>
      <c r="J22" s="758"/>
      <c r="K22" s="758"/>
      <c r="L22" s="758"/>
      <c r="M22" s="758"/>
    </row>
    <row r="23" spans="1:13" s="290" customFormat="1">
      <c r="A23" s="757"/>
      <c r="B23" s="757"/>
      <c r="C23" s="757"/>
      <c r="D23" s="757"/>
      <c r="E23" s="757"/>
      <c r="F23" s="758"/>
      <c r="G23" s="758"/>
      <c r="H23" s="758"/>
      <c r="I23" s="758"/>
      <c r="J23" s="758"/>
      <c r="K23" s="758"/>
      <c r="L23" s="758"/>
      <c r="M23" s="758"/>
    </row>
    <row r="24" spans="1:13" s="50" customFormat="1" ht="25.5">
      <c r="A24" s="753" t="s">
        <v>300</v>
      </c>
      <c r="B24" s="753"/>
      <c r="C24" s="753"/>
      <c r="D24" s="753"/>
      <c r="E24" s="753"/>
      <c r="F24" s="754" t="s">
        <v>20</v>
      </c>
      <c r="G24" s="755"/>
      <c r="H24" s="754" t="s">
        <v>19</v>
      </c>
      <c r="I24" s="755"/>
      <c r="J24" s="66" t="s">
        <v>11</v>
      </c>
      <c r="K24" s="67" t="s">
        <v>12</v>
      </c>
      <c r="L24" s="67" t="s">
        <v>13</v>
      </c>
      <c r="M24" s="67" t="s">
        <v>31</v>
      </c>
    </row>
    <row r="25" spans="1:13" ht="30.75" customHeight="1">
      <c r="A25" s="756" t="s">
        <v>297</v>
      </c>
      <c r="B25" s="756"/>
      <c r="C25" s="756"/>
      <c r="D25" s="756"/>
      <c r="E25" s="756"/>
      <c r="F25" s="643" t="s">
        <v>66</v>
      </c>
      <c r="G25" s="645"/>
      <c r="H25" s="643" t="s">
        <v>75</v>
      </c>
      <c r="I25" s="645"/>
      <c r="J25" s="61" t="s">
        <v>78</v>
      </c>
      <c r="K25" s="61"/>
      <c r="L25" s="61"/>
      <c r="M25" s="62"/>
    </row>
    <row r="26" spans="1:13" ht="14.25" customHeight="1">
      <c r="A26" s="759" t="s">
        <v>298</v>
      </c>
      <c r="B26" s="759"/>
      <c r="C26" s="759"/>
      <c r="D26" s="759"/>
      <c r="E26" s="759"/>
      <c r="F26" s="759" t="s">
        <v>302</v>
      </c>
      <c r="G26" s="759"/>
      <c r="H26" s="759"/>
      <c r="I26" s="759"/>
      <c r="J26" s="759"/>
      <c r="K26" s="759"/>
      <c r="L26" s="759"/>
      <c r="M26" s="759"/>
    </row>
    <row r="27" spans="1:13">
      <c r="A27" s="759"/>
      <c r="B27" s="759"/>
      <c r="C27" s="759"/>
      <c r="D27" s="759"/>
      <c r="E27" s="759"/>
      <c r="F27" s="759"/>
      <c r="G27" s="759"/>
      <c r="H27" s="759"/>
      <c r="I27" s="759"/>
      <c r="J27" s="759"/>
      <c r="K27" s="759"/>
      <c r="L27" s="759"/>
      <c r="M27" s="759"/>
    </row>
    <row r="28" spans="1:13" s="50" customFormat="1" ht="25.5">
      <c r="A28" s="753" t="s">
        <v>300</v>
      </c>
      <c r="B28" s="753"/>
      <c r="C28" s="753"/>
      <c r="D28" s="753"/>
      <c r="E28" s="753"/>
      <c r="F28" s="754" t="s">
        <v>20</v>
      </c>
      <c r="G28" s="755"/>
      <c r="H28" s="754" t="s">
        <v>19</v>
      </c>
      <c r="I28" s="755"/>
      <c r="J28" s="66" t="s">
        <v>11</v>
      </c>
      <c r="K28" s="67" t="s">
        <v>12</v>
      </c>
      <c r="L28" s="67" t="s">
        <v>13</v>
      </c>
      <c r="M28" s="67" t="s">
        <v>31</v>
      </c>
    </row>
    <row r="29" spans="1:13" ht="29.25" customHeight="1">
      <c r="A29" s="521" t="s">
        <v>297</v>
      </c>
      <c r="B29" s="521"/>
      <c r="C29" s="521"/>
      <c r="D29" s="521"/>
      <c r="E29" s="521"/>
      <c r="F29" s="779" t="s">
        <v>66</v>
      </c>
      <c r="G29" s="780"/>
      <c r="H29" s="779" t="s">
        <v>75</v>
      </c>
      <c r="I29" s="780"/>
      <c r="J29" s="145" t="s">
        <v>65</v>
      </c>
      <c r="K29" s="145"/>
      <c r="L29" s="145"/>
      <c r="M29" s="291"/>
    </row>
    <row r="30" spans="1:13" ht="29.25" customHeight="1">
      <c r="A30" s="760" t="s">
        <v>301</v>
      </c>
      <c r="B30" s="760"/>
      <c r="C30" s="760"/>
      <c r="D30" s="760"/>
      <c r="E30" s="760"/>
      <c r="F30" s="758" t="s">
        <v>302</v>
      </c>
      <c r="G30" s="758"/>
      <c r="H30" s="758"/>
      <c r="I30" s="758"/>
      <c r="J30" s="758"/>
      <c r="K30" s="758"/>
      <c r="L30" s="758"/>
      <c r="M30" s="758"/>
    </row>
    <row r="31" spans="1:13" ht="3" customHeight="1">
      <c r="A31" s="761"/>
      <c r="B31" s="762"/>
      <c r="C31" s="762"/>
      <c r="D31" s="762"/>
      <c r="E31" s="762"/>
      <c r="F31" s="762"/>
      <c r="G31" s="762"/>
      <c r="H31" s="762"/>
      <c r="I31" s="762"/>
      <c r="J31" s="762"/>
      <c r="K31" s="762"/>
      <c r="L31" s="762"/>
      <c r="M31" s="763"/>
    </row>
    <row r="32" spans="1:13">
      <c r="A32" s="778" t="s">
        <v>39</v>
      </c>
      <c r="B32" s="778"/>
      <c r="C32" s="778"/>
      <c r="D32" s="778"/>
      <c r="E32" s="778"/>
      <c r="F32" s="778"/>
      <c r="G32" s="778"/>
      <c r="H32" s="778"/>
      <c r="I32" s="778"/>
      <c r="J32" s="778"/>
      <c r="K32" s="778"/>
      <c r="L32" s="778"/>
      <c r="M32" s="778"/>
    </row>
    <row r="33" spans="1:20" ht="4.5" customHeight="1">
      <c r="A33" s="767"/>
      <c r="B33" s="767"/>
      <c r="C33" s="767"/>
      <c r="D33" s="767"/>
      <c r="E33" s="767"/>
      <c r="F33" s="767"/>
      <c r="G33" s="767"/>
      <c r="H33" s="767"/>
      <c r="I33" s="767"/>
      <c r="J33" s="767"/>
      <c r="K33" s="767"/>
      <c r="L33" s="767"/>
      <c r="M33" s="767"/>
    </row>
    <row r="34" spans="1:20">
      <c r="A34" s="768" t="s">
        <v>40</v>
      </c>
      <c r="B34" s="769"/>
      <c r="C34" s="769"/>
      <c r="D34" s="769"/>
      <c r="E34" s="769"/>
      <c r="F34" s="769"/>
      <c r="G34" s="769"/>
      <c r="H34" s="769"/>
      <c r="I34" s="769"/>
      <c r="J34" s="769"/>
      <c r="K34" s="769"/>
      <c r="L34" s="769"/>
      <c r="M34" s="769"/>
    </row>
    <row r="35" spans="1:20" ht="127.5" customHeight="1">
      <c r="A35" s="770"/>
      <c r="B35" s="771"/>
      <c r="C35" s="771"/>
      <c r="D35" s="771"/>
      <c r="E35" s="771"/>
      <c r="F35" s="771"/>
      <c r="G35" s="771"/>
      <c r="H35" s="771"/>
      <c r="I35" s="771"/>
      <c r="J35" s="771"/>
      <c r="K35" s="771"/>
      <c r="L35" s="771"/>
      <c r="M35" s="772"/>
    </row>
    <row r="36" spans="1:20" ht="213" customHeight="1">
      <c r="A36" s="247"/>
      <c r="B36" s="248"/>
      <c r="C36" s="248"/>
      <c r="D36" s="248"/>
      <c r="E36" s="248"/>
      <c r="F36" s="248"/>
      <c r="G36" s="248"/>
      <c r="H36" s="248"/>
      <c r="I36" s="248"/>
      <c r="J36" s="248"/>
      <c r="K36" s="248"/>
      <c r="L36" s="248"/>
      <c r="M36" s="249"/>
    </row>
    <row r="37" spans="1:20" ht="12.75" customHeight="1">
      <c r="A37" s="764"/>
      <c r="B37" s="765"/>
      <c r="C37" s="765"/>
      <c r="D37" s="765"/>
      <c r="E37" s="765"/>
      <c r="F37" s="765"/>
      <c r="G37" s="765"/>
      <c r="H37" s="765"/>
      <c r="I37" s="765"/>
      <c r="J37" s="765"/>
      <c r="K37" s="765"/>
      <c r="L37" s="765"/>
      <c r="M37" s="766"/>
      <c r="O37" s="87" t="s">
        <v>67</v>
      </c>
      <c r="P37" s="88" t="s">
        <v>70</v>
      </c>
      <c r="Q37" s="88" t="s">
        <v>68</v>
      </c>
      <c r="R37" s="88" t="s">
        <v>71</v>
      </c>
      <c r="S37" s="88" t="s">
        <v>69</v>
      </c>
      <c r="T37" s="88" t="s">
        <v>72</v>
      </c>
    </row>
    <row r="38" spans="1:20" ht="21.75" customHeight="1">
      <c r="A38" s="702" t="s">
        <v>41</v>
      </c>
      <c r="B38" s="702"/>
      <c r="C38" s="702"/>
      <c r="D38" s="702"/>
      <c r="E38" s="702"/>
      <c r="F38" s="702"/>
      <c r="G38" s="702"/>
      <c r="H38" s="702"/>
      <c r="I38" s="702"/>
      <c r="J38" s="702"/>
      <c r="K38" s="702"/>
      <c r="L38" s="702"/>
      <c r="M38" s="702"/>
      <c r="O38" s="89" t="s">
        <v>73</v>
      </c>
      <c r="P38" s="90">
        <v>0</v>
      </c>
      <c r="Q38" s="90">
        <v>0</v>
      </c>
      <c r="R38" s="90">
        <v>0</v>
      </c>
      <c r="S38" s="90">
        <v>999.94</v>
      </c>
      <c r="T38" s="289">
        <v>2152.3739999999998</v>
      </c>
    </row>
    <row r="39" spans="1:20" ht="199.5" customHeight="1">
      <c r="A39" s="688"/>
      <c r="B39" s="689"/>
      <c r="C39" s="689"/>
      <c r="D39" s="689"/>
      <c r="E39" s="689"/>
      <c r="F39" s="689"/>
      <c r="G39" s="689"/>
      <c r="H39" s="689"/>
      <c r="I39" s="689"/>
      <c r="J39" s="689"/>
      <c r="K39" s="689"/>
      <c r="L39" s="689"/>
      <c r="M39" s="690"/>
      <c r="O39" s="95" t="s">
        <v>77</v>
      </c>
      <c r="P39" s="90">
        <v>0</v>
      </c>
      <c r="Q39" s="90">
        <v>0</v>
      </c>
      <c r="R39" s="90">
        <v>0</v>
      </c>
      <c r="S39" s="90">
        <v>0</v>
      </c>
      <c r="T39" s="90">
        <v>0</v>
      </c>
    </row>
    <row r="40" spans="1:20" ht="6" customHeight="1">
      <c r="A40" s="702"/>
      <c r="B40" s="702"/>
      <c r="C40" s="702"/>
      <c r="D40" s="702"/>
      <c r="E40" s="702"/>
      <c r="F40" s="702"/>
      <c r="G40" s="702"/>
      <c r="H40" s="702"/>
      <c r="I40" s="702"/>
      <c r="J40" s="702"/>
      <c r="K40" s="702"/>
      <c r="L40" s="702"/>
      <c r="M40" s="702"/>
      <c r="O40" s="95" t="s">
        <v>79</v>
      </c>
      <c r="P40" s="90">
        <v>0</v>
      </c>
      <c r="Q40" s="90">
        <v>0</v>
      </c>
      <c r="R40" s="90">
        <v>0</v>
      </c>
      <c r="S40" s="90">
        <v>0</v>
      </c>
      <c r="T40" s="90">
        <v>0</v>
      </c>
    </row>
    <row r="41" spans="1:20" ht="34.5" customHeight="1">
      <c r="A41" s="775" t="s">
        <v>50</v>
      </c>
      <c r="B41" s="776"/>
      <c r="C41" s="776"/>
      <c r="D41" s="776"/>
      <c r="E41" s="777"/>
      <c r="F41" s="72" t="s">
        <v>11</v>
      </c>
      <c r="G41" s="72" t="s">
        <v>80</v>
      </c>
      <c r="H41" s="72" t="s">
        <v>51</v>
      </c>
      <c r="I41" s="72" t="s">
        <v>16</v>
      </c>
      <c r="J41" s="775" t="s">
        <v>52</v>
      </c>
      <c r="K41" s="776"/>
      <c r="L41" s="776"/>
      <c r="M41" s="777"/>
    </row>
    <row r="42" spans="1:20" ht="20.25" customHeight="1">
      <c r="A42" s="688"/>
      <c r="B42" s="689"/>
      <c r="C42" s="689"/>
      <c r="D42" s="689"/>
      <c r="E42" s="690"/>
      <c r="F42" s="224"/>
      <c r="G42" s="225"/>
      <c r="H42" s="225"/>
      <c r="I42" s="80"/>
      <c r="J42" s="688"/>
      <c r="K42" s="689"/>
      <c r="L42" s="689"/>
      <c r="M42" s="690"/>
    </row>
    <row r="43" spans="1:20">
      <c r="A43" s="688"/>
      <c r="B43" s="689"/>
      <c r="C43" s="689"/>
      <c r="D43" s="689"/>
      <c r="E43" s="690"/>
      <c r="F43" s="224"/>
      <c r="G43" s="225"/>
      <c r="H43" s="292"/>
      <c r="I43" s="293"/>
      <c r="J43" s="714"/>
      <c r="K43" s="715"/>
      <c r="L43" s="715"/>
      <c r="M43" s="716"/>
    </row>
    <row r="44" spans="1:20">
      <c r="A44" s="688"/>
      <c r="B44" s="689"/>
      <c r="C44" s="689"/>
      <c r="D44" s="689"/>
      <c r="E44" s="690"/>
      <c r="F44" s="224"/>
      <c r="G44" s="225"/>
      <c r="H44" s="225"/>
      <c r="I44" s="80"/>
      <c r="J44" s="714"/>
      <c r="K44" s="715"/>
      <c r="L44" s="715"/>
      <c r="M44" s="716"/>
    </row>
    <row r="45" spans="1:20">
      <c r="A45" s="688"/>
      <c r="B45" s="689"/>
      <c r="C45" s="689"/>
      <c r="D45" s="689"/>
      <c r="E45" s="690"/>
      <c r="F45" s="224"/>
      <c r="G45" s="225"/>
      <c r="H45" s="225"/>
      <c r="I45" s="80"/>
      <c r="J45" s="688"/>
      <c r="K45" s="689"/>
      <c r="L45" s="689"/>
      <c r="M45" s="690"/>
    </row>
    <row r="46" spans="1:20" ht="24" customHeight="1">
      <c r="A46" s="691" t="s">
        <v>56</v>
      </c>
      <c r="B46" s="692"/>
      <c r="C46" s="692"/>
      <c r="D46" s="692"/>
      <c r="E46" s="692"/>
      <c r="F46" s="692"/>
      <c r="G46" s="692"/>
      <c r="H46" s="692"/>
      <c r="I46" s="692"/>
      <c r="J46" s="692"/>
      <c r="K46" s="692"/>
      <c r="L46" s="692"/>
      <c r="M46" s="693"/>
    </row>
    <row r="47" spans="1:20" s="295" customFormat="1">
      <c r="A47" s="694"/>
      <c r="B47" s="695"/>
      <c r="C47" s="695"/>
      <c r="D47" s="695"/>
      <c r="E47" s="695"/>
      <c r="F47" s="695"/>
      <c r="G47" s="695"/>
      <c r="H47" s="695"/>
      <c r="I47" s="695"/>
      <c r="J47" s="695"/>
      <c r="K47" s="695"/>
      <c r="L47" s="695"/>
      <c r="M47" s="695"/>
      <c r="N47" s="294"/>
    </row>
    <row r="48" spans="1:20" s="295" customFormat="1" ht="15">
      <c r="A48" s="688"/>
      <c r="B48" s="773"/>
      <c r="C48" s="773"/>
      <c r="D48" s="773"/>
      <c r="E48" s="773"/>
      <c r="F48" s="773"/>
      <c r="G48" s="773"/>
      <c r="H48" s="773"/>
      <c r="I48" s="773"/>
      <c r="J48" s="773"/>
      <c r="K48" s="773"/>
      <c r="L48" s="773"/>
      <c r="M48" s="773"/>
      <c r="N48" s="294"/>
    </row>
    <row r="49" spans="1:13" s="33" customFormat="1" ht="4.5" customHeight="1">
      <c r="A49" s="700"/>
      <c r="B49" s="701"/>
      <c r="C49" s="701"/>
      <c r="D49" s="701"/>
      <c r="E49" s="701"/>
      <c r="F49" s="701"/>
      <c r="G49" s="701"/>
      <c r="H49" s="701"/>
      <c r="I49" s="701"/>
      <c r="J49" s="701"/>
      <c r="K49" s="701"/>
      <c r="L49" s="701"/>
      <c r="M49" s="701"/>
    </row>
    <row r="50" spans="1:13" ht="15" customHeight="1">
      <c r="A50" s="702" t="s">
        <v>61</v>
      </c>
      <c r="B50" s="702"/>
      <c r="C50" s="702"/>
      <c r="D50" s="702"/>
      <c r="E50" s="702"/>
      <c r="F50" s="702"/>
      <c r="G50" s="702"/>
      <c r="H50" s="702"/>
      <c r="I50" s="702"/>
      <c r="J50" s="702"/>
      <c r="K50" s="702"/>
      <c r="L50" s="702"/>
      <c r="M50" s="702"/>
    </row>
    <row r="51" spans="1:13">
      <c r="A51" s="703"/>
      <c r="B51" s="704"/>
      <c r="C51" s="704"/>
      <c r="D51" s="704"/>
      <c r="E51" s="704"/>
      <c r="F51" s="704"/>
      <c r="G51" s="704"/>
      <c r="H51" s="704"/>
      <c r="I51" s="704"/>
      <c r="J51" s="704"/>
      <c r="K51" s="704"/>
      <c r="L51" s="704"/>
      <c r="M51" s="705"/>
    </row>
    <row r="52" spans="1:13" s="43" customFormat="1">
      <c r="A52" s="707" t="s">
        <v>24</v>
      </c>
      <c r="B52" s="707"/>
      <c r="C52" s="707"/>
      <c r="D52" s="708" t="s">
        <v>23</v>
      </c>
      <c r="E52" s="709"/>
      <c r="F52" s="709"/>
      <c r="G52" s="709"/>
      <c r="H52" s="710"/>
      <c r="I52" s="711" t="s">
        <v>22</v>
      </c>
      <c r="J52" s="712"/>
      <c r="K52" s="712"/>
      <c r="L52" s="712"/>
      <c r="M52" s="713"/>
    </row>
    <row r="53" spans="1:13">
      <c r="A53" s="670"/>
      <c r="B53" s="674"/>
      <c r="C53" s="671"/>
      <c r="D53" s="706"/>
      <c r="E53" s="706"/>
      <c r="F53" s="706"/>
      <c r="G53" s="706"/>
      <c r="H53" s="706"/>
      <c r="I53" s="706"/>
      <c r="J53" s="706"/>
      <c r="K53" s="706"/>
      <c r="L53" s="706"/>
      <c r="M53" s="706"/>
    </row>
    <row r="54" spans="1:13">
      <c r="A54" s="672"/>
      <c r="B54" s="675"/>
      <c r="C54" s="673"/>
      <c r="D54" s="706"/>
      <c r="E54" s="706"/>
      <c r="F54" s="706"/>
      <c r="G54" s="706"/>
      <c r="H54" s="706"/>
      <c r="I54" s="706"/>
      <c r="J54" s="706"/>
      <c r="K54" s="706"/>
      <c r="L54" s="706"/>
      <c r="M54" s="706"/>
    </row>
    <row r="55" spans="1:13" ht="55.5" customHeight="1">
      <c r="A55" s="624"/>
      <c r="B55" s="625"/>
      <c r="C55" s="626"/>
      <c r="D55" s="706"/>
      <c r="E55" s="706"/>
      <c r="F55" s="706"/>
      <c r="G55" s="706"/>
      <c r="H55" s="706"/>
      <c r="I55" s="706"/>
      <c r="J55" s="706"/>
      <c r="K55" s="706"/>
      <c r="L55" s="706"/>
      <c r="M55" s="706"/>
    </row>
    <row r="58" spans="1:13" ht="15.75" thickBot="1">
      <c r="A58" s="722" t="s">
        <v>203</v>
      </c>
      <c r="B58" s="723"/>
      <c r="C58" s="723"/>
      <c r="D58" s="723"/>
      <c r="E58" s="723"/>
      <c r="F58" s="723"/>
    </row>
    <row r="59" spans="1:13" ht="15" customHeight="1">
      <c r="A59" s="296" t="s">
        <v>144</v>
      </c>
      <c r="B59" s="724"/>
      <c r="C59" s="725"/>
      <c r="D59" s="725"/>
      <c r="E59" s="726"/>
      <c r="F59" s="296"/>
    </row>
    <row r="60" spans="1:13" s="286" customFormat="1">
      <c r="A60" s="297"/>
      <c r="B60" s="254" t="s">
        <v>145</v>
      </c>
      <c r="C60" s="254" t="s">
        <v>146</v>
      </c>
      <c r="D60" s="254" t="s">
        <v>147</v>
      </c>
      <c r="E60" s="254" t="s">
        <v>148</v>
      </c>
      <c r="F60" s="297" t="s">
        <v>280</v>
      </c>
    </row>
    <row r="61" spans="1:13" ht="26.25" thickBot="1">
      <c r="A61" s="256" t="s">
        <v>150</v>
      </c>
      <c r="B61" s="172">
        <v>8</v>
      </c>
      <c r="C61" s="172">
        <v>4</v>
      </c>
      <c r="D61" s="172">
        <v>8</v>
      </c>
      <c r="E61" s="173">
        <v>5</v>
      </c>
      <c r="F61" s="173">
        <v>25</v>
      </c>
    </row>
    <row r="62" spans="1:13" ht="51">
      <c r="A62" s="174" t="s">
        <v>230</v>
      </c>
      <c r="B62" s="195">
        <v>11</v>
      </c>
      <c r="C62" s="196">
        <v>24</v>
      </c>
      <c r="D62" s="196">
        <v>12</v>
      </c>
      <c r="E62" s="197">
        <v>5</v>
      </c>
      <c r="F62" s="198">
        <v>52</v>
      </c>
    </row>
    <row r="63" spans="1:13" s="286" customFormat="1" ht="14.25" customHeight="1">
      <c r="A63" s="254" t="s">
        <v>204</v>
      </c>
      <c r="B63" s="253">
        <v>6</v>
      </c>
      <c r="C63" s="253">
        <v>11</v>
      </c>
      <c r="D63" s="253">
        <v>6</v>
      </c>
      <c r="E63" s="253">
        <v>7</v>
      </c>
      <c r="F63" s="253">
        <v>30</v>
      </c>
    </row>
    <row r="64" spans="1:13" s="286" customFormat="1" ht="25.5">
      <c r="A64" s="297" t="s">
        <v>151</v>
      </c>
      <c r="B64" s="253">
        <v>14</v>
      </c>
      <c r="C64" s="253">
        <v>10</v>
      </c>
      <c r="D64" s="253">
        <v>10</v>
      </c>
      <c r="E64" s="253">
        <v>7</v>
      </c>
      <c r="F64" s="253">
        <v>41</v>
      </c>
    </row>
    <row r="65" spans="1:7" ht="15" thickBot="1">
      <c r="A65" s="256" t="s">
        <v>154</v>
      </c>
      <c r="B65" s="172">
        <v>11</v>
      </c>
      <c r="C65" s="172">
        <v>4</v>
      </c>
      <c r="D65" s="172">
        <v>10</v>
      </c>
      <c r="E65" s="173">
        <v>3</v>
      </c>
      <c r="F65" s="173">
        <v>28</v>
      </c>
    </row>
    <row r="66" spans="1:7" ht="39" thickBot="1">
      <c r="A66" s="256" t="s">
        <v>205</v>
      </c>
      <c r="B66" s="172">
        <v>9</v>
      </c>
      <c r="C66" s="172">
        <v>21</v>
      </c>
      <c r="D66" s="172">
        <v>7</v>
      </c>
      <c r="E66" s="173">
        <v>4</v>
      </c>
      <c r="F66" s="173">
        <v>41</v>
      </c>
    </row>
    <row r="67" spans="1:7" ht="51.75" thickBot="1">
      <c r="A67" s="256" t="s">
        <v>262</v>
      </c>
      <c r="B67" s="172">
        <v>3</v>
      </c>
      <c r="C67" s="172">
        <v>5</v>
      </c>
      <c r="D67" s="172">
        <v>2</v>
      </c>
      <c r="E67" s="173">
        <v>3</v>
      </c>
      <c r="F67" s="173">
        <v>13</v>
      </c>
    </row>
    <row r="68" spans="1:7" ht="51.75" thickBot="1">
      <c r="A68" s="256" t="s">
        <v>206</v>
      </c>
      <c r="B68" s="172">
        <v>2</v>
      </c>
      <c r="C68" s="172">
        <v>0</v>
      </c>
      <c r="D68" s="172">
        <v>2</v>
      </c>
      <c r="E68" s="173">
        <v>0</v>
      </c>
      <c r="F68" s="173">
        <v>4</v>
      </c>
    </row>
    <row r="69" spans="1:7" ht="26.25" thickBot="1">
      <c r="A69" s="256" t="s">
        <v>207</v>
      </c>
      <c r="B69" s="172">
        <v>9</v>
      </c>
      <c r="C69" s="172">
        <v>7</v>
      </c>
      <c r="D69" s="172">
        <v>10</v>
      </c>
      <c r="E69" s="173">
        <v>3</v>
      </c>
      <c r="F69" s="173">
        <v>29</v>
      </c>
    </row>
    <row r="70" spans="1:7" ht="26.25" thickBot="1">
      <c r="A70" s="256" t="s">
        <v>208</v>
      </c>
      <c r="B70" s="172">
        <v>12</v>
      </c>
      <c r="C70" s="172">
        <v>29</v>
      </c>
      <c r="D70" s="172">
        <v>12</v>
      </c>
      <c r="E70" s="173">
        <v>8</v>
      </c>
      <c r="F70" s="173">
        <v>61</v>
      </c>
    </row>
    <row r="71" spans="1:7" ht="51.75" thickBot="1">
      <c r="A71" s="256" t="s">
        <v>209</v>
      </c>
      <c r="B71" s="172">
        <v>3</v>
      </c>
      <c r="C71" s="172">
        <v>0</v>
      </c>
      <c r="D71" s="172">
        <v>2</v>
      </c>
      <c r="E71" s="173">
        <v>0</v>
      </c>
      <c r="F71" s="173">
        <v>5</v>
      </c>
      <c r="G71" s="165"/>
    </row>
    <row r="72" spans="1:7" ht="15.75" thickBot="1">
      <c r="A72" s="296"/>
      <c r="B72" s="696" t="s">
        <v>210</v>
      </c>
      <c r="C72" s="697"/>
      <c r="D72" s="697"/>
      <c r="E72" s="698"/>
      <c r="F72" s="193"/>
      <c r="G72" s="165"/>
    </row>
    <row r="73" spans="1:7" ht="15.75" customHeight="1" thickBot="1">
      <c r="A73" s="313"/>
      <c r="B73" s="171" t="s">
        <v>211</v>
      </c>
      <c r="C73" s="171" t="s">
        <v>212</v>
      </c>
      <c r="D73" s="192" t="s">
        <v>138</v>
      </c>
      <c r="E73" s="699" t="s">
        <v>139</v>
      </c>
      <c r="F73" s="699"/>
      <c r="G73" s="176" t="s">
        <v>133</v>
      </c>
    </row>
    <row r="74" spans="1:7" ht="38.25">
      <c r="A74" s="255" t="s">
        <v>213</v>
      </c>
      <c r="B74" s="257">
        <v>261</v>
      </c>
      <c r="C74" s="258">
        <v>304</v>
      </c>
      <c r="D74" s="259">
        <v>267</v>
      </c>
      <c r="E74" s="727">
        <v>153</v>
      </c>
      <c r="F74" s="728"/>
      <c r="G74" s="252">
        <v>985</v>
      </c>
    </row>
    <row r="75" spans="1:7" ht="14.25" customHeight="1" thickBot="1">
      <c r="A75" s="256" t="s">
        <v>214</v>
      </c>
      <c r="B75" s="172">
        <v>108</v>
      </c>
      <c r="C75" s="175">
        <v>174</v>
      </c>
      <c r="D75" s="182">
        <v>164</v>
      </c>
      <c r="E75" s="717">
        <v>93</v>
      </c>
      <c r="F75" s="717"/>
      <c r="G75" s="252">
        <v>539</v>
      </c>
    </row>
    <row r="76" spans="1:7" ht="15" customHeight="1" thickBot="1">
      <c r="A76" s="256" t="s">
        <v>150</v>
      </c>
      <c r="B76" s="172">
        <v>6</v>
      </c>
      <c r="C76" s="175">
        <v>5</v>
      </c>
      <c r="D76" s="182">
        <v>10</v>
      </c>
      <c r="E76" s="718">
        <v>2</v>
      </c>
      <c r="F76" s="719"/>
      <c r="G76" s="252">
        <v>23</v>
      </c>
    </row>
    <row r="77" spans="1:7" ht="77.25" thickBot="1">
      <c r="A77" s="256" t="s">
        <v>215</v>
      </c>
      <c r="B77" s="172">
        <v>56</v>
      </c>
      <c r="C77" s="175">
        <v>86</v>
      </c>
      <c r="D77" s="182">
        <v>103</v>
      </c>
      <c r="E77" s="718">
        <v>54</v>
      </c>
      <c r="F77" s="719"/>
      <c r="G77" s="252">
        <v>299</v>
      </c>
    </row>
    <row r="78" spans="1:7" ht="26.25" thickBot="1">
      <c r="A78" s="256" t="s">
        <v>216</v>
      </c>
      <c r="B78" s="172">
        <v>41</v>
      </c>
      <c r="C78" s="175">
        <v>45</v>
      </c>
      <c r="D78" s="182">
        <v>15</v>
      </c>
      <c r="E78" s="718">
        <v>12</v>
      </c>
      <c r="F78" s="719"/>
      <c r="G78" s="252">
        <v>113</v>
      </c>
    </row>
    <row r="79" spans="1:7" ht="51.75" thickBot="1">
      <c r="A79" s="256" t="s">
        <v>217</v>
      </c>
      <c r="B79" s="172">
        <v>25</v>
      </c>
      <c r="C79" s="175">
        <v>27</v>
      </c>
      <c r="D79" s="182">
        <v>19</v>
      </c>
      <c r="E79" s="718">
        <v>35</v>
      </c>
      <c r="F79" s="719"/>
      <c r="G79" s="252">
        <v>106</v>
      </c>
    </row>
    <row r="80" spans="1:7" ht="15.75" thickBot="1">
      <c r="A80" s="256" t="s">
        <v>218</v>
      </c>
      <c r="B80" s="172">
        <v>18</v>
      </c>
      <c r="C80" s="175">
        <v>27</v>
      </c>
      <c r="D80" s="182">
        <v>17</v>
      </c>
      <c r="E80" s="718">
        <v>22</v>
      </c>
      <c r="F80" s="719"/>
      <c r="G80" s="252">
        <v>84</v>
      </c>
    </row>
    <row r="81" spans="1:7" ht="51.75" thickBot="1">
      <c r="A81" s="256" t="s">
        <v>219</v>
      </c>
      <c r="B81" s="172">
        <v>3</v>
      </c>
      <c r="C81" s="172">
        <v>5</v>
      </c>
      <c r="D81" s="182">
        <v>18</v>
      </c>
      <c r="E81" s="735">
        <v>14</v>
      </c>
      <c r="F81" s="735"/>
      <c r="G81" s="252">
        <v>40</v>
      </c>
    </row>
    <row r="82" spans="1:7" ht="15">
      <c r="A82" s="165"/>
      <c r="B82" s="165"/>
      <c r="C82" s="165"/>
      <c r="D82" s="165"/>
      <c r="E82" s="165"/>
      <c r="F82" s="183"/>
      <c r="G82" s="165"/>
    </row>
    <row r="83" spans="1:7" ht="15.75">
      <c r="A83" s="720" t="s">
        <v>220</v>
      </c>
      <c r="B83" s="720"/>
      <c r="C83" s="720"/>
      <c r="D83" s="720"/>
      <c r="E83" s="721"/>
      <c r="F83" s="177"/>
      <c r="G83" s="165"/>
    </row>
    <row r="84" spans="1:7" ht="31.5">
      <c r="A84" s="168" t="s">
        <v>134</v>
      </c>
      <c r="B84" s="168" t="s">
        <v>135</v>
      </c>
      <c r="C84" s="168" t="s">
        <v>135</v>
      </c>
      <c r="D84" s="168" t="s">
        <v>135</v>
      </c>
      <c r="E84" s="179" t="s">
        <v>135</v>
      </c>
      <c r="F84" s="177" t="s">
        <v>133</v>
      </c>
      <c r="G84" s="165"/>
    </row>
    <row r="85" spans="1:7" ht="16.5" thickBot="1">
      <c r="A85" s="169"/>
      <c r="B85" s="170" t="s">
        <v>136</v>
      </c>
      <c r="C85" s="170" t="s">
        <v>137</v>
      </c>
      <c r="D85" s="170" t="s">
        <v>138</v>
      </c>
      <c r="E85" s="180" t="s">
        <v>139</v>
      </c>
      <c r="F85" s="177"/>
      <c r="G85" s="165"/>
    </row>
    <row r="86" spans="1:7" ht="16.5" thickBot="1">
      <c r="A86" s="166"/>
      <c r="B86" s="167"/>
      <c r="C86" s="167"/>
      <c r="D86" s="167"/>
      <c r="E86" s="181"/>
      <c r="F86" s="177"/>
      <c r="G86" s="165"/>
    </row>
    <row r="87" spans="1:7" ht="16.5" thickBot="1">
      <c r="A87" s="166"/>
      <c r="B87" s="167"/>
      <c r="C87" s="167"/>
      <c r="D87" s="167"/>
      <c r="E87" s="181"/>
      <c r="F87" s="177"/>
      <c r="G87" s="165"/>
    </row>
    <row r="88" spans="1:7" ht="16.5" thickBot="1">
      <c r="A88" s="166"/>
      <c r="B88" s="167"/>
      <c r="C88" s="167"/>
      <c r="D88" s="167"/>
      <c r="E88" s="181"/>
      <c r="F88" s="177"/>
      <c r="G88" s="165"/>
    </row>
    <row r="89" spans="1:7" ht="15">
      <c r="A89" s="165"/>
      <c r="B89" s="165"/>
      <c r="C89" s="165"/>
      <c r="D89" s="165"/>
      <c r="E89" s="165"/>
      <c r="F89" s="177"/>
      <c r="G89" s="165"/>
    </row>
    <row r="90" spans="1:7" ht="15.75">
      <c r="A90" s="729" t="s">
        <v>221</v>
      </c>
      <c r="B90" s="729"/>
      <c r="C90" s="729"/>
      <c r="D90" s="729"/>
      <c r="E90" s="730"/>
      <c r="F90" s="177"/>
      <c r="G90" s="165"/>
    </row>
    <row r="91" spans="1:7" ht="48" thickBot="1">
      <c r="A91" s="169" t="s">
        <v>222</v>
      </c>
      <c r="B91" s="170" t="s">
        <v>136</v>
      </c>
      <c r="C91" s="170" t="s">
        <v>137</v>
      </c>
      <c r="D91" s="170" t="s">
        <v>138</v>
      </c>
      <c r="E91" s="180" t="s">
        <v>139</v>
      </c>
      <c r="F91" s="177" t="s">
        <v>133</v>
      </c>
      <c r="G91" s="165"/>
    </row>
    <row r="92" spans="1:7" ht="16.5" thickBot="1">
      <c r="A92" s="166"/>
      <c r="B92" s="167">
        <v>15</v>
      </c>
      <c r="C92" s="167">
        <v>14</v>
      </c>
      <c r="D92" s="167">
        <v>13</v>
      </c>
      <c r="E92" s="181">
        <v>6</v>
      </c>
      <c r="F92" s="194">
        <v>48</v>
      </c>
      <c r="G92" s="165"/>
    </row>
    <row r="93" spans="1:7" ht="16.5" thickBot="1">
      <c r="A93" s="166"/>
      <c r="B93" s="167"/>
      <c r="C93" s="167"/>
      <c r="D93" s="167"/>
      <c r="E93" s="181"/>
      <c r="F93" s="177"/>
      <c r="G93" s="165"/>
    </row>
    <row r="94" spans="1:7" ht="16.5" thickBot="1">
      <c r="A94" s="166"/>
      <c r="B94" s="167"/>
      <c r="C94" s="167"/>
      <c r="D94" s="167"/>
      <c r="E94" s="181"/>
      <c r="F94" s="177"/>
      <c r="G94" s="165"/>
    </row>
    <row r="95" spans="1:7" ht="15">
      <c r="A95" s="165"/>
      <c r="B95" s="165"/>
      <c r="C95" s="165"/>
      <c r="D95" s="165"/>
      <c r="E95" s="165"/>
      <c r="F95" s="177"/>
      <c r="G95" s="165"/>
    </row>
    <row r="96" spans="1:7" ht="15.75">
      <c r="A96" s="731" t="s">
        <v>223</v>
      </c>
      <c r="B96" s="732"/>
      <c r="C96" s="732"/>
      <c r="D96" s="732"/>
      <c r="E96" s="732"/>
      <c r="F96" s="732"/>
      <c r="G96" s="732"/>
    </row>
    <row r="97" spans="1:7" ht="60">
      <c r="A97" s="168" t="s">
        <v>134</v>
      </c>
      <c r="B97" s="190" t="s">
        <v>224</v>
      </c>
      <c r="C97" s="190" t="s">
        <v>225</v>
      </c>
      <c r="D97" s="190" t="s">
        <v>226</v>
      </c>
      <c r="E97" s="191" t="s">
        <v>227</v>
      </c>
      <c r="F97" s="185" t="s">
        <v>228</v>
      </c>
      <c r="G97" s="185" t="s">
        <v>231</v>
      </c>
    </row>
    <row r="98" spans="1:7" ht="15.75">
      <c r="A98" s="188" t="s">
        <v>136</v>
      </c>
      <c r="B98" s="189">
        <v>568</v>
      </c>
      <c r="C98" s="189">
        <v>131</v>
      </c>
      <c r="D98" s="189">
        <v>64</v>
      </c>
      <c r="E98" s="189">
        <v>265</v>
      </c>
      <c r="F98" s="184">
        <v>111</v>
      </c>
      <c r="G98" s="184">
        <v>21</v>
      </c>
    </row>
    <row r="99" spans="1:7" ht="15.75">
      <c r="A99" s="188" t="s">
        <v>137</v>
      </c>
      <c r="B99" s="189">
        <v>632</v>
      </c>
      <c r="C99" s="189">
        <v>113</v>
      </c>
      <c r="D99" s="189">
        <v>60</v>
      </c>
      <c r="E99" s="189">
        <v>157</v>
      </c>
      <c r="F99" s="184">
        <v>160</v>
      </c>
      <c r="G99" s="184">
        <v>18</v>
      </c>
    </row>
    <row r="100" spans="1:7" ht="15.75">
      <c r="A100" s="186" t="s">
        <v>138</v>
      </c>
      <c r="B100" s="187">
        <v>560</v>
      </c>
      <c r="C100" s="187">
        <v>103</v>
      </c>
      <c r="D100" s="187">
        <v>69</v>
      </c>
      <c r="E100" s="178">
        <v>245</v>
      </c>
      <c r="F100" s="184">
        <v>138</v>
      </c>
      <c r="G100" s="184">
        <v>14</v>
      </c>
    </row>
    <row r="101" spans="1:7" ht="15.75">
      <c r="A101" s="188" t="s">
        <v>139</v>
      </c>
      <c r="B101" s="189">
        <v>412</v>
      </c>
      <c r="C101" s="189">
        <v>82</v>
      </c>
      <c r="D101" s="189">
        <v>20</v>
      </c>
      <c r="E101" s="189">
        <v>54</v>
      </c>
      <c r="F101" s="184">
        <v>95</v>
      </c>
      <c r="G101" s="184">
        <v>13</v>
      </c>
    </row>
    <row r="102" spans="1:7" ht="15.75">
      <c r="A102" s="188" t="s">
        <v>133</v>
      </c>
      <c r="B102" s="189">
        <v>2172</v>
      </c>
      <c r="C102" s="189">
        <v>429</v>
      </c>
      <c r="D102" s="189">
        <v>213</v>
      </c>
      <c r="E102" s="189">
        <v>721</v>
      </c>
      <c r="F102" s="184">
        <v>504</v>
      </c>
      <c r="G102" s="184">
        <v>66</v>
      </c>
    </row>
    <row r="103" spans="1:7" ht="15.75">
      <c r="A103" s="188"/>
      <c r="B103" s="189"/>
      <c r="C103" s="189"/>
      <c r="D103" s="189"/>
      <c r="E103" s="189"/>
      <c r="F103" s="177"/>
      <c r="G103" s="177"/>
    </row>
    <row r="104" spans="1:7" ht="15.75">
      <c r="A104" s="188"/>
      <c r="B104" s="729" t="s">
        <v>229</v>
      </c>
      <c r="C104" s="729"/>
      <c r="D104" s="729"/>
      <c r="E104" s="729"/>
      <c r="F104" s="730"/>
      <c r="G104" s="177"/>
    </row>
    <row r="105" spans="1:7" ht="45">
      <c r="A105" s="314" t="s">
        <v>144</v>
      </c>
      <c r="B105" s="314" t="s">
        <v>145</v>
      </c>
      <c r="C105" s="314" t="s">
        <v>146</v>
      </c>
      <c r="D105" s="314" t="s">
        <v>147</v>
      </c>
      <c r="E105" s="314" t="s">
        <v>148</v>
      </c>
      <c r="F105" s="314" t="s">
        <v>149</v>
      </c>
      <c r="G105" s="251"/>
    </row>
    <row r="106" spans="1:7" ht="30">
      <c r="A106" s="315" t="s">
        <v>150</v>
      </c>
      <c r="B106" s="316">
        <v>65</v>
      </c>
      <c r="C106" s="316">
        <v>92</v>
      </c>
      <c r="D106" s="316">
        <v>157</v>
      </c>
      <c r="E106" s="316">
        <v>73</v>
      </c>
      <c r="F106" s="316">
        <f>SUM(B106:E106)</f>
        <v>387</v>
      </c>
      <c r="G106" s="165"/>
    </row>
    <row r="107" spans="1:7" ht="30.75" thickBot="1">
      <c r="A107" s="317" t="s">
        <v>151</v>
      </c>
      <c r="B107" s="318">
        <v>9</v>
      </c>
      <c r="C107" s="319">
        <v>13</v>
      </c>
      <c r="D107" s="319">
        <v>7</v>
      </c>
      <c r="E107" s="320">
        <v>6</v>
      </c>
      <c r="F107" s="321">
        <f t="shared" ref="F107:F116" si="2">SUM(B107:E107)</f>
        <v>35</v>
      </c>
      <c r="G107" s="165"/>
    </row>
    <row r="108" spans="1:7" ht="30">
      <c r="A108" s="322" t="s">
        <v>152</v>
      </c>
      <c r="B108" s="323">
        <v>37</v>
      </c>
      <c r="C108" s="324">
        <v>45</v>
      </c>
      <c r="D108" s="324">
        <v>54</v>
      </c>
      <c r="E108" s="325">
        <v>40</v>
      </c>
      <c r="F108" s="326">
        <f t="shared" si="2"/>
        <v>176</v>
      </c>
      <c r="G108" s="165"/>
    </row>
    <row r="109" spans="1:7" ht="15" customHeight="1" thickBot="1">
      <c r="A109" s="327" t="s">
        <v>153</v>
      </c>
      <c r="B109" s="328">
        <v>25</v>
      </c>
      <c r="C109" s="328">
        <v>43</v>
      </c>
      <c r="D109" s="328">
        <v>25</v>
      </c>
      <c r="E109" s="329">
        <v>13</v>
      </c>
      <c r="F109" s="329">
        <f t="shared" si="2"/>
        <v>106</v>
      </c>
      <c r="G109" s="165"/>
    </row>
    <row r="110" spans="1:7" ht="15.75" thickBot="1">
      <c r="A110" s="327" t="s">
        <v>154</v>
      </c>
      <c r="B110" s="328">
        <v>7</v>
      </c>
      <c r="C110" s="328">
        <v>8</v>
      </c>
      <c r="D110" s="328">
        <v>6</v>
      </c>
      <c r="E110" s="329">
        <v>3</v>
      </c>
      <c r="F110" s="329">
        <f t="shared" si="2"/>
        <v>24</v>
      </c>
      <c r="G110" s="165"/>
    </row>
    <row r="111" spans="1:7" ht="15" customHeight="1" thickBot="1">
      <c r="A111" s="327" t="s">
        <v>155</v>
      </c>
      <c r="B111" s="328">
        <v>47</v>
      </c>
      <c r="C111" s="328">
        <v>98</v>
      </c>
      <c r="D111" s="328">
        <v>48</v>
      </c>
      <c r="E111" s="329">
        <v>36</v>
      </c>
      <c r="F111" s="329">
        <f t="shared" si="2"/>
        <v>229</v>
      </c>
      <c r="G111" s="165"/>
    </row>
    <row r="112" spans="1:7" ht="75.75" thickBot="1">
      <c r="A112" s="327" t="s">
        <v>156</v>
      </c>
      <c r="B112" s="328">
        <v>16</v>
      </c>
      <c r="C112" s="328">
        <v>16</v>
      </c>
      <c r="D112" s="328">
        <v>4</v>
      </c>
      <c r="E112" s="329">
        <v>11</v>
      </c>
      <c r="F112" s="329">
        <f t="shared" si="2"/>
        <v>47</v>
      </c>
      <c r="G112" s="165"/>
    </row>
    <row r="113" spans="1:7" ht="90.75" thickBot="1">
      <c r="A113" s="327" t="s">
        <v>157</v>
      </c>
      <c r="B113" s="328">
        <v>2</v>
      </c>
      <c r="C113" s="328">
        <v>4</v>
      </c>
      <c r="D113" s="328">
        <v>4</v>
      </c>
      <c r="E113" s="329">
        <v>6</v>
      </c>
      <c r="F113" s="329">
        <f t="shared" si="2"/>
        <v>16</v>
      </c>
      <c r="G113" s="165"/>
    </row>
    <row r="114" spans="1:7" ht="45.75" thickBot="1">
      <c r="A114" s="327" t="s">
        <v>158</v>
      </c>
      <c r="B114" s="328">
        <v>420</v>
      </c>
      <c r="C114" s="328">
        <v>544</v>
      </c>
      <c r="D114" s="328">
        <v>246</v>
      </c>
      <c r="E114" s="329">
        <v>348</v>
      </c>
      <c r="F114" s="329">
        <f t="shared" si="2"/>
        <v>1558</v>
      </c>
      <c r="G114" s="165"/>
    </row>
    <row r="115" spans="1:7" ht="30.75" thickBot="1">
      <c r="A115" s="327" t="s">
        <v>159</v>
      </c>
      <c r="B115" s="328">
        <v>270</v>
      </c>
      <c r="C115" s="328">
        <v>310</v>
      </c>
      <c r="D115" s="328">
        <v>267</v>
      </c>
      <c r="E115" s="329">
        <v>143</v>
      </c>
      <c r="F115" s="329">
        <f t="shared" si="2"/>
        <v>990</v>
      </c>
    </row>
    <row r="116" spans="1:7" ht="30.75" thickBot="1">
      <c r="A116" s="327" t="s">
        <v>160</v>
      </c>
      <c r="B116" s="328">
        <v>345</v>
      </c>
      <c r="C116" s="328">
        <v>283</v>
      </c>
      <c r="D116" s="328">
        <v>238</v>
      </c>
      <c r="E116" s="329">
        <v>451</v>
      </c>
      <c r="F116" s="329">
        <f t="shared" si="2"/>
        <v>1317</v>
      </c>
    </row>
    <row r="117" spans="1:7" ht="15">
      <c r="A117" s="165"/>
      <c r="B117" s="165"/>
      <c r="C117" s="165"/>
      <c r="D117" s="165"/>
      <c r="E117" s="165"/>
      <c r="F117" s="177"/>
    </row>
    <row r="118" spans="1:7" ht="15.75">
      <c r="A118" s="733"/>
      <c r="B118" s="733"/>
      <c r="C118" s="733"/>
      <c r="D118" s="733"/>
      <c r="E118" s="734"/>
      <c r="F118" s="177"/>
    </row>
    <row r="119" spans="1:7" ht="15.75">
      <c r="A119" s="168"/>
      <c r="B119" s="168"/>
      <c r="C119" s="168"/>
      <c r="D119" s="168"/>
      <c r="E119" s="179"/>
      <c r="F119" s="177"/>
    </row>
    <row r="120" spans="1:7" ht="16.5" thickBot="1">
      <c r="A120" s="169"/>
      <c r="B120" s="170"/>
      <c r="C120" s="170"/>
      <c r="D120" s="170"/>
      <c r="E120" s="180"/>
      <c r="F120" s="177"/>
    </row>
    <row r="121" spans="1:7" ht="16.5" thickBot="1">
      <c r="A121" s="166"/>
      <c r="B121" s="167"/>
      <c r="C121" s="167"/>
      <c r="D121" s="167"/>
      <c r="E121" s="181"/>
      <c r="F121" s="177"/>
    </row>
    <row r="122" spans="1:7" ht="16.5" thickBot="1">
      <c r="A122" s="166"/>
      <c r="B122" s="167"/>
      <c r="C122" s="167"/>
      <c r="D122" s="167"/>
      <c r="E122" s="181"/>
      <c r="F122" s="177"/>
    </row>
    <row r="123" spans="1:7" ht="16.5" thickBot="1">
      <c r="A123" s="166"/>
      <c r="B123" s="167"/>
      <c r="C123" s="167"/>
      <c r="D123" s="167"/>
      <c r="E123" s="181"/>
      <c r="F123" s="177"/>
    </row>
    <row r="126" spans="1:7" ht="15">
      <c r="B126" s="177"/>
      <c r="C126" s="298" t="s">
        <v>281</v>
      </c>
      <c r="D126" s="177"/>
      <c r="E126" s="299"/>
      <c r="F126" s="299"/>
      <c r="G126" s="299"/>
    </row>
    <row r="127" spans="1:7" ht="15">
      <c r="B127" s="165"/>
      <c r="C127" s="300" t="s">
        <v>16</v>
      </c>
      <c r="D127" s="300" t="s">
        <v>282</v>
      </c>
      <c r="E127" s="299"/>
      <c r="F127" s="299"/>
      <c r="G127" s="299"/>
    </row>
    <row r="128" spans="1:7">
      <c r="B128" s="301" t="s">
        <v>283</v>
      </c>
      <c r="C128" s="302">
        <v>0.21035284994183792</v>
      </c>
      <c r="D128" s="303">
        <v>325500</v>
      </c>
      <c r="E128" s="299"/>
      <c r="F128" s="299"/>
      <c r="G128" s="299"/>
    </row>
    <row r="129" spans="2:7">
      <c r="B129" s="301" t="s">
        <v>284</v>
      </c>
      <c r="C129" s="302">
        <v>0.4129507561070182</v>
      </c>
      <c r="D129" s="303">
        <v>639000</v>
      </c>
      <c r="E129" s="299"/>
      <c r="F129" s="299"/>
      <c r="G129" s="299"/>
    </row>
    <row r="130" spans="2:7">
      <c r="B130" s="301" t="s">
        <v>285</v>
      </c>
      <c r="C130" s="302">
        <v>0.37669639395114385</v>
      </c>
      <c r="D130" s="304">
        <v>582900</v>
      </c>
      <c r="E130" s="299"/>
      <c r="F130" s="299"/>
      <c r="G130" s="305">
        <f>D131+D137</f>
        <v>3830411.46</v>
      </c>
    </row>
    <row r="131" spans="2:7">
      <c r="B131" s="301" t="s">
        <v>132</v>
      </c>
      <c r="C131" s="306">
        <v>1</v>
      </c>
      <c r="D131" s="307">
        <v>1547400</v>
      </c>
      <c r="E131" s="299"/>
      <c r="F131" s="299"/>
      <c r="G131" s="299"/>
    </row>
    <row r="132" spans="2:7" ht="15">
      <c r="B132" s="286"/>
      <c r="C132" s="298" t="s">
        <v>286</v>
      </c>
      <c r="D132" s="177"/>
      <c r="E132" s="299"/>
      <c r="F132" s="299"/>
      <c r="G132" s="299"/>
    </row>
    <row r="133" spans="2:7">
      <c r="B133" s="308" t="s">
        <v>287</v>
      </c>
      <c r="C133" s="309">
        <v>6.6739025479968461E-2</v>
      </c>
      <c r="D133" s="303">
        <v>152365.96</v>
      </c>
    </row>
    <row r="134" spans="2:7">
      <c r="B134" s="308" t="s">
        <v>288</v>
      </c>
      <c r="C134" s="309">
        <v>4.530748172416095E-2</v>
      </c>
      <c r="D134" s="303">
        <v>103437.5</v>
      </c>
    </row>
    <row r="135" spans="2:7">
      <c r="B135" s="308" t="s">
        <v>289</v>
      </c>
      <c r="C135" s="309">
        <v>0.62733281242486627</v>
      </c>
      <c r="D135" s="303">
        <v>1432208</v>
      </c>
    </row>
    <row r="136" spans="2:7">
      <c r="B136" s="308" t="s">
        <v>290</v>
      </c>
      <c r="C136" s="309">
        <v>0.26062068037100439</v>
      </c>
      <c r="D136" s="303">
        <v>595000</v>
      </c>
    </row>
    <row r="137" spans="2:7">
      <c r="B137" s="310" t="s">
        <v>132</v>
      </c>
      <c r="C137" s="311">
        <v>1</v>
      </c>
      <c r="D137" s="312">
        <v>2283011.46</v>
      </c>
    </row>
  </sheetData>
  <mergeCells count="95">
    <mergeCell ref="A48:M48"/>
    <mergeCell ref="A45:E45"/>
    <mergeCell ref="J45:M45"/>
    <mergeCell ref="N14:S14"/>
    <mergeCell ref="N15:S15"/>
    <mergeCell ref="N16:S16"/>
    <mergeCell ref="A43:E43"/>
    <mergeCell ref="J43:M43"/>
    <mergeCell ref="A41:E41"/>
    <mergeCell ref="J41:M41"/>
    <mergeCell ref="A42:E42"/>
    <mergeCell ref="A40:M40"/>
    <mergeCell ref="A32:M32"/>
    <mergeCell ref="A29:E29"/>
    <mergeCell ref="F29:G29"/>
    <mergeCell ref="H29:I29"/>
    <mergeCell ref="A39:M39"/>
    <mergeCell ref="A30:E30"/>
    <mergeCell ref="F30:M30"/>
    <mergeCell ref="A31:M31"/>
    <mergeCell ref="A37:M37"/>
    <mergeCell ref="A38:M38"/>
    <mergeCell ref="A33:M33"/>
    <mergeCell ref="A34:M34"/>
    <mergeCell ref="A35:M35"/>
    <mergeCell ref="A28:E28"/>
    <mergeCell ref="F28:G28"/>
    <mergeCell ref="H28:I28"/>
    <mergeCell ref="A21:E21"/>
    <mergeCell ref="F21:G21"/>
    <mergeCell ref="H21:I21"/>
    <mergeCell ref="A22:E23"/>
    <mergeCell ref="F22:M23"/>
    <mergeCell ref="A24:E24"/>
    <mergeCell ref="F24:G24"/>
    <mergeCell ref="H24:I24"/>
    <mergeCell ref="A25:E25"/>
    <mergeCell ref="F25:G25"/>
    <mergeCell ref="H25:I25"/>
    <mergeCell ref="A26:E27"/>
    <mergeCell ref="F26:M27"/>
    <mergeCell ref="A17:C17"/>
    <mergeCell ref="A19:M19"/>
    <mergeCell ref="A20:E20"/>
    <mergeCell ref="F20:G20"/>
    <mergeCell ref="H20:I20"/>
    <mergeCell ref="B16:C16"/>
    <mergeCell ref="A7:B7"/>
    <mergeCell ref="C7:M7"/>
    <mergeCell ref="A9:C9"/>
    <mergeCell ref="D9:J9"/>
    <mergeCell ref="K9:M9"/>
    <mergeCell ref="B10:C10"/>
    <mergeCell ref="B11:C11"/>
    <mergeCell ref="B12:C12"/>
    <mergeCell ref="B13:C13"/>
    <mergeCell ref="B14:C14"/>
    <mergeCell ref="B15:C15"/>
    <mergeCell ref="A1:M1"/>
    <mergeCell ref="A2:M2"/>
    <mergeCell ref="A3:B3"/>
    <mergeCell ref="C3:M3"/>
    <mergeCell ref="A5:B5"/>
    <mergeCell ref="C5:M5"/>
    <mergeCell ref="A90:E90"/>
    <mergeCell ref="A96:G96"/>
    <mergeCell ref="B104:F104"/>
    <mergeCell ref="A118:E118"/>
    <mergeCell ref="E78:F78"/>
    <mergeCell ref="E79:F79"/>
    <mergeCell ref="E80:F80"/>
    <mergeCell ref="E81:F81"/>
    <mergeCell ref="E75:F75"/>
    <mergeCell ref="E76:F76"/>
    <mergeCell ref="A83:E83"/>
    <mergeCell ref="A58:F58"/>
    <mergeCell ref="B59:E59"/>
    <mergeCell ref="E77:F77"/>
    <mergeCell ref="E74:F74"/>
    <mergeCell ref="J42:M42"/>
    <mergeCell ref="A46:M46"/>
    <mergeCell ref="A47:M47"/>
    <mergeCell ref="B72:E72"/>
    <mergeCell ref="E73:F73"/>
    <mergeCell ref="A49:M49"/>
    <mergeCell ref="A50:M50"/>
    <mergeCell ref="A51:M51"/>
    <mergeCell ref="A53:C55"/>
    <mergeCell ref="D53:H55"/>
    <mergeCell ref="I53:M55"/>
    <mergeCell ref="A52:C52"/>
    <mergeCell ref="D52:H52"/>
    <mergeCell ref="I52:M52"/>
    <mergeCell ref="A44:E44"/>
    <mergeCell ref="J44:M44"/>
  </mergeCells>
  <pageMargins left="0.511811024" right="0.511811024" top="0.78740157499999996" bottom="0.78740157499999996" header="0.31496062000000002" footer="0.31496062000000002"/>
  <pageSetup paperSize="9" scale="4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23.8554687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373</v>
      </c>
      <c r="C4" s="431"/>
      <c r="D4" s="431"/>
      <c r="E4" s="431"/>
      <c r="F4" s="431"/>
      <c r="G4" s="432"/>
    </row>
    <row r="5" spans="1:8" ht="30.75" customHeight="1">
      <c r="A5" s="343" t="s">
        <v>305</v>
      </c>
      <c r="B5" s="414" t="s">
        <v>374</v>
      </c>
      <c r="C5" s="415"/>
      <c r="D5" s="415"/>
      <c r="E5" s="415"/>
      <c r="F5" s="415"/>
      <c r="G5" s="416"/>
    </row>
    <row r="6" spans="1:8" ht="15" customHeight="1">
      <c r="A6" s="336" t="s">
        <v>33</v>
      </c>
      <c r="B6" s="414" t="s">
        <v>404</v>
      </c>
      <c r="C6" s="415"/>
      <c r="D6" s="415"/>
      <c r="E6" s="415"/>
      <c r="F6" s="415"/>
      <c r="G6" s="416"/>
    </row>
    <row r="7" spans="1:8" ht="54" customHeight="1">
      <c r="A7" s="336" t="s">
        <v>306</v>
      </c>
      <c r="B7" s="411" t="s">
        <v>405</v>
      </c>
      <c r="C7" s="412"/>
      <c r="D7" s="412"/>
      <c r="E7" s="412"/>
      <c r="F7" s="412"/>
      <c r="G7" s="413"/>
    </row>
    <row r="8" spans="1:8" ht="44.25" customHeight="1">
      <c r="A8" s="336" t="s">
        <v>307</v>
      </c>
      <c r="B8" s="411" t="s">
        <v>406</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407</v>
      </c>
      <c r="B12" s="421"/>
      <c r="C12" s="422" t="s">
        <v>382</v>
      </c>
      <c r="D12" s="423"/>
      <c r="E12" s="338">
        <v>100</v>
      </c>
      <c r="F12" s="351">
        <f>IFERROR(E12*E16/100,0)</f>
        <v>86.625799647043181</v>
      </c>
      <c r="G12" s="350">
        <f>IFERROR(F12/E12*100,0)</f>
        <v>86.625799647043181</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200000</v>
      </c>
      <c r="B15" s="365">
        <v>2221931.87</v>
      </c>
      <c r="C15" s="341">
        <v>2214669.84</v>
      </c>
      <c r="D15" s="341">
        <v>2210092.7999999998</v>
      </c>
      <c r="E15" s="341">
        <v>1924766.25</v>
      </c>
      <c r="F15" s="342">
        <v>0</v>
      </c>
      <c r="G15" s="350">
        <f>IFERROR(B15-C15-F15,0)</f>
        <v>7262.0300000002608</v>
      </c>
    </row>
    <row r="16" spans="1:8" ht="16.5" thickBot="1">
      <c r="A16" s="407" t="s">
        <v>325</v>
      </c>
      <c r="B16" s="407"/>
      <c r="C16" s="350">
        <f>IFERROR(C15/$B$15*100,0)</f>
        <v>99.673165946352796</v>
      </c>
      <c r="D16" s="350">
        <f>IFERROR(D15/$C$15*100,0)</f>
        <v>99.79333081991129</v>
      </c>
      <c r="E16" s="350">
        <f>IFERROR(E15/$B$15*100,0)</f>
        <v>86.625799647043181</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590" priority="7" operator="between">
      <formula>66</formula>
      <formula>100</formula>
    </cfRule>
    <cfRule type="cellIs" dxfId="589" priority="8" operator="between">
      <formula>33</formula>
      <formula>66</formula>
    </cfRule>
    <cfRule type="cellIs" dxfId="588" priority="9" operator="between">
      <formula>0</formula>
      <formula>33</formula>
    </cfRule>
  </conditionalFormatting>
  <conditionalFormatting sqref="G15">
    <cfRule type="cellIs" dxfId="587" priority="16" operator="between">
      <formula>66</formula>
      <formula>100</formula>
    </cfRule>
    <cfRule type="cellIs" dxfId="586" priority="17" operator="between">
      <formula>33</formula>
      <formula>66</formula>
    </cfRule>
    <cfRule type="cellIs" dxfId="585" priority="18" operator="between">
      <formula>0</formula>
      <formula>33</formula>
    </cfRule>
  </conditionalFormatting>
  <conditionalFormatting sqref="G12">
    <cfRule type="cellIs" dxfId="584" priority="13" operator="between">
      <formula>66</formula>
      <formula>100</formula>
    </cfRule>
    <cfRule type="cellIs" dxfId="583" priority="14" operator="between">
      <formula>33</formula>
      <formula>66</formula>
    </cfRule>
    <cfRule type="cellIs" dxfId="582" priority="15" operator="between">
      <formula>0</formula>
      <formula>33</formula>
    </cfRule>
  </conditionalFormatting>
  <conditionalFormatting sqref="F12">
    <cfRule type="cellIs" dxfId="581" priority="10" operator="between">
      <formula>$E$12*0</formula>
      <formula>$E$12*0.329999</formula>
    </cfRule>
    <cfRule type="cellIs" dxfId="580" priority="11" operator="between">
      <formula>$E$12*0.33</formula>
      <formula>$E$12*0.6599999</formula>
    </cfRule>
    <cfRule type="cellIs" dxfId="579" priority="12" operator="between">
      <formula>$E$12*0.66</formula>
      <formula>$E$12*1</formula>
    </cfRule>
  </conditionalFormatting>
  <conditionalFormatting sqref="D16">
    <cfRule type="cellIs" dxfId="578" priority="4" operator="between">
      <formula>66</formula>
      <formula>100</formula>
    </cfRule>
    <cfRule type="cellIs" dxfId="577" priority="5" operator="between">
      <formula>33</formula>
      <formula>66</formula>
    </cfRule>
    <cfRule type="cellIs" dxfId="576" priority="6" operator="between">
      <formula>0</formula>
      <formula>33</formula>
    </cfRule>
  </conditionalFormatting>
  <conditionalFormatting sqref="E16">
    <cfRule type="cellIs" dxfId="575" priority="1" operator="between">
      <formula>66</formula>
      <formula>100</formula>
    </cfRule>
    <cfRule type="cellIs" dxfId="574" priority="2" operator="between">
      <formula>33</formula>
      <formula>66</formula>
    </cfRule>
    <cfRule type="cellIs" dxfId="57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391</v>
      </c>
      <c r="C6" s="415"/>
      <c r="D6" s="415"/>
      <c r="E6" s="415"/>
      <c r="F6" s="415"/>
      <c r="G6" s="416"/>
    </row>
    <row r="7" spans="1:8" ht="39" customHeight="1">
      <c r="A7" s="336" t="s">
        <v>306</v>
      </c>
      <c r="B7" s="411" t="s">
        <v>375</v>
      </c>
      <c r="C7" s="412"/>
      <c r="D7" s="412"/>
      <c r="E7" s="412"/>
      <c r="F7" s="412"/>
      <c r="G7" s="413"/>
    </row>
    <row r="8" spans="1:8" ht="22.5" customHeight="1">
      <c r="A8" s="336" t="s">
        <v>307</v>
      </c>
      <c r="B8" s="411" t="s">
        <v>376</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381</v>
      </c>
      <c r="B12" s="421"/>
      <c r="C12" s="422" t="s">
        <v>65</v>
      </c>
      <c r="D12" s="423"/>
      <c r="E12" s="338">
        <v>36</v>
      </c>
      <c r="F12" s="351">
        <f>IFERROR(E12*E16/100,0)</f>
        <v>28.380933132362557</v>
      </c>
      <c r="G12" s="350">
        <f>IFERROR(F12/E12*100,0)</f>
        <v>78.835925367673767</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879000</v>
      </c>
      <c r="B15" s="365">
        <v>1246250.8500000001</v>
      </c>
      <c r="C15" s="341">
        <v>1079259.98</v>
      </c>
      <c r="D15" s="341">
        <v>1079259.98</v>
      </c>
      <c r="E15" s="341">
        <v>982493.39</v>
      </c>
      <c r="F15" s="342">
        <v>0</v>
      </c>
      <c r="G15" s="350">
        <f>IFERROR(B15-C15-F15,0)</f>
        <v>166990.87000000011</v>
      </c>
    </row>
    <row r="16" spans="1:8" ht="16.5" thickBot="1">
      <c r="A16" s="407" t="s">
        <v>325</v>
      </c>
      <c r="B16" s="407"/>
      <c r="C16" s="350">
        <f>IFERROR(C15/$B$15*100,0)</f>
        <v>86.600541135037133</v>
      </c>
      <c r="D16" s="350">
        <f>IFERROR(D15/$C$15*100,0)</f>
        <v>100</v>
      </c>
      <c r="E16" s="350">
        <f>IFERROR(E15/$B$15*100,0)</f>
        <v>78.835925367673767</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572" priority="7" operator="between">
      <formula>66</formula>
      <formula>100</formula>
    </cfRule>
    <cfRule type="cellIs" dxfId="571" priority="8" operator="between">
      <formula>33</formula>
      <formula>66</formula>
    </cfRule>
    <cfRule type="cellIs" dxfId="570" priority="9" operator="between">
      <formula>0</formula>
      <formula>33</formula>
    </cfRule>
  </conditionalFormatting>
  <conditionalFormatting sqref="G15">
    <cfRule type="cellIs" dxfId="569" priority="16" operator="between">
      <formula>66</formula>
      <formula>100</formula>
    </cfRule>
    <cfRule type="cellIs" dxfId="568" priority="17" operator="between">
      <formula>33</formula>
      <formula>66</formula>
    </cfRule>
    <cfRule type="cellIs" dxfId="567" priority="18" operator="between">
      <formula>0</formula>
      <formula>33</formula>
    </cfRule>
  </conditionalFormatting>
  <conditionalFormatting sqref="G12">
    <cfRule type="cellIs" dxfId="566" priority="13" operator="between">
      <formula>66</formula>
      <formula>100</formula>
    </cfRule>
    <cfRule type="cellIs" dxfId="565" priority="14" operator="between">
      <formula>33</formula>
      <formula>66</formula>
    </cfRule>
    <cfRule type="cellIs" dxfId="564" priority="15" operator="between">
      <formula>0</formula>
      <formula>33</formula>
    </cfRule>
  </conditionalFormatting>
  <conditionalFormatting sqref="F12">
    <cfRule type="cellIs" dxfId="563" priority="10" operator="between">
      <formula>$E$12*0</formula>
      <formula>$E$12*0.329999</formula>
    </cfRule>
    <cfRule type="cellIs" dxfId="562" priority="11" operator="between">
      <formula>$E$12*0.33</formula>
      <formula>$E$12*0.6599999</formula>
    </cfRule>
    <cfRule type="cellIs" dxfId="561" priority="12" operator="between">
      <formula>$E$12*0.66</formula>
      <formula>$E$12*1</formula>
    </cfRule>
  </conditionalFormatting>
  <conditionalFormatting sqref="D16">
    <cfRule type="cellIs" dxfId="560" priority="4" operator="between">
      <formula>66</formula>
      <formula>100</formula>
    </cfRule>
    <cfRule type="cellIs" dxfId="559" priority="5" operator="between">
      <formula>33</formula>
      <formula>66</formula>
    </cfRule>
    <cfRule type="cellIs" dxfId="558" priority="6" operator="between">
      <formula>0</formula>
      <formula>33</formula>
    </cfRule>
  </conditionalFormatting>
  <conditionalFormatting sqref="E16">
    <cfRule type="cellIs" dxfId="557" priority="1" operator="between">
      <formula>66</formula>
      <formula>100</formula>
    </cfRule>
    <cfRule type="cellIs" dxfId="556" priority="2" operator="between">
      <formula>33</formula>
      <formula>66</formula>
    </cfRule>
    <cfRule type="cellIs" dxfId="55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topLeftCell="A4"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20.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392</v>
      </c>
      <c r="C6" s="415"/>
      <c r="D6" s="415"/>
      <c r="E6" s="415"/>
      <c r="F6" s="415"/>
      <c r="G6" s="416"/>
    </row>
    <row r="7" spans="1:8" ht="107.25" customHeight="1">
      <c r="A7" s="336" t="s">
        <v>306</v>
      </c>
      <c r="B7" s="411" t="s">
        <v>393</v>
      </c>
      <c r="C7" s="412"/>
      <c r="D7" s="412"/>
      <c r="E7" s="412"/>
      <c r="F7" s="412"/>
      <c r="G7" s="413"/>
    </row>
    <row r="8" spans="1:8" ht="46.5" customHeight="1">
      <c r="A8" s="336" t="s">
        <v>307</v>
      </c>
      <c r="B8" s="411" t="s">
        <v>394</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381</v>
      </c>
      <c r="B12" s="421"/>
      <c r="C12" s="422" t="s">
        <v>382</v>
      </c>
      <c r="D12" s="423"/>
      <c r="E12" s="338">
        <v>100</v>
      </c>
      <c r="F12" s="351">
        <f>IFERROR(E12*E16/100,0)</f>
        <v>65.348449970351325</v>
      </c>
      <c r="G12" s="350">
        <f>IFERROR(F12/E12*100,0)</f>
        <v>65.348449970351325</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777000</v>
      </c>
      <c r="B15" s="365">
        <v>1019927.91</v>
      </c>
      <c r="C15" s="341">
        <v>995443.3</v>
      </c>
      <c r="D15" s="341">
        <v>722103.45</v>
      </c>
      <c r="E15" s="341">
        <v>666507.07999999996</v>
      </c>
      <c r="F15" s="342">
        <v>23684.55</v>
      </c>
      <c r="G15" s="350">
        <f>IFERROR(B15-C15-F15,0)</f>
        <v>800.05999999998676</v>
      </c>
    </row>
    <row r="16" spans="1:8" ht="16.5" thickBot="1">
      <c r="A16" s="407" t="s">
        <v>325</v>
      </c>
      <c r="B16" s="407"/>
      <c r="C16" s="350">
        <f>IFERROR(C15/$B$15*100,0)</f>
        <v>97.599378371751783</v>
      </c>
      <c r="D16" s="350">
        <f>IFERROR(D15/$C$15*100,0)</f>
        <v>72.540892082954386</v>
      </c>
      <c r="E16" s="350">
        <f>IFERROR(E15/$B$15*100,0)</f>
        <v>65.348449970351325</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554" priority="7" operator="between">
      <formula>66</formula>
      <formula>100</formula>
    </cfRule>
    <cfRule type="cellIs" dxfId="553" priority="8" operator="between">
      <formula>33</formula>
      <formula>66</formula>
    </cfRule>
    <cfRule type="cellIs" dxfId="552" priority="9" operator="between">
      <formula>0</formula>
      <formula>33</formula>
    </cfRule>
  </conditionalFormatting>
  <conditionalFormatting sqref="G15">
    <cfRule type="cellIs" dxfId="551" priority="16" operator="between">
      <formula>66</formula>
      <formula>100</formula>
    </cfRule>
    <cfRule type="cellIs" dxfId="550" priority="17" operator="between">
      <formula>33</formula>
      <formula>66</formula>
    </cfRule>
    <cfRule type="cellIs" dxfId="549" priority="18" operator="between">
      <formula>0</formula>
      <formula>33</formula>
    </cfRule>
  </conditionalFormatting>
  <conditionalFormatting sqref="G12">
    <cfRule type="cellIs" dxfId="548" priority="13" operator="between">
      <formula>66</formula>
      <formula>100</formula>
    </cfRule>
    <cfRule type="cellIs" dxfId="547" priority="14" operator="between">
      <formula>33</formula>
      <formula>66</formula>
    </cfRule>
    <cfRule type="cellIs" dxfId="546" priority="15" operator="between">
      <formula>0</formula>
      <formula>33</formula>
    </cfRule>
  </conditionalFormatting>
  <conditionalFormatting sqref="F12">
    <cfRule type="cellIs" dxfId="545" priority="10" operator="between">
      <formula>$E$12*0</formula>
      <formula>$E$12*0.329999</formula>
    </cfRule>
    <cfRule type="cellIs" dxfId="544" priority="11" operator="between">
      <formula>$E$12*0.33</formula>
      <formula>$E$12*0.6599999</formula>
    </cfRule>
    <cfRule type="cellIs" dxfId="543" priority="12" operator="between">
      <formula>$E$12*0.66</formula>
      <formula>$E$12*1</formula>
    </cfRule>
  </conditionalFormatting>
  <conditionalFormatting sqref="D16">
    <cfRule type="cellIs" dxfId="542" priority="4" operator="between">
      <formula>66</formula>
      <formula>100</formula>
    </cfRule>
    <cfRule type="cellIs" dxfId="541" priority="5" operator="between">
      <formula>33</formula>
      <formula>66</formula>
    </cfRule>
    <cfRule type="cellIs" dxfId="540" priority="6" operator="between">
      <formula>0</formula>
      <formula>33</formula>
    </cfRule>
  </conditionalFormatting>
  <conditionalFormatting sqref="E16">
    <cfRule type="cellIs" dxfId="539" priority="1" operator="between">
      <formula>66</formula>
      <formula>100</formula>
    </cfRule>
    <cfRule type="cellIs" dxfId="538" priority="2" operator="between">
      <formula>33</formula>
      <formula>66</formula>
    </cfRule>
    <cfRule type="cellIs" dxfId="53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E15" sqref="E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395</v>
      </c>
      <c r="C6" s="415"/>
      <c r="D6" s="415"/>
      <c r="E6" s="415"/>
      <c r="F6" s="415"/>
      <c r="G6" s="416"/>
    </row>
    <row r="7" spans="1:8" ht="59.25" customHeight="1">
      <c r="A7" s="336" t="s">
        <v>306</v>
      </c>
      <c r="B7" s="411" t="s">
        <v>396</v>
      </c>
      <c r="C7" s="412"/>
      <c r="D7" s="412"/>
      <c r="E7" s="412"/>
      <c r="F7" s="412"/>
      <c r="G7" s="413"/>
    </row>
    <row r="8" spans="1:8" ht="29.25" customHeight="1">
      <c r="A8" s="336" t="s">
        <v>307</v>
      </c>
      <c r="B8" s="411" t="s">
        <v>397</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377</v>
      </c>
      <c r="B12" s="421"/>
      <c r="C12" s="422" t="s">
        <v>65</v>
      </c>
      <c r="D12" s="423"/>
      <c r="E12" s="338">
        <v>14</v>
      </c>
      <c r="F12" s="351">
        <f>IFERROR(E12*E16/100,0)</f>
        <v>11.625277880261613</v>
      </c>
      <c r="G12" s="350">
        <f>IFERROR(F12/E12*100,0)</f>
        <v>83.037699144725806</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312000</v>
      </c>
      <c r="B15" s="365">
        <v>298150</v>
      </c>
      <c r="C15" s="341">
        <v>270964.14</v>
      </c>
      <c r="D15" s="341">
        <v>270964.14</v>
      </c>
      <c r="E15" s="341">
        <v>247576.9</v>
      </c>
      <c r="F15" s="342">
        <v>0</v>
      </c>
      <c r="G15" s="350">
        <f>IFERROR(B15-C15-F15,0)</f>
        <v>27185.859999999986</v>
      </c>
    </row>
    <row r="16" spans="1:8" ht="16.5" thickBot="1">
      <c r="A16" s="407" t="s">
        <v>325</v>
      </c>
      <c r="B16" s="407"/>
      <c r="C16" s="350">
        <f>IFERROR(C15/$B$15*100,0)</f>
        <v>90.881817876907604</v>
      </c>
      <c r="D16" s="350">
        <f>IFERROR(D15/$C$15*100,0)</f>
        <v>100</v>
      </c>
      <c r="E16" s="350">
        <f>IFERROR(E15/$B$15*100,0)</f>
        <v>83.037699144725806</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536" priority="7" operator="between">
      <formula>66</formula>
      <formula>100</formula>
    </cfRule>
    <cfRule type="cellIs" dxfId="535" priority="8" operator="between">
      <formula>33</formula>
      <formula>66</formula>
    </cfRule>
    <cfRule type="cellIs" dxfId="534" priority="9" operator="between">
      <formula>0</formula>
      <formula>33</formula>
    </cfRule>
  </conditionalFormatting>
  <conditionalFormatting sqref="G15">
    <cfRule type="cellIs" dxfId="533" priority="16" operator="between">
      <formula>66</formula>
      <formula>100</formula>
    </cfRule>
    <cfRule type="cellIs" dxfId="532" priority="17" operator="between">
      <formula>33</formula>
      <formula>66</formula>
    </cfRule>
    <cfRule type="cellIs" dxfId="531" priority="18" operator="between">
      <formula>0</formula>
      <formula>33</formula>
    </cfRule>
  </conditionalFormatting>
  <conditionalFormatting sqref="G12">
    <cfRule type="cellIs" dxfId="530" priority="13" operator="between">
      <formula>66</formula>
      <formula>100</formula>
    </cfRule>
    <cfRule type="cellIs" dxfId="529" priority="14" operator="between">
      <formula>33</formula>
      <formula>66</formula>
    </cfRule>
    <cfRule type="cellIs" dxfId="528" priority="15" operator="between">
      <formula>0</formula>
      <formula>33</formula>
    </cfRule>
  </conditionalFormatting>
  <conditionalFormatting sqref="F12">
    <cfRule type="cellIs" dxfId="527" priority="10" operator="between">
      <formula>$E$12*0</formula>
      <formula>$E$12*0.329999</formula>
    </cfRule>
    <cfRule type="cellIs" dxfId="526" priority="11" operator="between">
      <formula>$E$12*0.33</formula>
      <formula>$E$12*0.6599999</formula>
    </cfRule>
    <cfRule type="cellIs" dxfId="525" priority="12" operator="between">
      <formula>$E$12*0.66</formula>
      <formula>$E$12*1</formula>
    </cfRule>
  </conditionalFormatting>
  <conditionalFormatting sqref="D16">
    <cfRule type="cellIs" dxfId="524" priority="4" operator="between">
      <formula>66</formula>
      <formula>100</formula>
    </cfRule>
    <cfRule type="cellIs" dxfId="523" priority="5" operator="between">
      <formula>33</formula>
      <formula>66</formula>
    </cfRule>
    <cfRule type="cellIs" dxfId="522" priority="6" operator="between">
      <formula>0</formula>
      <formula>33</formula>
    </cfRule>
  </conditionalFormatting>
  <conditionalFormatting sqref="E16">
    <cfRule type="cellIs" dxfId="521" priority="1" operator="between">
      <formula>66</formula>
      <formula>100</formula>
    </cfRule>
    <cfRule type="cellIs" dxfId="520" priority="2" operator="between">
      <formula>33</formula>
      <formula>66</formula>
    </cfRule>
    <cfRule type="cellIs" dxfId="51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topLeftCell="A4" zoomScaleNormal="100" workbookViewId="0">
      <selection activeCell="E15" sqref="E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398</v>
      </c>
      <c r="C6" s="415"/>
      <c r="D6" s="415"/>
      <c r="E6" s="415"/>
      <c r="F6" s="415"/>
      <c r="G6" s="416"/>
    </row>
    <row r="7" spans="1:8" ht="119.25" customHeight="1">
      <c r="A7" s="336" t="s">
        <v>306</v>
      </c>
      <c r="B7" s="411" t="s">
        <v>399</v>
      </c>
      <c r="C7" s="412"/>
      <c r="D7" s="412"/>
      <c r="E7" s="412"/>
      <c r="F7" s="412"/>
      <c r="G7" s="413"/>
    </row>
    <row r="8" spans="1:8" ht="29.25" customHeight="1">
      <c r="A8" s="336" t="s">
        <v>307</v>
      </c>
      <c r="B8" s="411" t="s">
        <v>400</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83</v>
      </c>
      <c r="B12" s="421"/>
      <c r="C12" s="422" t="s">
        <v>382</v>
      </c>
      <c r="D12" s="423"/>
      <c r="E12" s="338">
        <v>100</v>
      </c>
      <c r="F12" s="351">
        <f>IFERROR(E12*E16/100,0)</f>
        <v>36.189182739333461</v>
      </c>
      <c r="G12" s="350">
        <f>IFERROR(F12/E12*100,0)</f>
        <v>36.189182739333461</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59000</v>
      </c>
      <c r="B15" s="365">
        <v>19526.939999999999</v>
      </c>
      <c r="C15" s="341">
        <v>19526.64</v>
      </c>
      <c r="D15" s="341">
        <v>7066.64</v>
      </c>
      <c r="E15" s="341">
        <v>7066.64</v>
      </c>
      <c r="F15" s="342">
        <v>0</v>
      </c>
      <c r="G15" s="350">
        <f>IFERROR(B15-C15-F15,0)</f>
        <v>0.2999999999992724</v>
      </c>
    </row>
    <row r="16" spans="1:8" ht="16.5" thickBot="1">
      <c r="A16" s="407" t="s">
        <v>325</v>
      </c>
      <c r="B16" s="407"/>
      <c r="C16" s="350">
        <f>IFERROR(C15/$B$15*100,0)</f>
        <v>99.998463660973002</v>
      </c>
      <c r="D16" s="350">
        <f>IFERROR(D15/$C$15*100,0)</f>
        <v>36.189738736413432</v>
      </c>
      <c r="E16" s="350">
        <f>IFERROR(E15/$B$15*100,0)</f>
        <v>36.189182739333461</v>
      </c>
    </row>
  </sheetData>
  <mergeCells count="15">
    <mergeCell ref="B7:G7"/>
    <mergeCell ref="A1:G1"/>
    <mergeCell ref="A2:G2"/>
    <mergeCell ref="B4:G4"/>
    <mergeCell ref="B5:G5"/>
    <mergeCell ref="B6:G6"/>
    <mergeCell ref="A16:B16"/>
    <mergeCell ref="A13:G13"/>
    <mergeCell ref="B8:G8"/>
    <mergeCell ref="B9:G9"/>
    <mergeCell ref="A10:G10"/>
    <mergeCell ref="A11:B11"/>
    <mergeCell ref="C11:D11"/>
    <mergeCell ref="A12:B12"/>
    <mergeCell ref="C12:D12"/>
  </mergeCells>
  <conditionalFormatting sqref="C16">
    <cfRule type="cellIs" dxfId="518" priority="7" operator="between">
      <formula>66</formula>
      <formula>100</formula>
    </cfRule>
    <cfRule type="cellIs" dxfId="517" priority="8" operator="between">
      <formula>33</formula>
      <formula>66</formula>
    </cfRule>
    <cfRule type="cellIs" dxfId="516" priority="9" operator="between">
      <formula>0</formula>
      <formula>33</formula>
    </cfRule>
  </conditionalFormatting>
  <conditionalFormatting sqref="G15">
    <cfRule type="cellIs" dxfId="515" priority="16" operator="between">
      <formula>66</formula>
      <formula>100</formula>
    </cfRule>
    <cfRule type="cellIs" dxfId="514" priority="17" operator="between">
      <formula>33</formula>
      <formula>66</formula>
    </cfRule>
    <cfRule type="cellIs" dxfId="513" priority="18" operator="between">
      <formula>0</formula>
      <formula>33</formula>
    </cfRule>
  </conditionalFormatting>
  <conditionalFormatting sqref="G12">
    <cfRule type="cellIs" dxfId="512" priority="13" operator="between">
      <formula>66</formula>
      <formula>100</formula>
    </cfRule>
    <cfRule type="cellIs" dxfId="511" priority="14" operator="between">
      <formula>33</formula>
      <formula>66</formula>
    </cfRule>
    <cfRule type="cellIs" dxfId="510" priority="15" operator="between">
      <formula>0</formula>
      <formula>33</formula>
    </cfRule>
  </conditionalFormatting>
  <conditionalFormatting sqref="F12">
    <cfRule type="cellIs" dxfId="509" priority="10" operator="between">
      <formula>$E$12*0</formula>
      <formula>$E$12*0.329999</formula>
    </cfRule>
    <cfRule type="cellIs" dxfId="508" priority="11" operator="between">
      <formula>$E$12*0.33</formula>
      <formula>$E$12*0.6599999</formula>
    </cfRule>
    <cfRule type="cellIs" dxfId="507" priority="12" operator="between">
      <formula>$E$12*0.66</formula>
      <formula>$E$12*1</formula>
    </cfRule>
  </conditionalFormatting>
  <conditionalFormatting sqref="D16">
    <cfRule type="cellIs" dxfId="506" priority="4" operator="between">
      <formula>66</formula>
      <formula>100</formula>
    </cfRule>
    <cfRule type="cellIs" dxfId="505" priority="5" operator="between">
      <formula>33</formula>
      <formula>66</formula>
    </cfRule>
    <cfRule type="cellIs" dxfId="504" priority="6" operator="between">
      <formula>0</formula>
      <formula>33</formula>
    </cfRule>
  </conditionalFormatting>
  <conditionalFormatting sqref="E16">
    <cfRule type="cellIs" dxfId="503" priority="1" operator="between">
      <formula>66</formula>
      <formula>100</formula>
    </cfRule>
    <cfRule type="cellIs" dxfId="502" priority="2" operator="between">
      <formula>33</formula>
      <formula>66</formula>
    </cfRule>
    <cfRule type="cellIs" dxfId="50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E15" sqref="E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 width="9.140625" style="331"/>
    <col min="17" max="17" width="11.5703125" style="331" bestFit="1" customWidth="1"/>
    <col min="18" max="16384" width="9.140625" style="331"/>
  </cols>
  <sheetData>
    <row r="1" spans="1:8" ht="23.25">
      <c r="A1" s="424" t="s">
        <v>293</v>
      </c>
      <c r="B1" s="425"/>
      <c r="C1" s="425"/>
      <c r="D1" s="425"/>
      <c r="E1" s="425"/>
      <c r="F1" s="425"/>
      <c r="G1" s="426"/>
    </row>
    <row r="2" spans="1:8" ht="23.25">
      <c r="A2" s="427" t="s">
        <v>463</v>
      </c>
      <c r="B2" s="428"/>
      <c r="C2" s="428"/>
      <c r="D2" s="428"/>
      <c r="E2" s="428"/>
      <c r="F2" s="428"/>
      <c r="G2" s="429"/>
    </row>
    <row r="3" spans="1:8" ht="16.5" thickBot="1">
      <c r="A3" s="332"/>
      <c r="B3" s="333"/>
      <c r="C3" s="333"/>
      <c r="D3" s="333"/>
      <c r="E3" s="333"/>
      <c r="F3" s="333"/>
      <c r="G3" s="334"/>
    </row>
    <row r="4" spans="1:8" ht="18">
      <c r="A4" s="335" t="s">
        <v>304</v>
      </c>
      <c r="B4" s="430" t="s">
        <v>389</v>
      </c>
      <c r="C4" s="431"/>
      <c r="D4" s="431"/>
      <c r="E4" s="431"/>
      <c r="F4" s="431"/>
      <c r="G4" s="432"/>
    </row>
    <row r="5" spans="1:8" ht="30.75" customHeight="1">
      <c r="A5" s="343" t="s">
        <v>305</v>
      </c>
      <c r="B5" s="414" t="s">
        <v>390</v>
      </c>
      <c r="C5" s="415"/>
      <c r="D5" s="415"/>
      <c r="E5" s="415"/>
      <c r="F5" s="415"/>
      <c r="G5" s="416"/>
    </row>
    <row r="6" spans="1:8" ht="15" customHeight="1">
      <c r="A6" s="336" t="s">
        <v>33</v>
      </c>
      <c r="B6" s="414" t="s">
        <v>401</v>
      </c>
      <c r="C6" s="415"/>
      <c r="D6" s="415"/>
      <c r="E6" s="415"/>
      <c r="F6" s="415"/>
      <c r="G6" s="416"/>
    </row>
    <row r="7" spans="1:8" ht="72" customHeight="1">
      <c r="A7" s="336" t="s">
        <v>306</v>
      </c>
      <c r="B7" s="411" t="s">
        <v>375</v>
      </c>
      <c r="C7" s="412"/>
      <c r="D7" s="412"/>
      <c r="E7" s="412"/>
      <c r="F7" s="412"/>
      <c r="G7" s="413"/>
    </row>
    <row r="8" spans="1:8" ht="29.25" customHeight="1">
      <c r="A8" s="336" t="s">
        <v>307</v>
      </c>
      <c r="B8" s="411" t="s">
        <v>376</v>
      </c>
      <c r="C8" s="412"/>
      <c r="D8" s="412"/>
      <c r="E8" s="412"/>
      <c r="F8" s="412"/>
      <c r="G8" s="413"/>
    </row>
    <row r="9" spans="1:8" ht="30.75" customHeight="1">
      <c r="A9" s="343" t="s">
        <v>308</v>
      </c>
      <c r="B9" s="414" t="s">
        <v>311</v>
      </c>
      <c r="C9" s="415"/>
      <c r="D9" s="415"/>
      <c r="E9" s="415"/>
      <c r="F9" s="415"/>
      <c r="G9" s="416"/>
    </row>
    <row r="10" spans="1:8" ht="15.75">
      <c r="A10" s="408" t="s">
        <v>309</v>
      </c>
      <c r="B10" s="409"/>
      <c r="C10" s="409"/>
      <c r="D10" s="409"/>
      <c r="E10" s="409"/>
      <c r="F10" s="409"/>
      <c r="G10" s="410"/>
    </row>
    <row r="11" spans="1:8" ht="31.5">
      <c r="A11" s="417" t="s">
        <v>1</v>
      </c>
      <c r="B11" s="418"/>
      <c r="C11" s="419" t="s">
        <v>48</v>
      </c>
      <c r="D11" s="418"/>
      <c r="E11" s="344" t="s">
        <v>46</v>
      </c>
      <c r="F11" s="345" t="s">
        <v>47</v>
      </c>
      <c r="G11" s="346" t="s">
        <v>5</v>
      </c>
    </row>
    <row r="12" spans="1:8" ht="16.5" thickBot="1">
      <c r="A12" s="420" t="s">
        <v>402</v>
      </c>
      <c r="B12" s="421"/>
      <c r="C12" s="422" t="s">
        <v>65</v>
      </c>
      <c r="D12" s="423"/>
      <c r="E12" s="338">
        <v>5</v>
      </c>
      <c r="F12" s="351">
        <f>IFERROR(E12*E16/100,0)</f>
        <v>3.7629729729729724</v>
      </c>
      <c r="G12" s="350">
        <f>IFERROR(F12/E12*100,0)</f>
        <v>75.25945945945945</v>
      </c>
      <c r="H12" s="339"/>
    </row>
    <row r="13" spans="1:8" ht="15.75">
      <c r="A13" s="408" t="s">
        <v>310</v>
      </c>
      <c r="B13" s="409"/>
      <c r="C13" s="409"/>
      <c r="D13" s="409"/>
      <c r="E13" s="409"/>
      <c r="F13" s="409"/>
      <c r="G13" s="410"/>
    </row>
    <row r="14" spans="1:8" ht="31.5">
      <c r="A14" s="347" t="s">
        <v>312</v>
      </c>
      <c r="B14" s="348" t="s">
        <v>8</v>
      </c>
      <c r="C14" s="348" t="s">
        <v>321</v>
      </c>
      <c r="D14" s="348" t="s">
        <v>322</v>
      </c>
      <c r="E14" s="348" t="s">
        <v>323</v>
      </c>
      <c r="F14" s="348" t="s">
        <v>324</v>
      </c>
      <c r="G14" s="349" t="s">
        <v>326</v>
      </c>
    </row>
    <row r="15" spans="1:8" ht="16.5" thickBot="1">
      <c r="A15" s="340">
        <v>275000</v>
      </c>
      <c r="B15" s="365">
        <v>185000</v>
      </c>
      <c r="C15" s="341">
        <v>152460</v>
      </c>
      <c r="D15" s="341">
        <v>152460</v>
      </c>
      <c r="E15" s="341">
        <v>139230</v>
      </c>
      <c r="F15" s="342">
        <v>0</v>
      </c>
      <c r="G15" s="350">
        <f>IFERROR(B15-C15-F15,0)</f>
        <v>32540</v>
      </c>
    </row>
    <row r="16" spans="1:8" ht="16.5" thickBot="1">
      <c r="A16" s="407" t="s">
        <v>325</v>
      </c>
      <c r="B16" s="407"/>
      <c r="C16" s="350">
        <f>IFERROR(C15/$B$15*100,0)</f>
        <v>82.410810810810801</v>
      </c>
      <c r="D16" s="350">
        <f>IFERROR(D15/$C$15*100,0)</f>
        <v>100</v>
      </c>
      <c r="E16" s="350">
        <f>IFERROR(E15/$B$15*100,0)</f>
        <v>75.25945945945945</v>
      </c>
    </row>
  </sheetData>
  <mergeCells count="15">
    <mergeCell ref="A16:B16"/>
    <mergeCell ref="A13:G13"/>
    <mergeCell ref="A1:G1"/>
    <mergeCell ref="A2:G2"/>
    <mergeCell ref="B4:G4"/>
    <mergeCell ref="B6:G6"/>
    <mergeCell ref="B5:G5"/>
    <mergeCell ref="B7:G7"/>
    <mergeCell ref="B8:G8"/>
    <mergeCell ref="B9:G9"/>
    <mergeCell ref="A10:G10"/>
    <mergeCell ref="A11:B11"/>
    <mergeCell ref="C11:D11"/>
    <mergeCell ref="A12:B12"/>
    <mergeCell ref="C12:D12"/>
  </mergeCells>
  <conditionalFormatting sqref="D16">
    <cfRule type="cellIs" dxfId="500" priority="4" operator="between">
      <formula>66</formula>
      <formula>100</formula>
    </cfRule>
    <cfRule type="cellIs" dxfId="499" priority="5" operator="between">
      <formula>33</formula>
      <formula>66</formula>
    </cfRule>
    <cfRule type="cellIs" dxfId="498" priority="6" operator="between">
      <formula>0</formula>
      <formula>33</formula>
    </cfRule>
  </conditionalFormatting>
  <conditionalFormatting sqref="G15">
    <cfRule type="cellIs" dxfId="497" priority="16" operator="between">
      <formula>66</formula>
      <formula>100</formula>
    </cfRule>
    <cfRule type="cellIs" dxfId="496" priority="17" operator="between">
      <formula>33</formula>
      <formula>66</formula>
    </cfRule>
    <cfRule type="cellIs" dxfId="495" priority="18" operator="between">
      <formula>0</formula>
      <formula>33</formula>
    </cfRule>
  </conditionalFormatting>
  <conditionalFormatting sqref="G12">
    <cfRule type="cellIs" dxfId="494" priority="13" operator="between">
      <formula>66</formula>
      <formula>100</formula>
    </cfRule>
    <cfRule type="cellIs" dxfId="493" priority="14" operator="between">
      <formula>33</formula>
      <formula>66</formula>
    </cfRule>
    <cfRule type="cellIs" dxfId="492" priority="15" operator="between">
      <formula>0</formula>
      <formula>33</formula>
    </cfRule>
  </conditionalFormatting>
  <conditionalFormatting sqref="F12">
    <cfRule type="cellIs" dxfId="491" priority="10" operator="between">
      <formula>$E$12*0</formula>
      <formula>$E$12*0.329999</formula>
    </cfRule>
    <cfRule type="cellIs" dxfId="490" priority="11" operator="between">
      <formula>$E$12*0.33</formula>
      <formula>$E$12*0.6599999</formula>
    </cfRule>
    <cfRule type="cellIs" dxfId="489" priority="12" operator="between">
      <formula>$E$12*0.66</formula>
      <formula>$E$12*1</formula>
    </cfRule>
  </conditionalFormatting>
  <conditionalFormatting sqref="C16">
    <cfRule type="cellIs" dxfId="488" priority="7" operator="between">
      <formula>66</formula>
      <formula>100</formula>
    </cfRule>
    <cfRule type="cellIs" dxfId="487" priority="8" operator="between">
      <formula>33</formula>
      <formula>66</formula>
    </cfRule>
    <cfRule type="cellIs" dxfId="486" priority="9" operator="between">
      <formula>0</formula>
      <formula>33</formula>
    </cfRule>
  </conditionalFormatting>
  <conditionalFormatting sqref="E16">
    <cfRule type="cellIs" dxfId="485" priority="1" operator="between">
      <formula>66</formula>
      <formula>100</formula>
    </cfRule>
    <cfRule type="cellIs" dxfId="484" priority="2" operator="between">
      <formula>33</formula>
      <formula>66</formula>
    </cfRule>
    <cfRule type="cellIs" dxfId="48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30</vt:i4>
      </vt:variant>
      <vt:variant>
        <vt:lpstr>Intervalos nomeados</vt:lpstr>
      </vt:variant>
      <vt:variant>
        <vt:i4>29</vt:i4>
      </vt:variant>
    </vt:vector>
  </HeadingPairs>
  <TitlesOfParts>
    <vt:vector size="59" baseType="lpstr">
      <vt:lpstr>Ação</vt:lpstr>
      <vt:lpstr>2081</vt:lpstr>
      <vt:lpstr>2082</vt:lpstr>
      <vt:lpstr>2142</vt:lpstr>
      <vt:lpstr>2079</vt:lpstr>
      <vt:lpstr>2080</vt:lpstr>
      <vt:lpstr>2083</vt:lpstr>
      <vt:lpstr>2084</vt:lpstr>
      <vt:lpstr>2085</vt:lpstr>
      <vt:lpstr>2086</vt:lpstr>
      <vt:lpstr>2075</vt:lpstr>
      <vt:lpstr>1016</vt:lpstr>
      <vt:lpstr>2078</vt:lpstr>
      <vt:lpstr>2067</vt:lpstr>
      <vt:lpstr>2062</vt:lpstr>
      <vt:lpstr>2063</vt:lpstr>
      <vt:lpstr>2066</vt:lpstr>
      <vt:lpstr>2077</vt:lpstr>
      <vt:lpstr>2068</vt:lpstr>
      <vt:lpstr>2069</vt:lpstr>
      <vt:lpstr>2070</vt:lpstr>
      <vt:lpstr>2071</vt:lpstr>
      <vt:lpstr>2072</vt:lpstr>
      <vt:lpstr>2074</vt:lpstr>
      <vt:lpstr>2073</vt:lpstr>
      <vt:lpstr>9006</vt:lpstr>
      <vt:lpstr>Relat. Sintético das Ações</vt:lpstr>
      <vt:lpstr>4002 Diogenes</vt:lpstr>
      <vt:lpstr>Ação - 4002 DIOGENES</vt:lpstr>
      <vt:lpstr>objetivo temático- EVERCINO</vt:lpstr>
      <vt:lpstr>'1016'!Area_de_impressao</vt:lpstr>
      <vt:lpstr>'2062'!Area_de_impressao</vt:lpstr>
      <vt:lpstr>'2063'!Area_de_impressao</vt:lpstr>
      <vt:lpstr>'2066'!Area_de_impressao</vt:lpstr>
      <vt:lpstr>'2067'!Area_de_impressao</vt:lpstr>
      <vt:lpstr>'2068'!Area_de_impressao</vt:lpstr>
      <vt:lpstr>'2069'!Area_de_impressao</vt:lpstr>
      <vt:lpstr>'2070'!Area_de_impressao</vt:lpstr>
      <vt:lpstr>'2071'!Area_de_impressao</vt:lpstr>
      <vt:lpstr>'2072'!Area_de_impressao</vt:lpstr>
      <vt:lpstr>'2073'!Area_de_impressao</vt:lpstr>
      <vt:lpstr>'2074'!Area_de_impressao</vt:lpstr>
      <vt:lpstr>'2075'!Area_de_impressao</vt:lpstr>
      <vt:lpstr>'2077'!Area_de_impressao</vt:lpstr>
      <vt:lpstr>'2078'!Area_de_impressao</vt:lpstr>
      <vt:lpstr>'2079'!Area_de_impressao</vt:lpstr>
      <vt:lpstr>'2080'!Area_de_impressao</vt:lpstr>
      <vt:lpstr>'2081'!Area_de_impressao</vt:lpstr>
      <vt:lpstr>'2082'!Area_de_impressao</vt:lpstr>
      <vt:lpstr>'2083'!Area_de_impressao</vt:lpstr>
      <vt:lpstr>'2084'!Area_de_impressao</vt:lpstr>
      <vt:lpstr>'2085'!Area_de_impressao</vt:lpstr>
      <vt:lpstr>'2086'!Area_de_impressao</vt:lpstr>
      <vt:lpstr>'2142'!Area_de_impressao</vt:lpstr>
      <vt:lpstr>'4002 Diogenes'!Area_de_impressao</vt:lpstr>
      <vt:lpstr>'9006'!Area_de_impressao</vt:lpstr>
      <vt:lpstr>'Ação - 4002 DIOGENES'!Area_de_impressao</vt:lpstr>
      <vt:lpstr>'objetivo temático- EVERCINO'!Area_de_impressao</vt:lpstr>
      <vt:lpstr>'Relat. Sintético das Ações'!Area_de_impressao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ANDREIA RISTINA SILVA LEITA</dc:creator>
  <cp:lastModifiedBy>MARIELLA DE PINA SANTOS</cp:lastModifiedBy>
  <cp:lastPrinted>2019-06-17T12:14:30Z</cp:lastPrinted>
  <dcterms:created xsi:type="dcterms:W3CDTF">2014-04-16T13:33:00Z</dcterms:created>
  <dcterms:modified xsi:type="dcterms:W3CDTF">2020-12-08T15:29:58Z</dcterms:modified>
</cp:coreProperties>
</file>