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0490" windowHeight="7755" tabRatio="706" firstSheet="1" activeTab="6"/>
  </bookViews>
  <sheets>
    <sheet name="Ação" sheetId="3" state="hidden" r:id="rId1"/>
    <sheet name="2140" sheetId="102" r:id="rId2"/>
    <sheet name="2000" sheetId="103" r:id="rId3"/>
    <sheet name="2008" sheetId="98" r:id="rId4"/>
    <sheet name="1043" sheetId="97" r:id="rId5"/>
    <sheet name="2138" sheetId="96" r:id="rId6"/>
    <sheet name="Relat. Sintético das Ações" sheetId="125" r:id="rId7"/>
    <sheet name="4002 Diogenes" sheetId="27" state="hidden" r:id="rId8"/>
    <sheet name="Ação - 4002 DIOGENES" sheetId="11" state="hidden" r:id="rId9"/>
    <sheet name="objetivo temático- EVERCINO" sheetId="13" state="hidden" r:id="rId10"/>
  </sheets>
  <externalReferences>
    <externalReference r:id="rId11"/>
    <externalReference r:id="rId12"/>
    <externalReference r:id="rId13"/>
  </externalReferences>
  <definedNames>
    <definedName name="_xlnm.Print_Area" localSheetId="4">'1043'!$A$1:$G$15</definedName>
    <definedName name="_xlnm.Print_Area" localSheetId="2">'2000'!$A$1:$G$15</definedName>
    <definedName name="_xlnm.Print_Area" localSheetId="3">'2008'!$A$1:$G$15</definedName>
    <definedName name="_xlnm.Print_Area" localSheetId="5">'2138'!$A$1:$G$15</definedName>
    <definedName name="_xlnm.Print_Area" localSheetId="1">'2140'!$A$1:$G$15</definedName>
    <definedName name="_xlnm.Print_Area" localSheetId="7">'4002 Diogenes'!$A$1:$H$100</definedName>
    <definedName name="_xlnm.Print_Area" localSheetId="8">'Ação - 4002 DIOGENES'!$A$1:$G$93</definedName>
    <definedName name="_xlnm.Print_Area" localSheetId="9">'objetivo temático- EVERCINO'!$A$1:$M$55</definedName>
    <definedName name="_xlnm.Print_Area" localSheetId="6">'Relat. Sintético das Ações'!$A$1:$N$64</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5" i="98" l="1"/>
  <c r="F25" i="125" l="1"/>
  <c r="G25" i="125"/>
  <c r="H25" i="125"/>
  <c r="I25" i="125"/>
  <c r="E25" i="125"/>
  <c r="D25" i="125"/>
  <c r="J25" i="125" l="1"/>
  <c r="L36" i="125"/>
  <c r="I36" i="125"/>
  <c r="I37" i="125" s="1"/>
  <c r="H36" i="125"/>
  <c r="H37" i="125" s="1"/>
  <c r="G36" i="125"/>
  <c r="G37" i="125" s="1"/>
  <c r="F36" i="125"/>
  <c r="F37" i="125" s="1"/>
  <c r="E36" i="125"/>
  <c r="E37" i="125" s="1"/>
  <c r="D36" i="125"/>
  <c r="D37" i="125" s="1"/>
  <c r="L46" i="125"/>
  <c r="I46" i="125"/>
  <c r="I47" i="125" s="1"/>
  <c r="H46" i="125"/>
  <c r="H47" i="125" s="1"/>
  <c r="G46" i="125"/>
  <c r="G47" i="125" s="1"/>
  <c r="F46" i="125"/>
  <c r="F47" i="125" s="1"/>
  <c r="E46" i="125"/>
  <c r="E47" i="125" s="1"/>
  <c r="D46" i="125"/>
  <c r="D47" i="125" s="1"/>
  <c r="I26" i="125"/>
  <c r="H26" i="125"/>
  <c r="G26" i="125"/>
  <c r="F26" i="125"/>
  <c r="E26" i="125"/>
  <c r="D26" i="125"/>
  <c r="L26" i="125"/>
  <c r="L25" i="125"/>
  <c r="G15" i="125"/>
  <c r="F15" i="125"/>
  <c r="E15" i="125"/>
  <c r="D15" i="125"/>
  <c r="H15" i="125"/>
  <c r="I15" i="125"/>
  <c r="J47" i="125" l="1"/>
  <c r="J26" i="125"/>
  <c r="J36" i="125"/>
  <c r="K46" i="125"/>
  <c r="M46" i="125" s="1"/>
  <c r="K36" i="125"/>
  <c r="M36" i="125" s="1"/>
  <c r="J46" i="125"/>
  <c r="I27" i="125"/>
  <c r="K26" i="125"/>
  <c r="M26" i="125" s="1"/>
  <c r="G27" i="125"/>
  <c r="D27" i="125"/>
  <c r="H27" i="125"/>
  <c r="F27" i="125"/>
  <c r="K25" i="125"/>
  <c r="M25" i="125" s="1"/>
  <c r="E27" i="125"/>
  <c r="J15" i="125"/>
  <c r="G49" i="125" l="1"/>
  <c r="H49" i="125"/>
  <c r="F49" i="125"/>
  <c r="F29" i="125"/>
  <c r="J27" i="125"/>
  <c r="H29" i="125"/>
  <c r="G29" i="125"/>
  <c r="E16" i="96" l="1"/>
  <c r="F12" i="96" s="1"/>
  <c r="D16" i="96"/>
  <c r="C16" i="96"/>
  <c r="G15" i="96"/>
  <c r="E16" i="97"/>
  <c r="F12" i="97" s="1"/>
  <c r="D16" i="97"/>
  <c r="C16" i="97"/>
  <c r="G15" i="97"/>
  <c r="E16" i="98"/>
  <c r="F12" i="98" s="1"/>
  <c r="D16" i="98"/>
  <c r="C16" i="98"/>
  <c r="E16" i="103"/>
  <c r="F12" i="103" s="1"/>
  <c r="D16" i="103"/>
  <c r="C16" i="103"/>
  <c r="G15" i="103"/>
  <c r="E16" i="102"/>
  <c r="F12" i="102" s="1"/>
  <c r="D16" i="102"/>
  <c r="C16" i="102"/>
  <c r="G15" i="102"/>
  <c r="G12" i="98" l="1"/>
  <c r="G12" i="96"/>
  <c r="G12" i="103"/>
  <c r="G12" i="97"/>
  <c r="G12" i="102"/>
  <c r="K15" i="125"/>
  <c r="E16" i="125"/>
  <c r="E56" i="125" s="1"/>
  <c r="I16" i="125"/>
  <c r="I56" i="125" s="1"/>
  <c r="H16" i="125"/>
  <c r="H56" i="125" s="1"/>
  <c r="G16" i="125"/>
  <c r="G56" i="125" s="1"/>
  <c r="F16" i="125"/>
  <c r="F56" i="125" s="1"/>
  <c r="J16" i="125" l="1"/>
  <c r="L15" i="125" l="1"/>
  <c r="M15" i="125" s="1"/>
  <c r="D16" i="125" l="1"/>
  <c r="D56" i="125" s="1"/>
  <c r="F116" i="13" l="1"/>
  <c r="F115" i="13"/>
  <c r="F114" i="13"/>
  <c r="F113" i="13"/>
  <c r="F112" i="13"/>
  <c r="F111" i="13"/>
  <c r="F110" i="13"/>
  <c r="F109" i="13"/>
  <c r="F108" i="13"/>
  <c r="F107" i="13"/>
  <c r="F106" i="13"/>
  <c r="G130" i="13" l="1"/>
  <c r="L17" i="13"/>
  <c r="K17" i="13"/>
  <c r="I17" i="13"/>
  <c r="H17" i="13"/>
  <c r="G17" i="13"/>
  <c r="F17" i="13"/>
  <c r="E17" i="13"/>
  <c r="D17" i="13"/>
  <c r="M16" i="13"/>
  <c r="M15" i="13"/>
  <c r="M14" i="13"/>
  <c r="M13" i="13"/>
  <c r="M12" i="13"/>
  <c r="M11" i="13"/>
  <c r="M17" i="13" s="1"/>
  <c r="H18" i="125" l="1"/>
  <c r="F18" i="125"/>
  <c r="G18" i="125"/>
  <c r="J17" i="13"/>
  <c r="N46" i="125" l="1"/>
  <c r="N36" i="125"/>
  <c r="N25" i="125"/>
  <c r="N26" i="125"/>
  <c r="N15" i="125"/>
  <c r="E95" i="27"/>
  <c r="B95" i="27"/>
  <c r="V71" i="27"/>
  <c r="E71" i="27"/>
  <c r="D71" i="27"/>
  <c r="C71" i="27"/>
  <c r="F66" i="27"/>
  <c r="F65" i="27"/>
  <c r="F64" i="27"/>
  <c r="F63" i="27"/>
  <c r="F62" i="27"/>
  <c r="F61" i="27"/>
  <c r="F60" i="27"/>
  <c r="F59" i="27"/>
  <c r="F58" i="27"/>
  <c r="F57" i="27"/>
  <c r="F56" i="27"/>
  <c r="F54" i="27"/>
  <c r="F50" i="27"/>
  <c r="D50" i="27"/>
  <c r="C50" i="27"/>
  <c r="B50" i="27"/>
  <c r="E49" i="27"/>
  <c r="E48" i="27"/>
  <c r="E47" i="27"/>
  <c r="E46" i="27"/>
  <c r="E45" i="27"/>
  <c r="E44" i="27"/>
  <c r="E43" i="27"/>
  <c r="E42" i="27"/>
  <c r="E41" i="27"/>
  <c r="E40" i="27"/>
  <c r="E39" i="27"/>
  <c r="E38" i="27"/>
  <c r="E37" i="27"/>
  <c r="E36" i="27"/>
  <c r="Q30" i="27"/>
  <c r="P30" i="27"/>
  <c r="O30" i="27"/>
  <c r="N30" i="27"/>
  <c r="H16" i="27"/>
  <c r="H12" i="27"/>
  <c r="C72" i="27" l="1"/>
  <c r="D72" i="27"/>
  <c r="E50" i="27"/>
  <c r="F71" i="27"/>
  <c r="E72" i="27"/>
  <c r="F72" i="27" s="1"/>
  <c r="D80" i="11" l="1"/>
  <c r="D83" i="11" s="1"/>
  <c r="B80" i="11"/>
  <c r="B83" i="11" s="1"/>
  <c r="C60" i="11"/>
  <c r="E60" i="11" s="1"/>
  <c r="E58" i="11"/>
  <c r="E57" i="11"/>
  <c r="E56" i="11"/>
  <c r="E55" i="11"/>
  <c r="E54" i="11"/>
  <c r="E53" i="11"/>
  <c r="E52" i="11"/>
  <c r="E51" i="11"/>
  <c r="E50" i="11"/>
  <c r="E49" i="11"/>
  <c r="E48" i="11"/>
  <c r="E47" i="11"/>
  <c r="E46" i="11"/>
  <c r="C42" i="11"/>
  <c r="B42" i="11"/>
  <c r="D39" i="11"/>
  <c r="D38" i="11"/>
  <c r="D37" i="11"/>
  <c r="D35" i="11"/>
  <c r="D34" i="11"/>
  <c r="D33" i="11"/>
  <c r="D31" i="11"/>
  <c r="D30" i="11"/>
  <c r="D29" i="11"/>
  <c r="D28" i="11"/>
  <c r="G16" i="11"/>
  <c r="G12" i="11"/>
  <c r="E25" i="3"/>
  <c r="E13" i="3"/>
  <c r="D42" i="11" l="1"/>
  <c r="C61" i="11"/>
  <c r="E61" i="11" s="1"/>
  <c r="F58" i="125"/>
  <c r="G39" i="125"/>
  <c r="F39" i="125"/>
  <c r="J37" i="125"/>
  <c r="J56" i="125" s="1"/>
  <c r="H39" i="125"/>
  <c r="G58" i="125" l="1"/>
  <c r="H58" i="125"/>
  <c r="K56" i="125"/>
</calcChain>
</file>

<file path=xl/sharedStrings.xml><?xml version="1.0" encoding="utf-8"?>
<sst xmlns="http://schemas.openxmlformats.org/spreadsheetml/2006/main" count="778" uniqueCount="358">
  <si>
    <t>Nome da Ação:</t>
  </si>
  <si>
    <t>Produto</t>
  </si>
  <si>
    <t>Unid. Medida</t>
  </si>
  <si>
    <t>Meta Física Inicial</t>
  </si>
  <si>
    <t>Meta Física Executada</t>
  </si>
  <si>
    <t>% de Execução</t>
  </si>
  <si>
    <t>METAS ORÇAMENTÁRIO-FINANCEIRAS</t>
  </si>
  <si>
    <t>Orç. Inicial</t>
  </si>
  <si>
    <t>Autorizado</t>
  </si>
  <si>
    <t>Empenhado</t>
  </si>
  <si>
    <t>% Executada</t>
  </si>
  <si>
    <t>Unidade de Medida</t>
  </si>
  <si>
    <t>Índice Atual</t>
  </si>
  <si>
    <t>Índice Desejado</t>
  </si>
  <si>
    <t>Nº</t>
  </si>
  <si>
    <t>Título</t>
  </si>
  <si>
    <t>%</t>
  </si>
  <si>
    <t>Prevista</t>
  </si>
  <si>
    <t>Executada</t>
  </si>
  <si>
    <t>Polaridade</t>
  </si>
  <si>
    <t>Periodicidade</t>
  </si>
  <si>
    <t>1º QUADRISMESTRE 2014</t>
  </si>
  <si>
    <t>Assinatura do responsável do Objetivo</t>
  </si>
  <si>
    <t>Assinatura Assessor Técnico de Planejamento</t>
  </si>
  <si>
    <t>Assinatura Secretário/Presidente</t>
  </si>
  <si>
    <t>Código funcional da ação:</t>
  </si>
  <si>
    <t>MONITORAMENTO DE AÇÃO ORÇAMENTÁRIA   PPA 2014-2017</t>
  </si>
  <si>
    <t>AVALIAÇÃO DA EXECUÇÃO DAS AÇÕES:</t>
  </si>
  <si>
    <t>Assinatura do Responsável da Ação</t>
  </si>
  <si>
    <t>Objetivo</t>
  </si>
  <si>
    <t>Unidade Gestora</t>
  </si>
  <si>
    <t>Índice Apurado</t>
  </si>
  <si>
    <t>Liquidado</t>
  </si>
  <si>
    <t>3. Ação</t>
  </si>
  <si>
    <t>1. Unidade Gestora</t>
  </si>
  <si>
    <t>2. Programa</t>
  </si>
  <si>
    <t>3. Objetivo</t>
  </si>
  <si>
    <t>4. Ação</t>
  </si>
  <si>
    <t>6. Metas Físicas</t>
  </si>
  <si>
    <t>8 - Avaliação do Objetivo</t>
  </si>
  <si>
    <t>8.1 - Avaliação da variação dos indicadores em relação ao mesmo período do ano anterior e ao quadrimestre anterior</t>
  </si>
  <si>
    <t>8.2 - Avaliar a efetividade do conjunto das ações no alcance do objetivo</t>
  </si>
  <si>
    <t>4. Metas Físicas</t>
  </si>
  <si>
    <t>5. Metas Orçamentário-Financeiras</t>
  </si>
  <si>
    <t>Assinatura do responsável da Ação</t>
  </si>
  <si>
    <t>Total do Objetivo</t>
  </si>
  <si>
    <t>Meta física prevista</t>
  </si>
  <si>
    <t>Meta física  executada</t>
  </si>
  <si>
    <t>Unidade de medida</t>
  </si>
  <si>
    <t>6.2. Considerações de fatores de sucesso e fatores de insucesso da execução da ação</t>
  </si>
  <si>
    <t>Meta</t>
  </si>
  <si>
    <t>Resultado alcançado</t>
  </si>
  <si>
    <t>Considerações</t>
  </si>
  <si>
    <t>5. Metas Financeiras (R$)</t>
  </si>
  <si>
    <t>6. Avaliação da execução da ação</t>
  </si>
  <si>
    <t>6.1. Identificar as restrições da execução da ação</t>
  </si>
  <si>
    <t>8.2.2 - Analise das Metas</t>
  </si>
  <si>
    <t xml:space="preserve">4002 - Manutenção dos Serviços Administrativos Gerais </t>
  </si>
  <si>
    <t>Orç. Inicial - LOA</t>
  </si>
  <si>
    <t>Suplementação</t>
  </si>
  <si>
    <t>Redução</t>
  </si>
  <si>
    <t>8.2.3 - Avaliação da execução do objetivo  no quadrimestre</t>
  </si>
  <si>
    <t>6.3 - Avaliação da execução da ação</t>
  </si>
  <si>
    <t>6.3.2 - Avaliação da execução da ação</t>
  </si>
  <si>
    <t>2º QUADRIMESTRE 2016</t>
  </si>
  <si>
    <t>Unidade</t>
  </si>
  <si>
    <t>Anual</t>
  </si>
  <si>
    <t>Indicadores</t>
  </si>
  <si>
    <t>1º Quadrimestre 2014</t>
  </si>
  <si>
    <t>1º Quadrimestre 2015</t>
  </si>
  <si>
    <t>2º Quadrimestre 2014</t>
  </si>
  <si>
    <t>2º Quadrimestre 2015</t>
  </si>
  <si>
    <t>2º Quadrimestre 2016</t>
  </si>
  <si>
    <t>Indicador: 301 Território Controlado</t>
  </si>
  <si>
    <t xml:space="preserve">7. Apuração do Indicador </t>
  </si>
  <si>
    <t>Maior Melhor</t>
  </si>
  <si>
    <t>Quilômetro</t>
  </si>
  <si>
    <t>Indicador: 302 Nomenclatura regulamentada e implantada por quadra</t>
  </si>
  <si>
    <t xml:space="preserve">Unidade </t>
  </si>
  <si>
    <t>Indicador: 303 Leis revisadas e/ou regulamentadas</t>
  </si>
  <si>
    <t>Índice esperado para 2016</t>
  </si>
  <si>
    <t>5500 - Secretaria Municipal de Desenvolvimento Urbano e Habitação (SEDUH)</t>
  </si>
  <si>
    <t>0335 - Gestão e Manutenção de Secretaria de Desenvolvimento Urbano Sustentável</t>
  </si>
  <si>
    <t>Serviço Mantido</t>
  </si>
  <si>
    <t>6.3.1 -Despesas de Gestão Centralizada- Discricionária:</t>
  </si>
  <si>
    <t>Despesa</t>
  </si>
  <si>
    <t>Previsão anual (R$)</t>
  </si>
  <si>
    <t>Liquidado (R$)</t>
  </si>
  <si>
    <t>SSP NET</t>
  </si>
  <si>
    <t>Combustível</t>
  </si>
  <si>
    <t>Reprografia</t>
  </si>
  <si>
    <t>Serviços postais (Correios)</t>
  </si>
  <si>
    <t>Lava jato</t>
  </si>
  <si>
    <t>Locação prédio</t>
  </si>
  <si>
    <t>Locação de veículos</t>
  </si>
  <si>
    <t>Telefonia fixa 3218</t>
  </si>
  <si>
    <t>Telefone fixa 2111</t>
  </si>
  <si>
    <t xml:space="preserve">Telefone de dados móveis </t>
  </si>
  <si>
    <t>Manutenção ar (jk)</t>
  </si>
  <si>
    <t xml:space="preserve">Manutenção de elevador </t>
  </si>
  <si>
    <t xml:space="preserve">Obrigações tributárias e contributivas </t>
  </si>
  <si>
    <t xml:space="preserve">Material de consumo - limpeza e copa/expediente </t>
  </si>
  <si>
    <t xml:space="preserve">Total </t>
  </si>
  <si>
    <t>6.3.2 - Despesas de Gestão Descentralizada- SEDUH</t>
  </si>
  <si>
    <t>Previsão anual R$</t>
  </si>
  <si>
    <t>Liquidado R$</t>
  </si>
  <si>
    <t xml:space="preserve">Floricultura </t>
  </si>
  <si>
    <t xml:space="preserve">Carimbos </t>
  </si>
  <si>
    <t>Chaveiro</t>
  </si>
  <si>
    <t xml:space="preserve">Fornecimento de energia </t>
  </si>
  <si>
    <t xml:space="preserve">Agua mineral e gás </t>
  </si>
  <si>
    <t xml:space="preserve"> Gás </t>
  </si>
  <si>
    <t xml:space="preserve">Passagens </t>
  </si>
  <si>
    <t>Equipamentos de informatica e perifericos</t>
  </si>
  <si>
    <t xml:space="preserve">Manutenção de veiculos </t>
  </si>
  <si>
    <t xml:space="preserve">Serviços de tecnologia de informação </t>
  </si>
  <si>
    <t xml:space="preserve">Aquisição de equipamentos e materiais permanentes </t>
  </si>
  <si>
    <t xml:space="preserve">Outras despesas pessoa juridica </t>
  </si>
  <si>
    <t>Material de consumo</t>
  </si>
  <si>
    <t>Despesas de exercícios anteriores</t>
  </si>
  <si>
    <t>Total  das despesas de Gestão descentralizadas</t>
  </si>
  <si>
    <t xml:space="preserve">Total das despesas de Gestão Centralizadas e Descentralizadas </t>
  </si>
  <si>
    <t>Como se pode observar, as despesas de licitação e gestão centralizada........</t>
  </si>
  <si>
    <t>6.3.3 - Detalhamento das Reduções</t>
  </si>
  <si>
    <t xml:space="preserve">Detalhamento das Suplementação  </t>
  </si>
  <si>
    <t xml:space="preserve">Considerações </t>
  </si>
  <si>
    <t>Natureza de Despesa/Fonte</t>
  </si>
  <si>
    <t>Valor de Reduções R$</t>
  </si>
  <si>
    <t>Natureza de Despesa /Fonte</t>
  </si>
  <si>
    <t xml:space="preserve">Valor de Suplementações R$ </t>
  </si>
  <si>
    <t xml:space="preserve">Total Geral </t>
  </si>
  <si>
    <r>
      <rPr>
        <b/>
        <sz val="10"/>
        <color rgb="FF000000"/>
        <rFont val="Neo Sans"/>
      </rPr>
      <t>Propomos como recomendações corretivas, que a Superintendência aprecie a possibilidade da inclusão na Revisão do Plano Pluri Anual de 2017</t>
    </r>
    <r>
      <rPr>
        <sz val="10"/>
        <color rgb="FF000000"/>
        <rFont val="Neo Sans"/>
      </rPr>
      <t xml:space="preserve"> </t>
    </r>
    <r>
      <rPr>
        <sz val="10"/>
        <color rgb="FFFF0000"/>
        <rFont val="Neo Sans"/>
      </rPr>
      <t>os restos a pagar de exercício anteriores referentes aos seguintes processos: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 2014055041 Indenização para reforma do prédio locado no período de 2005 a 2013 no valor de R$ 403.235,14 (Quatrocentos e três mil duzentos e trinta e cinco reais e quatorze centavos).   .</t>
    </r>
    <r>
      <rPr>
        <b/>
        <sz val="10"/>
        <color rgb="FFFF0000"/>
        <rFont val="Neo Sans"/>
      </rPr>
      <t>... e o que mais</t>
    </r>
    <r>
      <rPr>
        <sz val="10"/>
        <color rgb="FFFF0000"/>
        <rFont val="Neo Sans"/>
      </rPr>
      <t xml:space="preserve"> </t>
    </r>
  </si>
  <si>
    <t>Total</t>
  </si>
  <si>
    <t>TOTAL</t>
  </si>
  <si>
    <t>ATIVIDADES</t>
  </si>
  <si>
    <t>QUANTIDADE</t>
  </si>
  <si>
    <t>MAIO</t>
  </si>
  <si>
    <t>JUNHO</t>
  </si>
  <si>
    <t>JULHO</t>
  </si>
  <si>
    <t>AGOSTO</t>
  </si>
  <si>
    <t>Maio</t>
  </si>
  <si>
    <t>Junho</t>
  </si>
  <si>
    <t>Julho</t>
  </si>
  <si>
    <t>Agosto</t>
  </si>
  <si>
    <t>TIPO DE DOCUMENTO</t>
  </si>
  <si>
    <t>MAI</t>
  </si>
  <si>
    <t>JUN</t>
  </si>
  <si>
    <t>JUL</t>
  </si>
  <si>
    <t>AGO</t>
  </si>
  <si>
    <t>QUANTIDADE TOTAL</t>
  </si>
  <si>
    <t>DESPACHOS</t>
  </si>
  <si>
    <t>MEMORANDOS</t>
  </si>
  <si>
    <t>OUVIDORIA</t>
  </si>
  <si>
    <t>PARECERES</t>
  </si>
  <si>
    <t>OFÍCIOS</t>
  </si>
  <si>
    <t>PRORROGAÇÕES DE PRAZO</t>
  </si>
  <si>
    <t>AUTORIZAÇÕES PARA EVENTOS</t>
  </si>
  <si>
    <t>AUTORIZAÇÕES PARA MESAS E CADEIRAS</t>
  </si>
  <si>
    <t>ORDEM DE SERVIÇO</t>
  </si>
  <si>
    <t>CONTENCIOSO</t>
  </si>
  <si>
    <t>NOTIFICAÇÕES</t>
  </si>
  <si>
    <t>Liquidado ate o momento (R$)</t>
  </si>
  <si>
    <t>Liquidado no 2° Quadrimestre</t>
  </si>
  <si>
    <t>Pagamento de Julho/Agosto somente Liquidado/Estimado no valor de R$1.375,18.</t>
  </si>
  <si>
    <t>Fornecimento de Energia Elétrica</t>
  </si>
  <si>
    <t>A partir do mês de Junho o gerenciamento do referente processo passou a pertencer as Despesas Discricionárias.</t>
  </si>
  <si>
    <t>Pagamento de Agosto somente Liquidado/Estimado no valor de R$28.551,42.</t>
  </si>
  <si>
    <t>Aguardando pagamento de Agosto de R$3.625,00.</t>
  </si>
  <si>
    <t>Aguardando pagamento de Julho/Agosto de R$1.176,00.</t>
  </si>
  <si>
    <t xml:space="preserve">Processo empenhado. Aguardando nota fiscal para realizar liquidação. Após a junção das Pastas e a Realização das Reuniões de Revisão do Plano Diretor de Palmas, necessitou-se de uma demanda maior para a realização desta despesas.  </t>
  </si>
  <si>
    <t>Processo gerenciado pela gestão centralizada.</t>
  </si>
  <si>
    <t>Utilizando saldo restante do exercício anterior.</t>
  </si>
  <si>
    <t>Agua mineral</t>
  </si>
  <si>
    <t xml:space="preserve">Processos em andamento seguindo os trêmites legais. </t>
  </si>
  <si>
    <t xml:space="preserve">Gás </t>
  </si>
  <si>
    <t>Houve redução do valor total, por isso não ocorreu despesas.</t>
  </si>
  <si>
    <t>Não houve até o momento abertura de processos para tal objeto.</t>
  </si>
  <si>
    <t>Processo gerenciado pela gestão centralizada (Garagem Central).</t>
  </si>
  <si>
    <t>Processo em fase de licitação a aquisição de Ferramentas para os Setores de Topografia e Fiscalização no valor de R$ 98.322,90.</t>
  </si>
  <si>
    <t xml:space="preserve">Processo de Fornecimento de Marmitex para atender as Reuniões do Plano Diretor está aguardando Autorização para Emissão da Nota de Empenho no valor de R$ 7.684,60 </t>
  </si>
  <si>
    <t xml:space="preserve">Processos liquidados para Aquisição de Bobinas (R$ 1.339,20) E Aquisição de Certificado Digital (R$ 1.320,00). E para Aquisição de Camisetas (R$ 1.797,00), Estacas e Piquetes (R$ 6.360,00), e Material de Consumo (R$ 7.564,70) para atendimento do Plano Diretor, estão somente empenhados. </t>
  </si>
  <si>
    <t xml:space="preserve">Destino das Movimentações </t>
  </si>
  <si>
    <t>Natureza de Despesa / Fonte</t>
  </si>
  <si>
    <t>33.90.39 / 001000199</t>
  </si>
  <si>
    <t>33.90.39 / 001000105</t>
  </si>
  <si>
    <t>Movimentação destinada para pagamento de despesas com material da 6° Conferência das Cidades, com Material de Consumo e Material de Divulgação.</t>
  </si>
  <si>
    <t>33.90.92 / 001000199</t>
  </si>
  <si>
    <t>33.90.30 / 001000199</t>
  </si>
  <si>
    <t>Aquisição de Estacas e Piquetes para atender ao Setor de Topografia.</t>
  </si>
  <si>
    <t>Pagamentos de Taxas de Reprogramação, movimentação realizada para o Fundo Municipal de Habitação de Interesse Social.</t>
  </si>
  <si>
    <t>-</t>
  </si>
  <si>
    <t>33.90.39 / 001000106</t>
  </si>
  <si>
    <t>Pagamento do PROCESSO 2014010775 - Fecomécio, CIEEI, referente ao pagamento de empresa intermediária de estágiários, referente ao mês de Abril a Dezembro de 2016.</t>
  </si>
  <si>
    <t>44.90.51 / 001000103</t>
  </si>
  <si>
    <t>33.90.39 / 001000101</t>
  </si>
  <si>
    <t>33.90.30 / 001000101</t>
  </si>
  <si>
    <t xml:space="preserve">Despesas Discricionarias </t>
  </si>
  <si>
    <t xml:space="preserve">Manutenção do Ar Condicionado Central </t>
  </si>
  <si>
    <t>Reprogramação anual para o 2º quadrimestre (R$)</t>
  </si>
  <si>
    <t>Realização das despesas para atender as reuniões da Revisão do Plano Diretor, Material de consumo R$ 8.500,00, Floricultura R$ 5.760,00, Refeição R$7.684,60 , Camisetas R$ 1.972,50, totalizando R$ 23.917.10.</t>
  </si>
  <si>
    <t>Aquisição de Jornal (Processo não autorizado pela Procuradoria Municipal).</t>
  </si>
  <si>
    <t>s</t>
  </si>
  <si>
    <t>r</t>
  </si>
  <si>
    <t>Ordenamento Urbano</t>
  </si>
  <si>
    <t>FICHAS DE OBSERVAÇÕES</t>
  </si>
  <si>
    <t>PARECERES (Desdobro)</t>
  </si>
  <si>
    <t>PARECERES (Loteamento)</t>
  </si>
  <si>
    <t>PARECERES (Outros)</t>
  </si>
  <si>
    <t>PORTARIAS</t>
  </si>
  <si>
    <t>PROJETOS URBANÍSTICOS</t>
  </si>
  <si>
    <t xml:space="preserve"> USO DO SOLO -2016</t>
  </si>
  <si>
    <t xml:space="preserve">MAIO </t>
  </si>
  <si>
    <t xml:space="preserve">JUNHO </t>
  </si>
  <si>
    <t>CERTIDÃO DE USO DO SOLO</t>
  </si>
  <si>
    <t>IAFIM – Informação de Atividade Solicitada</t>
  </si>
  <si>
    <t>Fichas de observações (Alvará de funcionamento)</t>
  </si>
  <si>
    <t>Memorandos</t>
  </si>
  <si>
    <t>Fichas de observações (uso do solo)</t>
  </si>
  <si>
    <t>Ofícios</t>
  </si>
  <si>
    <t>Parecer quanto ao Uso do Solo</t>
  </si>
  <si>
    <t>GEOPROCESSAMENTO</t>
  </si>
  <si>
    <t>TOPOGRAFIA</t>
  </si>
  <si>
    <t>Levantamento topográfico</t>
  </si>
  <si>
    <t>ANALISE</t>
  </si>
  <si>
    <t>ANALISES REALIZADAS</t>
  </si>
  <si>
    <t>ALVARÁS DE CONTRUÇÃO EMITIDOS</t>
  </si>
  <si>
    <t>HABITE-SE EMITIDOS</t>
  </si>
  <si>
    <t>CCO</t>
  </si>
  <si>
    <t>QUANTIDADE DE ATENDIMENTO</t>
  </si>
  <si>
    <t>FISCALIZAÇÃO</t>
  </si>
  <si>
    <t>FICHAS DE OBSERVAÇÕES (Desdobro</t>
  </si>
  <si>
    <t xml:space="preserve"> PROCESSOS ENVIADOS PARA ASSESSORIA JURÍDICA</t>
  </si>
  <si>
    <t>0335 - Gestão e Manutenção de Secretaria de Desenvolvimento Urbano e Habitação</t>
  </si>
  <si>
    <t xml:space="preserve">No segundo quadrimestre, foram identificadas algumas dificuldades com relação aos Processos para a execução das Reuniões do Plano Diretor de Palmas, uma vez que as reuniões já começaram e a grande maioria dos processos referentes a esse plano encontram-se com despesas empenhadas. </t>
  </si>
  <si>
    <t>As atividades executadas pela Ação de Serviços Administrativos Gerais do Setor de Gestão e Finanças nesse quadrimestre podemos apontar como fator de sucesso a execução processos além do previsto, pois no primeiro quadrimestre os servidores do setor foram remanejados para outra secretaria.  A Liquidação do processo 2014055041 referente a Indenização para reforma do prédio locado no período de 2005 a 2013 no valor de R$ 403.235,14 (Quatrocentos e três mil duzentos e trinta e cinco reais e quatorze centavos).</t>
  </si>
  <si>
    <t>Demanda</t>
  </si>
  <si>
    <t>RAP</t>
  </si>
  <si>
    <t>Ofício</t>
  </si>
  <si>
    <t>Despacho</t>
  </si>
  <si>
    <t>Empenho</t>
  </si>
  <si>
    <t>Liquidação</t>
  </si>
  <si>
    <t>Solicitação de compras/Termo de referência</t>
  </si>
  <si>
    <t>Pagamento de Agosto somente Liquidado/Estimado no valor de R$5.423,00.</t>
  </si>
  <si>
    <t>Processo Gerenciado pela Despesas Discricionárias, seguindo os tramites legais.</t>
  </si>
  <si>
    <t>Processo Gerenciado pela Despesas Discricionárias, esta negativo em 292,49.</t>
  </si>
  <si>
    <t>Processo Gerenciado pela Despesas Discricionárias. Neste quadrimestre houve mudança da prestadora de serviço.</t>
  </si>
  <si>
    <t>Processo Gerenciado pela Despesas Discricionárias. Seguindo os tramites legais de pagamento.</t>
  </si>
  <si>
    <r>
      <t xml:space="preserve">Processo Gerenciado pela Despesas Discricionárias ultrapassou o gasto previsto para o quadrimetre em </t>
    </r>
    <r>
      <rPr>
        <sz val="10"/>
        <rFont val="Neo Sans"/>
      </rPr>
      <t>R$ 2.999,85 devido as reuniões do Plano Diretor.</t>
    </r>
  </si>
  <si>
    <t>Cau/Crea-TO</t>
  </si>
  <si>
    <t>Processo em andamento.</t>
  </si>
  <si>
    <t>Capacitação de servidores das Diretorias de  Urbanismo e Fiscalização</t>
  </si>
  <si>
    <t xml:space="preserve">Aguardando Propostas. </t>
  </si>
  <si>
    <t>Instalação de insulfilmes</t>
  </si>
  <si>
    <t>Em fase de Licitação.</t>
  </si>
  <si>
    <t>Aquisição de Bobinas para Ponto Eletrônico</t>
  </si>
  <si>
    <t>Aguardando Nota para Liquidação</t>
  </si>
  <si>
    <t>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t>
  </si>
  <si>
    <t xml:space="preserve">Material de Consumo - Copo e Cozinha </t>
  </si>
  <si>
    <t>Movimentação realizada para abertura do processo de aquisição de Protetor Solar.</t>
  </si>
  <si>
    <t xml:space="preserve">Entre os meses de Abril a Junho houve um aumento nos valores devido a junção das pastas e por aquisições realizadas pelo setor de Tecnologia da Informação do Município de Palmas </t>
  </si>
  <si>
    <t>Processo Gerenciado pela Despesas Discricionárias, havendo uma demanda maior no mês de junho com pagamento realizado em julho devido o atraso no Pagamento por parte da Prefeitura Municipal.  Ultrapassou o gasto previsto para o quadrimestre em 612,00, devido a  demanda junto a Fiscalização no contencioso.</t>
  </si>
  <si>
    <t xml:space="preserve">Manutenção ar </t>
  </si>
  <si>
    <t>PARECERES (Desmembramento)</t>
  </si>
  <si>
    <t xml:space="preserve">Em termos gerais considera-se um bom andamento na execução das ações e atividades realizadas pelo Setor Financeiro entre os meses de Maio e Agosto de 2016, executando 29% das metas propostas para o quadrimestre. Além dos processos abertos e que estão em andamento, realizamos as Atividades abaixo relacionadas </t>
  </si>
  <si>
    <t xml:space="preserve">Não houve acréscimo de bens patrimoniais a Pasta no período relacionado do ano de 2016. E a entrega de materiais de expediente e consumo é realizada de acordo com a liberação por parte das Discricionárias.
Durante o segundo quadrimestre de 2016, foi ultrapassado o limite programado para despesas com material de consumo e de expediente, uma vez que as Reuniões do Plano Diretor acarrataram gastas além do programado, totalizando R$ 2.999,85 excedentes. No quadrimestre foram abertos 15 processos que ainda encontram-se em andamento, e mais 14 processos mantidos desde o começo do ano, totalizando 29 processos. </t>
  </si>
  <si>
    <t>33.90.39 / 001000103</t>
  </si>
  <si>
    <t>Pagamento de Fornecimento de Energia Eletrica a partir do mês de Junho/2016.</t>
  </si>
  <si>
    <t>33.90.30 / 001000103</t>
  </si>
  <si>
    <t>Pagamento de Fornecimento de Energia Eletricado mês de Junho/2016 em referencia ao mês de Maio/2016.</t>
  </si>
  <si>
    <t>33.90.39 / 001000105 - 5500</t>
  </si>
  <si>
    <t>33.90.39 / 001000105 - 6500</t>
  </si>
  <si>
    <t>Estrutura de Apoio para Entrega de Obras de Unidades Habitacionais.</t>
  </si>
  <si>
    <t>33.90.14 / 001000199</t>
  </si>
  <si>
    <t>Elaboração de Laudo Técnico de Condições Ambientais do Trabalho.</t>
  </si>
  <si>
    <t xml:space="preserve">33.90.33 / 001000108 </t>
  </si>
  <si>
    <t xml:space="preserve">Pagamento de Água Mineral e Gás de Cozinha da Extinta Secrcetaria de Habitação. </t>
  </si>
  <si>
    <t xml:space="preserve">Pagamento de excedente de Serviços Postais. </t>
  </si>
  <si>
    <t>No Item 5 deste Formulario nas Metas Financeiras no campo Reduções consta o valor de R$ 562.117,82, tal valor corresponde ao somatorio dos 02 (dois) quadrimestres do corrente ano presentes no QDD. No segundo quadrimestre o valor de reduções foi de R$ 518.871,18, destes somente  R$ 234.010,24 foram identificados através dos formulários presentes em nossa Pasta. Constando que o valor do primeiro quadrimestre foi de R$ 43.306,64. Solicitamos a Superintendencia que justifique o valor restante desse Quadrimestre R$ 284.860,68</t>
  </si>
  <si>
    <t>No Item 5 deste Formulario nas Metas Financeiras no campo Suplementação consta o valor de R$ 1.305,994,17, tal valor corresponde ao somatorio dos 02 (dois) quadrimestres do corrente ano presentes no QDD.    No segundo quadrimestre o valor de suplementações foi de R$ 954.481,11, destes somente  R$ 234.010,24 foram identificados através dos formulários presentes em nossa Pasta. Constando que o valor do primeiro quadrimestre foi de R$ 117.502,56. Solicitamos a Superintendencia que justifique o valor restante desse Quadrimestre R$ 720.470,61.</t>
  </si>
  <si>
    <r>
      <t>O valor total das suplementações do quadrimestre passado foi de R$ 117.502,56, quando somados das duas antigas secretarias e o valor de reduções do passado foi R$ 43.306,64, quando somados das duas antigas secretarias. Contudo o Quadro Demonstrativo da execução Orçamentária não separa os valores de redução e suplementação por quadrimestre. Todavia, se subtraído os valores declarados no monitoramento anterior o valores reais para esse quadrimestre será de suplementações R$</t>
    </r>
    <r>
      <rPr>
        <sz val="10"/>
        <color rgb="FFFF0000"/>
        <rFont val="Neo Sans"/>
      </rPr>
      <t xml:space="preserve"> </t>
    </r>
    <r>
      <rPr>
        <sz val="10"/>
        <color theme="1"/>
        <rFont val="Neo Sans"/>
      </rPr>
      <t xml:space="preserve">23.010,50e reduções R$  518.871,18. Destacando os maiores valores, como por exemplo: Pagamento de Servidor Cedido (pagamento do secretário) valor de R$ 168.608.55, Fornecimento de Energia Elétrica R$ 53.000,00, Material de Consumo e Expediente R$ 51.846,20.                                                                                                                                                    </t>
    </r>
    <r>
      <rPr>
        <b/>
        <sz val="10"/>
        <color theme="1"/>
        <rFont val="Neo Sans"/>
      </rPr>
      <t>Como solicitamos no quadrimestre anterior como recomendações corretivas, reiteramos a possibilidade da inclusão na Revisão do Plano Pluri Anual de 2017 os restos a pagar de exercicio anteriores referentes aos seguintes processos</t>
    </r>
    <r>
      <rPr>
        <sz val="10"/>
        <color theme="1"/>
        <rFont val="Neo Sans"/>
      </rPr>
      <t>: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e informamos a realização do Pagamento referente a locação do antigo prédio pertencente a esta Pasta.</t>
    </r>
  </si>
  <si>
    <t xml:space="preserve"> TOTAL</t>
  </si>
  <si>
    <t>ação 5195</t>
  </si>
  <si>
    <t>Valores</t>
  </si>
  <si>
    <t>Capacitação</t>
  </si>
  <si>
    <t>Informática</t>
  </si>
  <si>
    <t>Licenças</t>
  </si>
  <si>
    <t>ação 4343</t>
  </si>
  <si>
    <t>Material expediente</t>
  </si>
  <si>
    <t>Móveis</t>
  </si>
  <si>
    <t>Apoio e Comunicação</t>
  </si>
  <si>
    <t>Consultorias</t>
  </si>
  <si>
    <t>MONITORAMENTO DE OBJETIVO -  PPA 2018-2021</t>
  </si>
  <si>
    <t>1º QUADRIMESTRE 2018</t>
  </si>
  <si>
    <t>MONITORAMENTO DE AÇÃO ORÇAMENTÁRIA   PPA 2018-2021</t>
  </si>
  <si>
    <t xml:space="preserve">5500000012 -  Promover </t>
  </si>
  <si>
    <t>0314 - Pla</t>
  </si>
  <si>
    <t>5500- Sec</t>
  </si>
  <si>
    <t xml:space="preserve">Descrição: </t>
  </si>
  <si>
    <t xml:space="preserve">Fórmula de cálculo:                                                                                                                                       </t>
  </si>
  <si>
    <t xml:space="preserve">Fórmula de cálculo: </t>
  </si>
  <si>
    <t>Indicador: 000 JJJJJJ</t>
  </si>
  <si>
    <r>
      <t>Fórmu</t>
    </r>
    <r>
      <rPr>
        <sz val="10"/>
        <rFont val="Neo Sans"/>
      </rPr>
      <t xml:space="preserve">la de cálculo: </t>
    </r>
  </si>
  <si>
    <t xml:space="preserve">Apuração do Período: </t>
  </si>
  <si>
    <t xml:space="preserve">Apuração do Período  </t>
  </si>
  <si>
    <t>1. Órgão</t>
  </si>
  <si>
    <t>2. Unidade Orçamentária</t>
  </si>
  <si>
    <t>4. Descrição</t>
  </si>
  <si>
    <t>5. Finalidade</t>
  </si>
  <si>
    <t>6. Forma de Implementação</t>
  </si>
  <si>
    <t>7. Metas Físicas</t>
  </si>
  <si>
    <t>8. Metas Orçamentário-Financeiras</t>
  </si>
  <si>
    <t xml:space="preserve">Direta </t>
  </si>
  <si>
    <t>Orçamento Inicial - LOA</t>
  </si>
  <si>
    <t>3. Programa</t>
  </si>
  <si>
    <t>2. Subfunção</t>
  </si>
  <si>
    <t>122 - Administração Geral</t>
  </si>
  <si>
    <t>MONITORAMENTO DE EXECUÇÃO ORÇAMENTÁRIA -  PPA 2018-2021</t>
  </si>
  <si>
    <t>Todas</t>
  </si>
  <si>
    <t>Todos</t>
  </si>
  <si>
    <t>Diretoria de Execução Orçamentária</t>
  </si>
  <si>
    <t>Total Geral Executado pelo Órgão</t>
  </si>
  <si>
    <t>Empenho no Período</t>
  </si>
  <si>
    <t>Liquidado no Período</t>
  </si>
  <si>
    <t>Pago no Período</t>
  </si>
  <si>
    <t>Reserva no Período</t>
  </si>
  <si>
    <t>% Executado</t>
  </si>
  <si>
    <t>Saldo Orçamentário</t>
  </si>
  <si>
    <t>Saldo Orçament.</t>
  </si>
  <si>
    <t>Total do Programa</t>
  </si>
  <si>
    <t>Manutenção dos serviços administrativos</t>
  </si>
  <si>
    <t>Manutenção de recursos humanos</t>
  </si>
  <si>
    <t xml:space="preserve">26 - Secretaria de Governo do Município de Porto Nacional </t>
  </si>
  <si>
    <t xml:space="preserve">1117 - Gestão Moderna, Transparente e Participativa </t>
  </si>
  <si>
    <t xml:space="preserve">Gestão de captação de programas e projetos </t>
  </si>
  <si>
    <t xml:space="preserve">1135 - Gestão e Manutenção da Secretaria Municipal de Governo </t>
  </si>
  <si>
    <t xml:space="preserve">123 - Administração Financeira </t>
  </si>
  <si>
    <t xml:space="preserve">Assessoramento para o planejamento governamental </t>
  </si>
  <si>
    <t xml:space="preserve">Eventos de controle social </t>
  </si>
  <si>
    <t xml:space="preserve">244 - Assistência Comunitária </t>
  </si>
  <si>
    <t>2601- Secretaria Municipal de Governo</t>
  </si>
  <si>
    <t>Promover um bem estar e  qualidade de vida a população portuense.</t>
  </si>
  <si>
    <t>Servidor Mantido</t>
  </si>
  <si>
    <t>2140 - Gestão da Captação de Programas e Projetos.</t>
  </si>
  <si>
    <t>Aprimoramento setorial por meio de parcerias, cooperação técnica, convênios como outras instituições, aquisição de materiais de expediente, de consumo, de equipamentos permanente,além de outras despesas necessárias à manutenção da setor reformas,manutenção, ampliação, modernização, cursos e capacitação do corpo técnico. Dentro dessa ação estão previstas  contratação de serviços especializados; instrutores; promoção de fóruns e eventos de formação, por meio da  execução financeira centralizada e/ou descentralizadas às unidades executoras.</t>
  </si>
  <si>
    <t>Proporcionar o aperfeiçoamento das atividades e serviços desenvolvidas pela capatação de Programa e Projetos, capacitando os técnicos para garantir a qualidade de excelência na captação de recursos , verificação de editais aberto, eleboração de projetos e demais procedimentos cabíveis para captar recursos, também para haver a  modernizando  viabilizando os recursos suficientes pra atender os anseios e necessidades do municipios em todas as políticas sociais.</t>
  </si>
  <si>
    <t>2000 - Manutenção dos serviços administrativos</t>
  </si>
  <si>
    <t>Despesas de natureza administrativa que não puderam ser apropriadas nos programas temáticas, que compreendem: serviços administrativos ou de apoio; manutenção e o uso de frota veicular; manutenção e conservação de bens imóveis próprios do município, cedidos ou alugados, despesas com tecnologia de informação e comunicação, que incluem o desenvolvimento de sistema de informações, locação, aquisição de equipamentos e contratação de serviços técnicos e de terceiros, dentre outros afins; despesas com locação de imóveis, viagens e locomoção, incluindo aquisição de passagens, aquisição de uniformes, pagamento de diárias e afins; aquisição de equipamentos de informática, aquisição de móveis e demais materiais permanentes e outros afins; demais atividades necessárias à gestão e à administração da unidade, despesa com combustiveis em geral, despesas com serviços de bufet.</t>
  </si>
  <si>
    <t>Proporcionar o aperfeiçoamento das atividades e serviços desenvolvidos pela administração pública municipal, agregando as despesas não passíveis de apropriação nos programas temáticos.</t>
  </si>
  <si>
    <t>Serviço mantido</t>
  </si>
  <si>
    <t>Porcentagem</t>
  </si>
  <si>
    <t>2008 - Manutenção de recursos humanos</t>
  </si>
  <si>
    <t>1043 - Assessoramento para o planejamento governamental</t>
  </si>
  <si>
    <t xml:space="preserve">Apoio ao planejamento governamental na definição de cooperação entre municípios, entidades públicas e privadas por meio de celebração de convênios, criação de consórcios, partipação de grupos de trabalhos, conselhos, comitês e comissões; com protocolo de intenções de gestores, elaboração de estatutos, regimento interno, estruturação, coordenação e organização, inclusive para o monitoramento dos projetos antes, durante de depois de sua implantação, com informações georreferenciadas. </t>
  </si>
  <si>
    <t>Fomentar a realização de consórcios, editais, convênios e parcipação em grupos de trabalhos, conselhos, comitês e comissões.</t>
  </si>
  <si>
    <t>Assessoria realizada</t>
  </si>
  <si>
    <t>2138 - Eventos  de Controle Social</t>
  </si>
  <si>
    <t xml:space="preserve">Promover e/ou apoiar eventos de forma estruturada em parcerias de forma harmônica com as demais secretarias nas áreas sociais, culturais, religiosas, saúde, educativas, lazer e palestras entres outras,ultilizando se  nas demandas dos profisiionais que o quadro possua, também com a estrutura de equipamento, caso demande compas ou alugueis de materias ou equipamentos específicos, poderá se fazer aquisi ção de tendas, som, contratação de artistas ou bandas, palco, material de consumo, alimentação, entre outros. </t>
  </si>
  <si>
    <t>Quadrimestral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</si>
</sst>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R$&quot;\ * #,##0.00_-;\-&quot;R$&quot;\ * #,##0.00_-;_-&quot;R$&quot;\ * &quot;-&quot;??_-;_-@_-"/>
    <numFmt numFmtId="164" formatCode="0.0"/>
    <numFmt numFmtId="165" formatCode="_(* #,##0.00_);_(* \(#,##0.00\);_(* &quot;-&quot;??_);_(@_)"/>
    <numFmt numFmtId="166" formatCode="&quot;R$&quot;\ #,##0.00"/>
  </numFmts>
  <fonts count="66">
    <font>
      <sz val="11"/>
      <color theme="1"/>
      <name val="Calibri"/>
      <family val="2"/>
      <scheme val="minor"/>
    </font>
    <font>
      <sz val="11"/>
      <color theme="1"/>
      <name val="Calibri"/>
      <family val="2"/>
      <scheme val="minor"/>
    </font>
    <font>
      <sz val="10"/>
      <color theme="1"/>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b/>
      <sz val="10"/>
      <color theme="1"/>
      <name val="Calibri"/>
      <family val="2"/>
      <scheme val="minor"/>
    </font>
    <font>
      <b/>
      <sz val="11"/>
      <name val="Calibri"/>
      <family val="2"/>
      <scheme val="minor"/>
    </font>
    <font>
      <b/>
      <sz val="10"/>
      <name val="Calibri"/>
      <family val="2"/>
      <scheme val="minor"/>
    </font>
    <font>
      <sz val="10"/>
      <name val="Calibri"/>
      <family val="2"/>
      <scheme val="minor"/>
    </font>
    <font>
      <sz val="12"/>
      <color theme="1"/>
      <name val="Calibri"/>
      <family val="2"/>
      <scheme val="minor"/>
    </font>
    <font>
      <b/>
      <sz val="11"/>
      <color theme="1"/>
      <name val="Neo Sans"/>
    </font>
    <font>
      <sz val="11"/>
      <color theme="1"/>
      <name val="Neo Sans"/>
    </font>
    <font>
      <sz val="10"/>
      <color theme="1"/>
      <name val="Neo Sans"/>
    </font>
    <font>
      <b/>
      <sz val="10"/>
      <color theme="1"/>
      <name val="Neo Sans"/>
    </font>
    <font>
      <sz val="10"/>
      <name val="Neo Sans"/>
    </font>
    <font>
      <b/>
      <sz val="10"/>
      <name val="Neo Sans"/>
    </font>
    <font>
      <b/>
      <sz val="8"/>
      <color theme="1"/>
      <name val="Neo Sans"/>
    </font>
    <font>
      <sz val="8"/>
      <color theme="1"/>
      <name val="Neo Sans"/>
    </font>
    <font>
      <sz val="9"/>
      <color theme="1"/>
      <name val="Neo Sans"/>
    </font>
    <font>
      <b/>
      <sz val="11"/>
      <name val="Neo Sans"/>
    </font>
    <font>
      <sz val="11"/>
      <name val="Neo Sans"/>
    </font>
    <font>
      <b/>
      <sz val="10"/>
      <color rgb="FF000000"/>
      <name val="Neo Sans"/>
      <family val="2"/>
    </font>
    <font>
      <i/>
      <sz val="11"/>
      <color theme="1"/>
      <name val="Neo Sans"/>
    </font>
    <font>
      <b/>
      <sz val="10"/>
      <color rgb="FF000000"/>
      <name val="Neo Sans"/>
    </font>
    <font>
      <sz val="10"/>
      <color rgb="FF000000"/>
      <name val="Neon Sans"/>
    </font>
    <font>
      <b/>
      <sz val="10"/>
      <color rgb="FF000000"/>
      <name val="Calibri"/>
      <family val="2"/>
    </font>
    <font>
      <sz val="10"/>
      <color rgb="FFFF0000"/>
      <name val="Calibri"/>
      <family val="2"/>
      <charset val="1"/>
    </font>
    <font>
      <sz val="10"/>
      <color rgb="FFFF0000"/>
      <name val="Neo Sans"/>
    </font>
    <font>
      <b/>
      <sz val="10"/>
      <color rgb="FFFF0000"/>
      <name val="Neo Sans"/>
    </font>
    <font>
      <b/>
      <sz val="10"/>
      <color rgb="FF000000"/>
      <name val="Neon Sans"/>
    </font>
    <font>
      <b/>
      <sz val="10"/>
      <color theme="1"/>
      <name val="Neon Sans"/>
    </font>
    <font>
      <sz val="10"/>
      <color rgb="FF000000"/>
      <name val="Neo Sans"/>
    </font>
    <font>
      <sz val="10"/>
      <color theme="1"/>
      <name val="Neon sans"/>
    </font>
    <font>
      <sz val="11"/>
      <color rgb="FFFF0000"/>
      <name val="Neo Sans"/>
    </font>
    <font>
      <b/>
      <sz val="10"/>
      <color theme="1"/>
      <name val="Arial"/>
      <family val="2"/>
    </font>
    <font>
      <sz val="10"/>
      <color theme="1"/>
      <name val="Arial"/>
      <family val="2"/>
    </font>
    <font>
      <sz val="9"/>
      <name val="Neo Sans"/>
    </font>
    <font>
      <sz val="10"/>
      <color rgb="FF000000"/>
      <name val="NeOS SANS"/>
    </font>
    <font>
      <b/>
      <sz val="11"/>
      <color theme="1"/>
      <name val="Arial"/>
      <family val="2"/>
    </font>
    <font>
      <sz val="11"/>
      <color theme="1"/>
      <name val="Arial"/>
      <family val="2"/>
    </font>
    <font>
      <b/>
      <sz val="12"/>
      <color theme="1"/>
      <name val="Arial Narrow"/>
      <family val="2"/>
    </font>
    <font>
      <sz val="12"/>
      <color theme="1"/>
      <name val="Arial Narrow"/>
      <family val="2"/>
    </font>
    <font>
      <sz val="11"/>
      <color rgb="FF000000"/>
      <name val="Calibri"/>
      <family val="2"/>
    </font>
    <font>
      <b/>
      <sz val="12"/>
      <color theme="1"/>
      <name val="Neo Sans"/>
    </font>
    <font>
      <sz val="12"/>
      <color theme="1"/>
      <name val="Neo Sans"/>
    </font>
    <font>
      <sz val="12"/>
      <name val="Neo Sans"/>
    </font>
    <font>
      <sz val="12"/>
      <color rgb="FFFF0000"/>
      <name val="Neo Sans"/>
    </font>
    <font>
      <b/>
      <sz val="12"/>
      <name val="Neo Sans"/>
    </font>
    <font>
      <b/>
      <sz val="14"/>
      <color theme="1"/>
      <name val="Neo Sans"/>
    </font>
    <font>
      <b/>
      <sz val="18"/>
      <color theme="1"/>
      <name val="Neo Sans"/>
    </font>
    <font>
      <b/>
      <sz val="12"/>
      <color theme="0"/>
      <name val="Neo Sans"/>
    </font>
    <font>
      <b/>
      <sz val="12"/>
      <color indexed="9"/>
      <name val="Neo Sans"/>
    </font>
    <font>
      <b/>
      <sz val="16"/>
      <color theme="1"/>
      <name val="Arial"/>
      <family val="2"/>
    </font>
    <font>
      <sz val="12"/>
      <color theme="1"/>
      <name val="Arial"/>
      <family val="2"/>
    </font>
    <font>
      <b/>
      <sz val="14"/>
      <name val="Arial"/>
      <family val="2"/>
    </font>
    <font>
      <b/>
      <sz val="14"/>
      <color indexed="9"/>
      <name val="Arial"/>
      <family val="2"/>
    </font>
    <font>
      <b/>
      <sz val="18"/>
      <name val="Arial"/>
      <family val="2"/>
    </font>
    <font>
      <b/>
      <sz val="18"/>
      <color theme="1"/>
      <name val="Arial"/>
      <family val="2"/>
    </font>
    <font>
      <b/>
      <sz val="16"/>
      <name val="Arial"/>
      <family val="2"/>
    </font>
    <font>
      <b/>
      <sz val="16"/>
      <color theme="0"/>
      <name val="Arial"/>
      <family val="2"/>
    </font>
    <font>
      <b/>
      <sz val="22"/>
      <color theme="1"/>
      <name val="Mistral"/>
      <family val="4"/>
    </font>
    <font>
      <sz val="12"/>
      <name val="Arial"/>
      <family val="2"/>
    </font>
    <font>
      <b/>
      <sz val="12"/>
      <color indexed="9"/>
      <name val="Arial"/>
      <family val="2"/>
    </font>
    <font>
      <b/>
      <sz val="12"/>
      <name val="Arial"/>
      <family val="2"/>
    </font>
    <font>
      <b/>
      <sz val="12"/>
      <color theme="0"/>
      <name val="Arial"/>
      <family val="2"/>
    </font>
  </fonts>
  <fills count="2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E7E6E6"/>
        <bgColor rgb="FF000000"/>
      </patternFill>
    </fill>
    <fill>
      <patternFill patternType="solid">
        <fgColor theme="0" tint="-0.14999847407452621"/>
        <bgColor indexed="64"/>
      </patternFill>
    </fill>
    <fill>
      <patternFill patternType="solid">
        <fgColor rgb="FFFFFF00"/>
        <bgColor indexed="64"/>
      </patternFill>
    </fill>
    <fill>
      <patternFill patternType="solid">
        <fgColor rgb="FFF2F2F2"/>
        <bgColor indexed="64"/>
      </patternFill>
    </fill>
    <fill>
      <patternFill patternType="solid">
        <fgColor rgb="FFFFFFFF"/>
        <bgColor indexed="64"/>
      </patternFill>
    </fill>
    <fill>
      <patternFill patternType="solid">
        <fgColor rgb="FF92D050"/>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1"/>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3406FA"/>
        <bgColor indexed="64"/>
      </patternFill>
    </fill>
  </fills>
  <borders count="88">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77111117893"/>
      </left>
      <right style="thin">
        <color theme="2" tint="-0.249977111117893"/>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theme="2" tint="-0.249977111117893"/>
      </right>
      <top/>
      <bottom/>
      <diagonal/>
    </border>
    <border>
      <left style="thin">
        <color theme="2" tint="-0.249977111117893"/>
      </left>
      <right style="thin">
        <color indexed="64"/>
      </right>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rgb="FF000000"/>
      </left>
      <right style="medium">
        <color rgb="FF000000"/>
      </right>
      <top/>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top style="medium">
        <color rgb="FF000000"/>
      </top>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indexed="64"/>
      </left>
      <right style="medium">
        <color rgb="FF000000"/>
      </right>
      <top style="medium">
        <color rgb="FF000000"/>
      </top>
      <bottom/>
      <diagonal/>
    </border>
    <border>
      <left/>
      <right/>
      <top/>
      <bottom style="medium">
        <color rgb="FF000000"/>
      </bottom>
      <diagonal/>
    </border>
    <border>
      <left style="medium">
        <color rgb="FF000000"/>
      </left>
      <right style="medium">
        <color rgb="FF000000"/>
      </right>
      <top style="medium">
        <color indexed="64"/>
      </top>
      <bottom/>
      <diagonal/>
    </border>
    <border>
      <left/>
      <right style="medium">
        <color rgb="FF000000"/>
      </right>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theme="1" tint="0.499984740745262"/>
      </right>
      <top style="medium">
        <color indexed="64"/>
      </top>
      <bottom style="medium">
        <color indexed="64"/>
      </bottom>
      <diagonal/>
    </border>
    <border>
      <left style="thin">
        <color theme="1" tint="0.499984740745262"/>
      </left>
      <right style="thin">
        <color theme="1" tint="0.499984740745262"/>
      </right>
      <top style="medium">
        <color indexed="64"/>
      </top>
      <bottom style="medium">
        <color indexed="64"/>
      </bottom>
      <diagonal/>
    </border>
    <border>
      <left style="thin">
        <color theme="1" tint="0.499984740745262"/>
      </left>
      <right style="medium">
        <color indexed="64"/>
      </right>
      <top style="medium">
        <color indexed="64"/>
      </top>
      <bottom style="medium">
        <color indexed="64"/>
      </bottom>
      <diagonal/>
    </border>
    <border>
      <left style="thin">
        <color theme="1" tint="0.499984740745262"/>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s>
  <cellStyleXfs count="5">
    <xf numFmtId="0" fontId="0" fillId="0" borderId="0"/>
    <xf numFmtId="165" fontId="1" fillId="0" borderId="0" applyFont="0" applyFill="0" applyBorder="0" applyAlignment="0" applyProtection="0"/>
    <xf numFmtId="9" fontId="1" fillId="0" borderId="0" applyFont="0" applyFill="0" applyBorder="0" applyAlignment="0" applyProtection="0"/>
    <xf numFmtId="164" fontId="43" fillId="0" borderId="0" applyFont="0" applyBorder="0" applyProtection="0"/>
    <xf numFmtId="44" fontId="1" fillId="0" borderId="0" applyFont="0" applyFill="0" applyBorder="0" applyAlignment="0" applyProtection="0"/>
  </cellStyleXfs>
  <cellXfs count="771">
    <xf numFmtId="0" fontId="0" fillId="0" borderId="0" xfId="0"/>
    <xf numFmtId="0" fontId="3" fillId="0" borderId="0" xfId="0" applyFont="1" applyBorder="1" applyAlignment="1">
      <alignment horizontal="center" vertical="center"/>
    </xf>
    <xf numFmtId="0" fontId="3" fillId="0" borderId="0" xfId="0" applyFont="1" applyBorder="1" applyAlignment="1">
      <alignment horizontal="left" vertical="center"/>
    </xf>
    <xf numFmtId="4" fontId="9" fillId="0" borderId="6" xfId="0" applyNumberFormat="1" applyFont="1" applyFill="1" applyBorder="1" applyAlignment="1">
      <alignment horizontal="center" vertical="center"/>
    </xf>
    <xf numFmtId="0" fontId="3" fillId="0" borderId="6" xfId="0" applyFont="1" applyBorder="1" applyAlignment="1">
      <alignment horizontal="left" vertical="center"/>
    </xf>
    <xf numFmtId="0" fontId="2" fillId="0" borderId="6" xfId="0" applyFont="1" applyFill="1" applyBorder="1" applyAlignment="1">
      <alignment horizontal="center" vertical="center"/>
    </xf>
    <xf numFmtId="3" fontId="9" fillId="0" borderId="6" xfId="0" applyNumberFormat="1" applyFont="1" applyFill="1" applyBorder="1" applyAlignment="1">
      <alignment vertical="center"/>
    </xf>
    <xf numFmtId="164" fontId="9" fillId="0" borderId="6" xfId="0" applyNumberFormat="1" applyFont="1" applyBorder="1" applyAlignment="1">
      <alignment vertical="center"/>
    </xf>
    <xf numFmtId="0" fontId="6" fillId="0" borderId="6" xfId="0" applyFont="1" applyBorder="1" applyAlignment="1">
      <alignment horizontal="center" vertical="center"/>
    </xf>
    <xf numFmtId="0" fontId="8" fillId="0" borderId="6" xfId="0" applyFont="1" applyBorder="1" applyAlignment="1">
      <alignment horizontal="center" vertical="center"/>
    </xf>
    <xf numFmtId="4" fontId="2" fillId="0" borderId="6" xfId="1" applyNumberFormat="1" applyFont="1" applyBorder="1" applyAlignment="1">
      <alignment vertical="center"/>
    </xf>
    <xf numFmtId="4" fontId="9" fillId="0" borderId="6" xfId="1" applyNumberFormat="1" applyFont="1" applyBorder="1" applyAlignment="1">
      <alignment vertical="center"/>
    </xf>
    <xf numFmtId="0" fontId="6" fillId="2" borderId="6" xfId="0" applyFont="1" applyFill="1" applyBorder="1" applyAlignment="1">
      <alignment horizontal="center" vertical="center"/>
    </xf>
    <xf numFmtId="0" fontId="8" fillId="2" borderId="6" xfId="0" applyFont="1" applyFill="1" applyBorder="1" applyAlignment="1">
      <alignment horizontal="center" vertical="center"/>
    </xf>
    <xf numFmtId="0" fontId="6" fillId="4" borderId="6" xfId="0" applyFont="1" applyFill="1" applyBorder="1" applyAlignment="1">
      <alignment vertical="center"/>
    </xf>
    <xf numFmtId="0" fontId="0" fillId="0" borderId="0" xfId="0" applyFont="1" applyAlignment="1">
      <alignment vertical="center"/>
    </xf>
    <xf numFmtId="0" fontId="0" fillId="0" borderId="0" xfId="0" applyFont="1" applyBorder="1" applyAlignment="1">
      <alignment vertical="center"/>
    </xf>
    <xf numFmtId="0" fontId="2" fillId="0" borderId="0" xfId="0" applyFont="1" applyBorder="1" applyAlignment="1">
      <alignment vertical="center"/>
    </xf>
    <xf numFmtId="0" fontId="6" fillId="0" borderId="0" xfId="0" applyFont="1" applyBorder="1" applyAlignment="1">
      <alignment vertical="center"/>
    </xf>
    <xf numFmtId="49" fontId="2" fillId="0" borderId="0" xfId="0" applyNumberFormat="1" applyFont="1" applyBorder="1" applyAlignment="1">
      <alignmen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 fillId="0" borderId="8" xfId="0" applyFont="1" applyBorder="1" applyAlignment="1">
      <alignment vertical="center"/>
    </xf>
    <xf numFmtId="0" fontId="2" fillId="0" borderId="9" xfId="0" applyFont="1" applyBorder="1" applyAlignment="1">
      <alignment vertical="center"/>
    </xf>
    <xf numFmtId="0" fontId="7" fillId="0" borderId="6" xfId="0" applyFont="1" applyBorder="1" applyAlignment="1">
      <alignment vertical="center"/>
    </xf>
    <xf numFmtId="0" fontId="7" fillId="2" borderId="7" xfId="0" applyFont="1" applyFill="1" applyBorder="1" applyAlignment="1">
      <alignment vertical="center"/>
    </xf>
    <xf numFmtId="0" fontId="7" fillId="2" borderId="8" xfId="0" applyFont="1" applyFill="1" applyBorder="1" applyAlignment="1">
      <alignment vertical="center"/>
    </xf>
    <xf numFmtId="49" fontId="2" fillId="0" borderId="8" xfId="0" applyNumberFormat="1" applyFont="1" applyBorder="1" applyAlignment="1">
      <alignment vertical="center"/>
    </xf>
    <xf numFmtId="49" fontId="2" fillId="0" borderId="9" xfId="0" applyNumberFormat="1" applyFont="1" applyBorder="1" applyAlignment="1">
      <alignment vertical="center"/>
    </xf>
    <xf numFmtId="0" fontId="6" fillId="4" borderId="6" xfId="0" applyFont="1" applyFill="1" applyBorder="1" applyAlignment="1">
      <alignment horizontal="center" vertical="center"/>
    </xf>
    <xf numFmtId="0" fontId="4" fillId="0" borderId="0" xfId="0" applyFont="1" applyBorder="1" applyAlignment="1">
      <alignment horizontal="left" vertical="center"/>
    </xf>
    <xf numFmtId="0" fontId="2" fillId="0" borderId="0" xfId="0" applyFont="1" applyAlignment="1">
      <alignment vertical="center"/>
    </xf>
    <xf numFmtId="0" fontId="10" fillId="0" borderId="0" xfId="0" applyFont="1" applyAlignment="1">
      <alignment vertical="center"/>
    </xf>
    <xf numFmtId="0" fontId="12" fillId="0" borderId="0" xfId="0" applyFont="1" applyAlignment="1">
      <alignment vertical="center"/>
    </xf>
    <xf numFmtId="0" fontId="13" fillId="0" borderId="0" xfId="0" applyFont="1" applyBorder="1" applyAlignment="1">
      <alignment vertical="center"/>
    </xf>
    <xf numFmtId="0" fontId="14" fillId="0" borderId="0" xfId="0" applyFont="1" applyBorder="1" applyAlignment="1">
      <alignment vertical="center"/>
    </xf>
    <xf numFmtId="49" fontId="13" fillId="0" borderId="0" xfId="0" applyNumberFormat="1" applyFont="1" applyBorder="1" applyAlignment="1">
      <alignment vertical="center"/>
    </xf>
    <xf numFmtId="0" fontId="12" fillId="0" borderId="18" xfId="0" applyFont="1" applyBorder="1" applyAlignment="1">
      <alignment vertical="center"/>
    </xf>
    <xf numFmtId="0" fontId="13" fillId="0" borderId="19" xfId="0" applyFont="1" applyBorder="1" applyAlignment="1">
      <alignment vertical="center"/>
    </xf>
    <xf numFmtId="0" fontId="14" fillId="0" borderId="18" xfId="0" applyFont="1" applyBorder="1" applyAlignment="1">
      <alignment vertical="center"/>
    </xf>
    <xf numFmtId="0" fontId="13" fillId="0" borderId="10" xfId="0" applyFont="1" applyFill="1" applyBorder="1" applyAlignment="1">
      <alignment horizontal="center" vertical="center"/>
    </xf>
    <xf numFmtId="4" fontId="15" fillId="0" borderId="10" xfId="0" applyNumberFormat="1" applyFont="1" applyFill="1" applyBorder="1" applyAlignment="1">
      <alignment horizontal="center" vertical="center"/>
    </xf>
    <xf numFmtId="4" fontId="15" fillId="0" borderId="10" xfId="1" applyNumberFormat="1" applyFont="1" applyBorder="1" applyAlignment="1">
      <alignment vertical="center"/>
    </xf>
    <xf numFmtId="0" fontId="12" fillId="6" borderId="0" xfId="0" applyFont="1" applyFill="1"/>
    <xf numFmtId="0" fontId="12" fillId="0" borderId="0" xfId="0" applyFont="1"/>
    <xf numFmtId="0" fontId="12" fillId="0" borderId="18" xfId="0" applyFont="1" applyBorder="1"/>
    <xf numFmtId="0" fontId="12" fillId="0" borderId="0" xfId="0" applyFont="1" applyBorder="1"/>
    <xf numFmtId="0" fontId="13" fillId="0" borderId="0" xfId="0" applyFont="1" applyBorder="1"/>
    <xf numFmtId="0" fontId="13" fillId="0" borderId="19" xfId="0" applyFont="1" applyBorder="1"/>
    <xf numFmtId="0" fontId="12" fillId="0" borderId="19" xfId="0" applyFont="1" applyBorder="1"/>
    <xf numFmtId="0" fontId="12" fillId="0" borderId="0" xfId="0" applyFont="1" applyAlignment="1">
      <alignment horizontal="center"/>
    </xf>
    <xf numFmtId="0" fontId="14" fillId="5" borderId="22" xfId="0" applyFont="1" applyFill="1" applyBorder="1" applyAlignment="1">
      <alignment horizontal="center" vertical="center"/>
    </xf>
    <xf numFmtId="0" fontId="14" fillId="5" borderId="1" xfId="0" applyFont="1" applyFill="1" applyBorder="1" applyAlignment="1">
      <alignment horizontal="center"/>
    </xf>
    <xf numFmtId="0" fontId="16" fillId="5" borderId="1" xfId="0" applyFont="1" applyFill="1" applyBorder="1" applyAlignment="1">
      <alignment horizontal="center" vertical="center"/>
    </xf>
    <xf numFmtId="0" fontId="14" fillId="5" borderId="23" xfId="0" applyFont="1" applyFill="1" applyBorder="1" applyAlignment="1">
      <alignment horizontal="center" vertical="center"/>
    </xf>
    <xf numFmtId="2" fontId="12" fillId="0" borderId="0" xfId="0" applyNumberFormat="1" applyFont="1"/>
    <xf numFmtId="4" fontId="13" fillId="0" borderId="1" xfId="1" applyNumberFormat="1" applyFont="1" applyBorder="1" applyAlignment="1">
      <alignment vertical="center"/>
    </xf>
    <xf numFmtId="1" fontId="13" fillId="0" borderId="1" xfId="2" applyNumberFormat="1" applyFont="1" applyBorder="1" applyAlignment="1">
      <alignment vertical="center"/>
    </xf>
    <xf numFmtId="1" fontId="13" fillId="0" borderId="23" xfId="0" applyNumberFormat="1" applyFont="1" applyBorder="1" applyAlignment="1">
      <alignment horizontal="center" vertical="center"/>
    </xf>
    <xf numFmtId="4" fontId="14" fillId="5" borderId="1" xfId="0" applyNumberFormat="1" applyFont="1" applyFill="1" applyBorder="1" applyAlignment="1">
      <alignment vertical="center"/>
    </xf>
    <xf numFmtId="1" fontId="13" fillId="5" borderId="1" xfId="2" applyNumberFormat="1" applyFont="1" applyFill="1" applyBorder="1" applyAlignment="1">
      <alignment vertical="center"/>
    </xf>
    <xf numFmtId="0" fontId="13" fillId="0" borderId="10" xfId="0" applyFont="1" applyBorder="1" applyAlignment="1">
      <alignment horizontal="center" vertical="center"/>
    </xf>
    <xf numFmtId="0" fontId="14" fillId="0" borderId="10" xfId="0" applyFont="1" applyBorder="1" applyAlignment="1">
      <alignment vertical="center"/>
    </xf>
    <xf numFmtId="0" fontId="14" fillId="6" borderId="10" xfId="0" applyFont="1" applyFill="1" applyBorder="1" applyAlignment="1">
      <alignment horizontal="center" vertical="center"/>
    </xf>
    <xf numFmtId="0" fontId="16" fillId="6" borderId="10" xfId="0" applyFont="1" applyFill="1" applyBorder="1" applyAlignment="1">
      <alignment horizontal="center" vertical="center"/>
    </xf>
    <xf numFmtId="0" fontId="16" fillId="6" borderId="10" xfId="0" applyFont="1" applyFill="1" applyBorder="1" applyAlignment="1">
      <alignment vertical="center"/>
    </xf>
    <xf numFmtId="0" fontId="16" fillId="6" borderId="10"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11" fillId="2" borderId="10" xfId="0" applyFont="1" applyFill="1" applyBorder="1" applyAlignment="1">
      <alignment horizontal="left" vertical="center"/>
    </xf>
    <xf numFmtId="0" fontId="20" fillId="6" borderId="10" xfId="0" applyFont="1" applyFill="1" applyBorder="1" applyAlignment="1">
      <alignment horizontal="center" vertical="center" wrapText="1"/>
    </xf>
    <xf numFmtId="1" fontId="13" fillId="5" borderId="23" xfId="0" applyNumberFormat="1" applyFont="1" applyFill="1" applyBorder="1" applyAlignment="1">
      <alignment horizontal="center" vertical="center"/>
    </xf>
    <xf numFmtId="0" fontId="11" fillId="0" borderId="0" xfId="0" applyFont="1" applyBorder="1" applyAlignment="1">
      <alignment horizontal="center" vertical="center"/>
    </xf>
    <xf numFmtId="165" fontId="15" fillId="0" borderId="10" xfId="1" applyFont="1" applyBorder="1" applyAlignment="1">
      <alignment horizontal="center" vertical="center"/>
    </xf>
    <xf numFmtId="2" fontId="15" fillId="3" borderId="1" xfId="0" applyNumberFormat="1" applyFont="1" applyFill="1" applyBorder="1" applyAlignment="1">
      <alignment vertical="center"/>
    </xf>
    <xf numFmtId="2" fontId="16" fillId="5" borderId="1" xfId="0" applyNumberFormat="1" applyFont="1" applyFill="1" applyBorder="1" applyAlignment="1">
      <alignment vertical="center"/>
    </xf>
    <xf numFmtId="0" fontId="24" fillId="7" borderId="11" xfId="0" applyFont="1" applyFill="1" applyBorder="1" applyAlignment="1">
      <alignment horizontal="center" vertical="center"/>
    </xf>
    <xf numFmtId="0" fontId="16" fillId="7" borderId="26" xfId="0" applyFont="1" applyFill="1" applyBorder="1" applyAlignment="1">
      <alignment horizontal="center" vertical="center"/>
    </xf>
    <xf numFmtId="2" fontId="13" fillId="0" borderId="1" xfId="2" applyNumberFormat="1" applyFont="1" applyBorder="1" applyAlignment="1">
      <alignment horizontal="right" vertical="center"/>
    </xf>
    <xf numFmtId="0" fontId="19" fillId="0" borderId="0" xfId="0" applyFont="1" applyBorder="1" applyAlignment="1">
      <alignment horizontal="center" vertical="top"/>
    </xf>
    <xf numFmtId="0" fontId="19" fillId="0" borderId="19" xfId="0" applyFont="1" applyBorder="1" applyAlignment="1">
      <alignment horizontal="center" vertical="top"/>
    </xf>
    <xf numFmtId="0" fontId="19" fillId="0" borderId="2" xfId="0" applyFont="1" applyBorder="1" applyAlignment="1">
      <alignment horizontal="center" vertical="top"/>
    </xf>
    <xf numFmtId="0" fontId="19" fillId="0" borderId="26" xfId="0" applyFont="1" applyBorder="1" applyAlignment="1">
      <alignment horizontal="center" vertical="top"/>
    </xf>
    <xf numFmtId="0" fontId="17" fillId="2" borderId="11" xfId="0" applyFont="1" applyFill="1" applyBorder="1" applyAlignment="1">
      <alignment vertical="top"/>
    </xf>
    <xf numFmtId="0" fontId="17" fillId="2" borderId="13" xfId="0" applyFont="1" applyFill="1" applyBorder="1" applyAlignment="1">
      <alignment vertical="top"/>
    </xf>
    <xf numFmtId="0" fontId="26" fillId="0" borderId="10" xfId="0" applyFont="1" applyBorder="1" applyAlignment="1">
      <alignment horizontal="justify" vertical="center"/>
    </xf>
    <xf numFmtId="0" fontId="26" fillId="0" borderId="10" xfId="0" applyFont="1" applyBorder="1" applyAlignment="1">
      <alignment horizontal="justify" vertical="center" wrapText="1"/>
    </xf>
    <xf numFmtId="0" fontId="16" fillId="8" borderId="11" xfId="0" applyFont="1" applyFill="1" applyBorder="1" applyAlignment="1">
      <alignment horizontal="justify" vertical="center"/>
    </xf>
    <xf numFmtId="2" fontId="27" fillId="0" borderId="10" xfId="0" applyNumberFormat="1" applyFont="1" applyBorder="1" applyAlignment="1">
      <alignment horizontal="justify" vertical="center"/>
    </xf>
    <xf numFmtId="49" fontId="15" fillId="0" borderId="10" xfId="0" applyNumberFormat="1" applyFont="1" applyFill="1" applyBorder="1" applyAlignment="1">
      <alignment horizontal="justify" vertical="center"/>
    </xf>
    <xf numFmtId="0" fontId="15" fillId="0" borderId="10" xfId="0" applyFont="1" applyBorder="1" applyAlignment="1">
      <alignment horizontal="justify" vertical="center"/>
    </xf>
    <xf numFmtId="4" fontId="15" fillId="0" borderId="10" xfId="1" applyNumberFormat="1" applyFont="1" applyBorder="1" applyAlignment="1">
      <alignment horizontal="right" vertical="center"/>
    </xf>
    <xf numFmtId="4" fontId="16" fillId="5" borderId="10" xfId="1" applyNumberFormat="1" applyFont="1" applyFill="1" applyBorder="1" applyAlignment="1">
      <alignment horizontal="right" vertical="center"/>
    </xf>
    <xf numFmtId="0" fontId="16" fillId="8" borderId="11" xfId="0" applyFont="1" applyFill="1" applyBorder="1" applyAlignment="1">
      <alignment horizontal="justify" vertical="center" wrapText="1"/>
    </xf>
    <xf numFmtId="4" fontId="13" fillId="3" borderId="10" xfId="1" applyNumberFormat="1" applyFont="1" applyFill="1" applyBorder="1" applyAlignment="1">
      <alignment horizontal="justify" vertical="center"/>
    </xf>
    <xf numFmtId="0" fontId="30" fillId="10" borderId="10" xfId="0" applyFont="1" applyFill="1" applyBorder="1" applyAlignment="1">
      <alignment horizontal="justify" vertical="center" wrapText="1"/>
    </xf>
    <xf numFmtId="0" fontId="30" fillId="10" borderId="10" xfId="0" applyFont="1" applyFill="1" applyBorder="1" applyAlignment="1">
      <alignment horizontal="center" vertical="center" wrapText="1"/>
    </xf>
    <xf numFmtId="0" fontId="32" fillId="11" borderId="27" xfId="0" applyFont="1" applyFill="1" applyBorder="1" applyAlignment="1">
      <alignment horizontal="justify" vertical="center" wrapText="1"/>
    </xf>
    <xf numFmtId="4" fontId="32" fillId="3" borderId="26" xfId="0" applyNumberFormat="1" applyFont="1" applyFill="1" applyBorder="1" applyAlignment="1">
      <alignment horizontal="right" vertical="center" wrapText="1"/>
    </xf>
    <xf numFmtId="4" fontId="32" fillId="3" borderId="27" xfId="0" applyNumberFormat="1" applyFont="1" applyFill="1" applyBorder="1" applyAlignment="1">
      <alignment horizontal="right" vertical="center" wrapText="1"/>
    </xf>
    <xf numFmtId="4" fontId="32" fillId="3" borderId="27" xfId="1" applyNumberFormat="1" applyFont="1" applyFill="1" applyBorder="1" applyAlignment="1">
      <alignment horizontal="center" vertical="center"/>
    </xf>
    <xf numFmtId="0" fontId="32" fillId="11" borderId="10" xfId="0" applyFont="1" applyFill="1" applyBorder="1" applyAlignment="1">
      <alignment horizontal="justify" vertical="center" wrapText="1"/>
    </xf>
    <xf numFmtId="4" fontId="32" fillId="3" borderId="13" xfId="0" applyNumberFormat="1" applyFont="1" applyFill="1" applyBorder="1" applyAlignment="1">
      <alignment horizontal="right" vertical="center" wrapText="1"/>
    </xf>
    <xf numFmtId="4" fontId="32" fillId="3" borderId="10" xfId="0" applyNumberFormat="1" applyFont="1" applyFill="1" applyBorder="1" applyAlignment="1">
      <alignment horizontal="right" vertical="center" wrapText="1"/>
    </xf>
    <xf numFmtId="4" fontId="32" fillId="3" borderId="10" xfId="1" applyNumberFormat="1" applyFont="1" applyFill="1" applyBorder="1" applyAlignment="1">
      <alignment horizontal="center" vertical="center" wrapText="1"/>
    </xf>
    <xf numFmtId="4" fontId="32" fillId="3" borderId="0" xfId="0" applyNumberFormat="1" applyFont="1" applyFill="1" applyAlignment="1">
      <alignment horizontal="right" vertical="center"/>
    </xf>
    <xf numFmtId="4" fontId="32" fillId="3" borderId="13" xfId="0" applyNumberFormat="1" applyFont="1" applyFill="1" applyBorder="1" applyAlignment="1">
      <alignment horizontal="right" vertical="center"/>
    </xf>
    <xf numFmtId="4" fontId="32" fillId="3" borderId="28" xfId="1" applyNumberFormat="1" applyFont="1" applyFill="1" applyBorder="1" applyAlignment="1">
      <alignment horizontal="center" vertical="center" wrapText="1"/>
    </xf>
    <xf numFmtId="4" fontId="32" fillId="3" borderId="17" xfId="0" applyNumberFormat="1" applyFont="1" applyFill="1" applyBorder="1" applyAlignment="1">
      <alignment horizontal="right" vertical="center" wrapText="1"/>
    </xf>
    <xf numFmtId="4" fontId="32" fillId="3" borderId="29" xfId="0" applyNumberFormat="1" applyFont="1" applyFill="1" applyBorder="1" applyAlignment="1">
      <alignment horizontal="right" vertical="center" wrapText="1"/>
    </xf>
    <xf numFmtId="4" fontId="32" fillId="3" borderId="29" xfId="1" applyNumberFormat="1" applyFont="1" applyFill="1" applyBorder="1" applyAlignment="1">
      <alignment horizontal="center" vertical="center" wrapText="1"/>
    </xf>
    <xf numFmtId="0" fontId="24" fillId="8" borderId="18" xfId="0" applyFont="1" applyFill="1" applyBorder="1" applyAlignment="1">
      <alignment horizontal="justify" vertical="center" wrapText="1"/>
    </xf>
    <xf numFmtId="4" fontId="24" fillId="8" borderId="29" xfId="0" applyNumberFormat="1" applyFont="1" applyFill="1" applyBorder="1" applyAlignment="1">
      <alignment horizontal="right" vertical="center" wrapText="1"/>
    </xf>
    <xf numFmtId="4" fontId="24" fillId="8" borderId="29" xfId="1" applyNumberFormat="1" applyFont="1" applyFill="1" applyBorder="1" applyAlignment="1">
      <alignment horizontal="center" vertical="center" wrapText="1"/>
    </xf>
    <xf numFmtId="0" fontId="30" fillId="10" borderId="11" xfId="0" applyFont="1" applyFill="1" applyBorder="1" applyAlignment="1">
      <alignment horizontal="center" vertical="center" wrapText="1"/>
    </xf>
    <xf numFmtId="4" fontId="32" fillId="3" borderId="11" xfId="1" applyNumberFormat="1" applyFont="1" applyFill="1" applyBorder="1" applyAlignment="1">
      <alignment horizontal="center" vertical="center" wrapText="1"/>
    </xf>
    <xf numFmtId="4" fontId="15" fillId="3" borderId="15" xfId="0" applyNumberFormat="1" applyFont="1" applyFill="1" applyBorder="1" applyAlignment="1">
      <alignment horizontal="right" vertical="center" wrapText="1"/>
    </xf>
    <xf numFmtId="0" fontId="32" fillId="3" borderId="10" xfId="0" applyFont="1" applyFill="1" applyBorder="1" applyAlignment="1">
      <alignment horizontal="center" vertical="center"/>
    </xf>
    <xf numFmtId="4" fontId="32" fillId="3" borderId="11" xfId="0" applyNumberFormat="1" applyFont="1" applyFill="1" applyBorder="1" applyAlignment="1">
      <alignment horizontal="right" vertical="center"/>
    </xf>
    <xf numFmtId="4" fontId="15" fillId="3" borderId="25" xfId="0" applyNumberFormat="1" applyFont="1" applyFill="1" applyBorder="1" applyAlignment="1">
      <alignment horizontal="right" vertical="center" wrapText="1"/>
    </xf>
    <xf numFmtId="0" fontId="32" fillId="3" borderId="10" xfId="0" applyFont="1" applyFill="1" applyBorder="1" applyAlignment="1">
      <alignment horizontal="justify" vertical="center"/>
    </xf>
    <xf numFmtId="4" fontId="15" fillId="3" borderId="10" xfId="0" applyNumberFormat="1" applyFont="1" applyFill="1" applyBorder="1" applyAlignment="1">
      <alignment horizontal="right" vertical="center" wrapText="1"/>
    </xf>
    <xf numFmtId="0" fontId="32" fillId="3" borderId="10" xfId="0" applyFont="1" applyFill="1" applyBorder="1" applyAlignment="1">
      <alignment horizontal="justify" vertical="center" wrapText="1"/>
    </xf>
    <xf numFmtId="0" fontId="24" fillId="8" borderId="10" xfId="0" applyFont="1" applyFill="1" applyBorder="1" applyAlignment="1">
      <alignment horizontal="center" vertical="center"/>
    </xf>
    <xf numFmtId="4" fontId="24" fillId="8" borderId="11" xfId="0" applyNumberFormat="1" applyFont="1" applyFill="1" applyBorder="1" applyAlignment="1">
      <alignment horizontal="right" vertical="center"/>
    </xf>
    <xf numFmtId="0" fontId="25" fillId="0" borderId="0" xfId="0" applyFont="1" applyAlignment="1">
      <alignment horizontal="justify" vertical="center" wrapText="1"/>
    </xf>
    <xf numFmtId="0" fontId="32" fillId="3" borderId="11" xfId="0" applyFont="1" applyFill="1" applyBorder="1" applyAlignment="1">
      <alignment horizontal="justify" vertical="center"/>
    </xf>
    <xf numFmtId="166" fontId="32" fillId="3" borderId="11" xfId="0" applyNumberFormat="1" applyFont="1" applyFill="1" applyBorder="1" applyAlignment="1">
      <alignment horizontal="justify" vertical="center"/>
    </xf>
    <xf numFmtId="4" fontId="24" fillId="8" borderId="10" xfId="0" applyNumberFormat="1" applyFont="1" applyFill="1" applyBorder="1" applyAlignment="1">
      <alignment horizontal="right" vertical="center"/>
    </xf>
    <xf numFmtId="0" fontId="18" fillId="0" borderId="0" xfId="0" applyFont="1" applyAlignment="1">
      <alignment vertical="center"/>
    </xf>
    <xf numFmtId="0" fontId="13" fillId="0" borderId="0" xfId="0" applyFont="1" applyAlignment="1">
      <alignment vertical="center"/>
    </xf>
    <xf numFmtId="0" fontId="13" fillId="6" borderId="0" xfId="0" applyFont="1" applyFill="1"/>
    <xf numFmtId="0" fontId="13" fillId="0" borderId="0" xfId="0" applyFont="1"/>
    <xf numFmtId="4" fontId="24" fillId="5" borderId="27" xfId="0" applyNumberFormat="1" applyFont="1" applyFill="1" applyBorder="1" applyAlignment="1">
      <alignment horizontal="right" vertical="center" wrapText="1"/>
    </xf>
    <xf numFmtId="4" fontId="24" fillId="5" borderId="25" xfId="1" applyNumberFormat="1" applyFont="1" applyFill="1" applyBorder="1" applyAlignment="1">
      <alignment horizontal="center" vertical="center" wrapText="1"/>
    </xf>
    <xf numFmtId="4" fontId="22" fillId="5" borderId="10" xfId="0" applyNumberFormat="1" applyFont="1" applyFill="1" applyBorder="1" applyAlignment="1">
      <alignment horizontal="right" vertical="center" wrapText="1"/>
    </xf>
    <xf numFmtId="4" fontId="22" fillId="5" borderId="11" xfId="1" applyNumberFormat="1" applyFont="1" applyFill="1" applyBorder="1" applyAlignment="1">
      <alignment horizontal="center" vertical="center" wrapText="1"/>
    </xf>
    <xf numFmtId="0" fontId="24" fillId="8" borderId="10" xfId="0" applyFont="1" applyFill="1" applyBorder="1" applyAlignment="1">
      <alignment horizontal="center" vertical="center" wrapText="1"/>
    </xf>
    <xf numFmtId="0" fontId="16" fillId="8" borderId="10"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7" fillId="2" borderId="10" xfId="0" applyFont="1" applyFill="1" applyBorder="1" applyAlignment="1">
      <alignment vertical="top"/>
    </xf>
    <xf numFmtId="0" fontId="12" fillId="0" borderId="19" xfId="0" applyFont="1" applyBorder="1" applyAlignment="1">
      <alignment vertical="center"/>
    </xf>
    <xf numFmtId="4" fontId="12" fillId="0" borderId="0" xfId="0" applyNumberFormat="1" applyFont="1" applyAlignment="1">
      <alignment vertical="center"/>
    </xf>
    <xf numFmtId="0" fontId="13" fillId="3" borderId="10" xfId="0" applyFont="1" applyFill="1" applyBorder="1" applyAlignment="1">
      <alignment horizontal="center" vertical="center"/>
    </xf>
    <xf numFmtId="4" fontId="13" fillId="3" borderId="10" xfId="1" applyNumberFormat="1" applyFont="1" applyFill="1" applyBorder="1" applyAlignment="1">
      <alignment horizontal="center" vertical="center"/>
    </xf>
    <xf numFmtId="0" fontId="32" fillId="11" borderId="10" xfId="0" applyFont="1" applyFill="1" applyBorder="1" applyAlignment="1">
      <alignment horizontal="left" vertical="center" wrapText="1"/>
    </xf>
    <xf numFmtId="4" fontId="13" fillId="3" borderId="28" xfId="1" applyNumberFormat="1" applyFont="1" applyFill="1" applyBorder="1" applyAlignment="1">
      <alignment horizontal="center" vertical="center" wrapText="1"/>
    </xf>
    <xf numFmtId="0" fontId="13" fillId="0" borderId="10" xfId="0" applyFont="1" applyBorder="1" applyAlignment="1">
      <alignment horizontal="center" vertical="center" wrapText="1"/>
    </xf>
    <xf numFmtId="4" fontId="15" fillId="3" borderId="10" xfId="0" applyNumberFormat="1" applyFont="1" applyFill="1" applyBorder="1" applyAlignment="1">
      <alignment horizontal="center" vertical="center" wrapText="1"/>
    </xf>
    <xf numFmtId="0" fontId="13" fillId="0" borderId="27" xfId="0" applyFont="1" applyBorder="1" applyAlignment="1">
      <alignment horizontal="center" vertical="center" wrapText="1"/>
    </xf>
    <xf numFmtId="4" fontId="32" fillId="3" borderId="10" xfId="0" applyNumberFormat="1" applyFont="1" applyFill="1" applyBorder="1" applyAlignment="1">
      <alignment horizontal="right" vertical="center"/>
    </xf>
    <xf numFmtId="166" fontId="32" fillId="3" borderId="13" xfId="0" applyNumberFormat="1" applyFont="1" applyFill="1" applyBorder="1" applyAlignment="1">
      <alignment horizontal="left" vertical="center" wrapText="1"/>
    </xf>
    <xf numFmtId="4" fontId="15" fillId="3" borderId="10" xfId="0" applyNumberFormat="1" applyFont="1" applyFill="1" applyBorder="1" applyAlignment="1">
      <alignment vertical="center" wrapText="1"/>
    </xf>
    <xf numFmtId="0" fontId="38" fillId="3" borderId="10" xfId="0" applyFont="1" applyFill="1" applyBorder="1" applyAlignment="1">
      <alignment horizontal="center" vertical="center"/>
    </xf>
    <xf numFmtId="4" fontId="32" fillId="3" borderId="11" xfId="0" applyNumberFormat="1" applyFont="1" applyFill="1" applyBorder="1" applyAlignment="1">
      <alignment horizontal="center" vertical="center"/>
    </xf>
    <xf numFmtId="0" fontId="38" fillId="3" borderId="10" xfId="0" applyFont="1" applyFill="1" applyBorder="1" applyAlignment="1">
      <alignment horizontal="center" vertical="center" wrapText="1"/>
    </xf>
    <xf numFmtId="0" fontId="14" fillId="0" borderId="11" xfId="0" applyFont="1" applyBorder="1" applyAlignment="1">
      <alignment vertical="center"/>
    </xf>
    <xf numFmtId="0" fontId="14" fillId="0" borderId="12" xfId="0" applyFont="1" applyBorder="1" applyAlignment="1">
      <alignment vertical="center"/>
    </xf>
    <xf numFmtId="0" fontId="14" fillId="0" borderId="13" xfId="0" applyFont="1" applyBorder="1" applyAlignment="1">
      <alignment vertical="center"/>
    </xf>
    <xf numFmtId="4" fontId="29" fillId="0" borderId="12" xfId="0" applyNumberFormat="1" applyFont="1" applyBorder="1" applyAlignment="1">
      <alignment vertical="center"/>
    </xf>
    <xf numFmtId="0" fontId="29" fillId="0" borderId="12" xfId="0" applyFont="1" applyBorder="1" applyAlignment="1">
      <alignment vertical="center"/>
    </xf>
    <xf numFmtId="0" fontId="32" fillId="3" borderId="13" xfId="0" applyFont="1" applyFill="1" applyBorder="1" applyAlignment="1">
      <alignment horizontal="left" vertical="center" wrapText="1"/>
    </xf>
    <xf numFmtId="4" fontId="15" fillId="3" borderId="27" xfId="0" applyNumberFormat="1" applyFont="1" applyFill="1" applyBorder="1" applyAlignment="1">
      <alignment horizontal="center" vertical="center" wrapText="1"/>
    </xf>
    <xf numFmtId="0" fontId="0" fillId="0" borderId="0" xfId="0"/>
    <xf numFmtId="0" fontId="42" fillId="0" borderId="35" xfId="0" applyFont="1" applyBorder="1" applyAlignment="1">
      <alignment horizontal="justify" vertical="center" wrapText="1"/>
    </xf>
    <xf numFmtId="3" fontId="42" fillId="0" borderId="41" xfId="0" applyNumberFormat="1" applyFont="1" applyBorder="1" applyAlignment="1">
      <alignment horizontal="center" vertical="center" wrapText="1"/>
    </xf>
    <xf numFmtId="0" fontId="42" fillId="0" borderId="10" xfId="0" applyFont="1" applyBorder="1" applyAlignment="1">
      <alignment horizontal="center" vertical="center" wrapText="1"/>
    </xf>
    <xf numFmtId="0" fontId="42" fillId="0" borderId="35" xfId="0" applyFont="1" applyBorder="1" applyAlignment="1">
      <alignment horizontal="center" vertical="center" wrapText="1"/>
    </xf>
    <xf numFmtId="0" fontId="42" fillId="0" borderId="41" xfId="0" applyFont="1" applyBorder="1" applyAlignment="1">
      <alignment horizontal="center" vertical="center" wrapText="1"/>
    </xf>
    <xf numFmtId="0" fontId="35" fillId="0" borderId="40" xfId="0" applyFont="1" applyBorder="1" applyAlignment="1">
      <alignment horizontal="center" vertical="center" wrapText="1"/>
    </xf>
    <xf numFmtId="0" fontId="36" fillId="0" borderId="40" xfId="0" applyFont="1" applyBorder="1" applyAlignment="1">
      <alignment horizontal="center" vertical="center" wrapText="1"/>
    </xf>
    <xf numFmtId="0" fontId="36" fillId="0" borderId="41" xfId="0" applyFont="1" applyBorder="1" applyAlignment="1">
      <alignment horizontal="center" vertical="center" wrapText="1"/>
    </xf>
    <xf numFmtId="0" fontId="35" fillId="0" borderId="32" xfId="0" applyFont="1" applyBorder="1" applyAlignment="1">
      <alignment vertical="center" wrapText="1"/>
    </xf>
    <xf numFmtId="3" fontId="36" fillId="0" borderId="40" xfId="0" applyNumberFormat="1" applyFont="1" applyBorder="1" applyAlignment="1">
      <alignment horizontal="center" vertical="center" wrapText="1"/>
    </xf>
    <xf numFmtId="0" fontId="35" fillId="0" borderId="10" xfId="0" applyFont="1" applyFill="1" applyBorder="1" applyAlignment="1">
      <alignment horizontal="center" vertical="center" wrapText="1"/>
    </xf>
    <xf numFmtId="0" fontId="0" fillId="0" borderId="10" xfId="0" applyBorder="1"/>
    <xf numFmtId="3" fontId="42" fillId="0" borderId="0" xfId="0" applyNumberFormat="1" applyFont="1" applyBorder="1" applyAlignment="1">
      <alignment horizontal="center" vertical="center" wrapText="1"/>
    </xf>
    <xf numFmtId="0" fontId="42" fillId="0" borderId="11" xfId="0" applyFont="1" applyBorder="1" applyAlignment="1">
      <alignment horizontal="center" vertical="center" wrapText="1"/>
    </xf>
    <xf numFmtId="0" fontId="42" fillId="0" borderId="46" xfId="0" applyFont="1" applyBorder="1" applyAlignment="1">
      <alignment horizontal="center" vertical="center" wrapText="1"/>
    </xf>
    <xf numFmtId="3" fontId="42" fillId="0" borderId="46" xfId="0" applyNumberFormat="1" applyFont="1" applyBorder="1" applyAlignment="1">
      <alignment horizontal="center" vertical="center" wrapText="1"/>
    </xf>
    <xf numFmtId="0" fontId="36" fillId="0" borderId="46" xfId="0" applyFont="1" applyBorder="1" applyAlignment="1">
      <alignment horizontal="center" vertical="center" wrapText="1"/>
    </xf>
    <xf numFmtId="0" fontId="0" fillId="0" borderId="27" xfId="0" applyBorder="1"/>
    <xf numFmtId="0" fontId="0" fillId="0" borderId="10" xfId="0" applyBorder="1" applyAlignment="1">
      <alignment horizontal="center"/>
    </xf>
    <xf numFmtId="0" fontId="0" fillId="0" borderId="10" xfId="0" applyBorder="1" applyAlignment="1">
      <alignment wrapText="1"/>
    </xf>
    <xf numFmtId="0" fontId="42" fillId="0" borderId="32" xfId="0" applyFont="1" applyBorder="1" applyAlignment="1">
      <alignment horizontal="justify" vertical="center" wrapText="1"/>
    </xf>
    <xf numFmtId="3" fontId="42" fillId="0" borderId="48" xfId="0" applyNumberFormat="1" applyFont="1" applyBorder="1" applyAlignment="1">
      <alignment horizontal="center" vertical="center" wrapText="1"/>
    </xf>
    <xf numFmtId="0" fontId="42" fillId="0" borderId="10" xfId="0" applyFont="1" applyBorder="1" applyAlignment="1">
      <alignment horizontal="justify" vertical="center" wrapText="1"/>
    </xf>
    <xf numFmtId="3" fontId="42" fillId="0" borderId="10" xfId="0" applyNumberFormat="1" applyFont="1" applyBorder="1" applyAlignment="1">
      <alignment horizontal="center" vertical="center" wrapText="1"/>
    </xf>
    <xf numFmtId="0" fontId="42" fillId="0" borderId="48" xfId="0" applyFont="1" applyBorder="1" applyAlignment="1">
      <alignment horizontal="center" vertical="center" wrapText="1"/>
    </xf>
    <xf numFmtId="0" fontId="42" fillId="0" borderId="0" xfId="0" applyFont="1" applyBorder="1" applyAlignment="1">
      <alignment horizontal="center" vertical="center" wrapText="1"/>
    </xf>
    <xf numFmtId="0" fontId="35" fillId="0" borderId="46" xfId="0" applyFont="1" applyBorder="1" applyAlignment="1">
      <alignment horizontal="center" vertical="center" wrapText="1"/>
    </xf>
    <xf numFmtId="0" fontId="36" fillId="0" borderId="0" xfId="0" applyFont="1" applyBorder="1" applyAlignment="1">
      <alignment vertical="center" wrapText="1"/>
    </xf>
    <xf numFmtId="3" fontId="0" fillId="0" borderId="10" xfId="0" applyNumberFormat="1" applyBorder="1"/>
    <xf numFmtId="0" fontId="36" fillId="0" borderId="37" xfId="0" applyFont="1" applyBorder="1" applyAlignment="1">
      <alignment vertical="center" wrapText="1"/>
    </xf>
    <xf numFmtId="0" fontId="36" fillId="0" borderId="38" xfId="0" applyFont="1" applyBorder="1" applyAlignment="1">
      <alignment vertical="center" wrapText="1"/>
    </xf>
    <xf numFmtId="0" fontId="36" fillId="0" borderId="45" xfId="0" applyFont="1" applyBorder="1" applyAlignment="1">
      <alignment vertical="center" wrapText="1"/>
    </xf>
    <xf numFmtId="0" fontId="36" fillId="0" borderId="36" xfId="0" applyFont="1" applyBorder="1" applyAlignment="1">
      <alignment vertical="center" wrapText="1"/>
    </xf>
    <xf numFmtId="4" fontId="13" fillId="3" borderId="10" xfId="0" applyNumberFormat="1" applyFont="1" applyFill="1" applyBorder="1" applyAlignment="1">
      <alignment horizontal="center" vertical="center"/>
    </xf>
    <xf numFmtId="165" fontId="13" fillId="3" borderId="10" xfId="1" applyFont="1" applyFill="1" applyBorder="1" applyAlignment="1">
      <alignment horizontal="center" vertical="center"/>
    </xf>
    <xf numFmtId="4" fontId="13" fillId="0" borderId="10" xfId="1" applyNumberFormat="1" applyFont="1" applyBorder="1" applyAlignment="1">
      <alignment vertical="center"/>
    </xf>
    <xf numFmtId="4" fontId="14" fillId="0" borderId="12" xfId="0" applyNumberFormat="1" applyFont="1" applyBorder="1" applyAlignment="1">
      <alignment vertical="center"/>
    </xf>
    <xf numFmtId="4" fontId="29" fillId="0" borderId="10" xfId="0" applyNumberFormat="1" applyFont="1" applyBorder="1" applyAlignment="1">
      <alignment vertical="center" wrapText="1"/>
    </xf>
    <xf numFmtId="0" fontId="3" fillId="14" borderId="10" xfId="0" applyFont="1" applyFill="1" applyBorder="1" applyAlignment="1">
      <alignment horizontal="center" vertical="center"/>
    </xf>
    <xf numFmtId="0" fontId="0" fillId="0" borderId="11" xfId="0" applyBorder="1" applyAlignment="1">
      <alignment vertical="center"/>
    </xf>
    <xf numFmtId="0" fontId="16" fillId="0" borderId="19" xfId="0" applyFont="1" applyFill="1" applyBorder="1" applyAlignment="1">
      <alignment vertical="top" wrapText="1"/>
    </xf>
    <xf numFmtId="0" fontId="0" fillId="0" borderId="11" xfId="0" applyBorder="1" applyAlignment="1">
      <alignment vertical="center" wrapText="1"/>
    </xf>
    <xf numFmtId="0" fontId="16" fillId="0" borderId="19" xfId="0" applyFont="1" applyFill="1" applyBorder="1" applyAlignment="1">
      <alignment horizontal="center" vertical="top" wrapText="1"/>
    </xf>
    <xf numFmtId="0" fontId="21" fillId="0" borderId="10" xfId="0" applyFont="1" applyBorder="1" applyAlignment="1">
      <alignment horizontal="center" vertical="top" wrapText="1"/>
    </xf>
    <xf numFmtId="0" fontId="34" fillId="0" borderId="0" xfId="0" applyFont="1" applyBorder="1" applyAlignment="1">
      <alignment horizontal="center" vertical="top" wrapText="1"/>
    </xf>
    <xf numFmtId="4" fontId="24" fillId="8" borderId="29" xfId="0" applyNumberFormat="1" applyFont="1" applyFill="1" applyBorder="1" applyAlignment="1">
      <alignment horizontal="center" vertical="center" wrapText="1"/>
    </xf>
    <xf numFmtId="4" fontId="13" fillId="3" borderId="11" xfId="1" applyNumberFormat="1" applyFont="1" applyFill="1" applyBorder="1" applyAlignment="1">
      <alignment horizontal="center" vertical="center" wrapText="1"/>
    </xf>
    <xf numFmtId="4" fontId="14" fillId="5" borderId="27" xfId="0" applyNumberFormat="1" applyFont="1" applyFill="1" applyBorder="1" applyAlignment="1">
      <alignment horizontal="right" vertical="center" wrapText="1"/>
    </xf>
    <xf numFmtId="4" fontId="14" fillId="5" borderId="25" xfId="1" applyNumberFormat="1" applyFont="1" applyFill="1" applyBorder="1" applyAlignment="1">
      <alignment horizontal="center" vertical="center" wrapText="1"/>
    </xf>
    <xf numFmtId="4" fontId="14" fillId="5" borderId="10" xfId="0" applyNumberFormat="1" applyFont="1" applyFill="1" applyBorder="1" applyAlignment="1">
      <alignment horizontal="right" vertical="center" wrapText="1"/>
    </xf>
    <xf numFmtId="4" fontId="14" fillId="5" borderId="29" xfId="0" applyNumberFormat="1" applyFont="1" applyFill="1" applyBorder="1" applyAlignment="1">
      <alignment horizontal="right" vertical="center" wrapText="1"/>
    </xf>
    <xf numFmtId="4" fontId="14" fillId="5" borderId="11" xfId="1" applyNumberFormat="1" applyFont="1" applyFill="1" applyBorder="1" applyAlignment="1">
      <alignment horizontal="center" vertical="center" wrapText="1"/>
    </xf>
    <xf numFmtId="4" fontId="13" fillId="3" borderId="10" xfId="0" applyNumberFormat="1" applyFont="1" applyFill="1" applyBorder="1" applyAlignment="1">
      <alignment vertical="center" wrapText="1"/>
    </xf>
    <xf numFmtId="4" fontId="13" fillId="3" borderId="10" xfId="0" applyNumberFormat="1" applyFont="1" applyFill="1" applyBorder="1" applyAlignment="1">
      <alignment horizontal="right" vertical="center"/>
    </xf>
    <xf numFmtId="0" fontId="28" fillId="8" borderId="13" xfId="0" applyFont="1" applyFill="1" applyBorder="1" applyAlignment="1">
      <alignment horizontal="justify" vertical="center"/>
    </xf>
    <xf numFmtId="0" fontId="24" fillId="3" borderId="0" xfId="0" applyFont="1" applyFill="1" applyBorder="1" applyAlignment="1">
      <alignment horizontal="left" vertical="center" wrapText="1"/>
    </xf>
    <xf numFmtId="4" fontId="14" fillId="8" borderId="11" xfId="0" applyNumberFormat="1" applyFont="1" applyFill="1" applyBorder="1" applyAlignment="1">
      <alignment horizontal="right" vertical="center"/>
    </xf>
    <xf numFmtId="2" fontId="13" fillId="0" borderId="23" xfId="0" applyNumberFormat="1" applyFont="1" applyBorder="1" applyAlignment="1">
      <alignment horizontal="center" vertical="center"/>
    </xf>
    <xf numFmtId="0" fontId="12" fillId="0" borderId="10" xfId="0" applyFont="1" applyBorder="1" applyAlignment="1">
      <alignment horizontal="center" vertical="center" wrapText="1"/>
    </xf>
    <xf numFmtId="2" fontId="12" fillId="0" borderId="10" xfId="0" applyNumberFormat="1" applyFont="1" applyBorder="1" applyAlignment="1">
      <alignment horizontal="right" vertical="center" wrapText="1"/>
    </xf>
    <xf numFmtId="0" fontId="12" fillId="2" borderId="0" xfId="0" applyFont="1" applyFill="1" applyAlignment="1">
      <alignment vertical="center"/>
    </xf>
    <xf numFmtId="0" fontId="16" fillId="8" borderId="10" xfId="0" applyFont="1" applyFill="1" applyBorder="1" applyAlignment="1">
      <alignment horizontal="center" vertical="center" wrapText="1"/>
    </xf>
    <xf numFmtId="0" fontId="11" fillId="2" borderId="10" xfId="0" applyFont="1" applyFill="1" applyBorder="1" applyAlignment="1">
      <alignment horizontal="left" vertical="center"/>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24" fillId="8" borderId="11" xfId="0" applyFont="1" applyFill="1" applyBorder="1" applyAlignment="1">
      <alignment horizontal="center" vertical="center" wrapText="1"/>
    </xf>
    <xf numFmtId="0" fontId="24" fillId="8" borderId="13" xfId="0" applyFont="1" applyFill="1" applyBorder="1" applyAlignment="1">
      <alignment horizontal="center" vertical="center" wrapText="1"/>
    </xf>
    <xf numFmtId="0" fontId="14" fillId="6" borderId="10" xfId="0" applyFont="1" applyFill="1" applyBorder="1" applyAlignment="1">
      <alignment horizontal="center" vertical="center"/>
    </xf>
    <xf numFmtId="0" fontId="13" fillId="0" borderId="10" xfId="0" applyFont="1" applyFill="1" applyBorder="1" applyAlignment="1">
      <alignment horizontal="center" vertical="center"/>
    </xf>
    <xf numFmtId="0" fontId="19" fillId="0" borderId="19" xfId="0" applyFont="1" applyBorder="1" applyAlignment="1">
      <alignment horizontal="center" vertical="top"/>
    </xf>
    <xf numFmtId="0" fontId="19" fillId="0" borderId="26" xfId="0" applyFont="1" applyBorder="1" applyAlignment="1">
      <alignment horizontal="center" vertical="top"/>
    </xf>
    <xf numFmtId="4" fontId="32" fillId="3" borderId="10" xfId="0" applyNumberFormat="1" applyFont="1" applyFill="1" applyBorder="1" applyAlignment="1">
      <alignment horizontal="center" vertical="center" wrapText="1"/>
    </xf>
    <xf numFmtId="0" fontId="24" fillId="8" borderId="13" xfId="0" applyFont="1" applyFill="1" applyBorder="1" applyAlignment="1">
      <alignment horizontal="left" vertical="center"/>
    </xf>
    <xf numFmtId="0" fontId="19" fillId="0" borderId="0" xfId="0" applyFont="1" applyBorder="1" applyAlignment="1">
      <alignment horizontal="center" vertical="top"/>
    </xf>
    <xf numFmtId="0" fontId="19" fillId="0" borderId="2" xfId="0" applyFont="1" applyBorder="1" applyAlignment="1">
      <alignment horizontal="center" vertical="top"/>
    </xf>
    <xf numFmtId="0" fontId="24" fillId="8" borderId="10" xfId="0" applyFont="1" applyFill="1" applyBorder="1" applyAlignment="1">
      <alignment horizontal="center" vertical="center" wrapText="1"/>
    </xf>
    <xf numFmtId="0" fontId="24" fillId="8" borderId="17" xfId="0" applyFont="1" applyFill="1" applyBorder="1" applyAlignment="1">
      <alignment horizontal="center" vertical="center" wrapText="1"/>
    </xf>
    <xf numFmtId="0" fontId="24" fillId="8" borderId="26"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0" fillId="0" borderId="10" xfId="0" applyBorder="1" applyAlignment="1">
      <alignment horizontal="center" vertical="center"/>
    </xf>
    <xf numFmtId="0" fontId="12" fillId="0" borderId="11"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13" xfId="0" applyFont="1" applyBorder="1" applyAlignment="1">
      <alignment horizontal="justify" vertical="center" wrapText="1"/>
    </xf>
    <xf numFmtId="0" fontId="14" fillId="5" borderId="1" xfId="0" applyFont="1" applyFill="1" applyBorder="1" applyAlignment="1">
      <alignment horizontal="center" vertical="center"/>
    </xf>
    <xf numFmtId="0" fontId="0" fillId="0" borderId="13" xfId="0" applyBorder="1"/>
    <xf numFmtId="0" fontId="0" fillId="0" borderId="10" xfId="0" applyBorder="1" applyAlignment="1">
      <alignment horizontal="center" vertical="center"/>
    </xf>
    <xf numFmtId="0" fontId="36" fillId="0" borderId="10"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47" xfId="0" applyFont="1" applyBorder="1" applyAlignment="1">
      <alignment vertical="center" wrapText="1"/>
    </xf>
    <xf numFmtId="0" fontId="35" fillId="0" borderId="35" xfId="0" applyFont="1" applyBorder="1" applyAlignment="1">
      <alignment vertical="center" wrapText="1"/>
    </xf>
    <xf numFmtId="3" fontId="36" fillId="0" borderId="37" xfId="0" applyNumberFormat="1" applyFont="1" applyBorder="1" applyAlignment="1">
      <alignment horizontal="center" vertical="center" wrapText="1"/>
    </xf>
    <xf numFmtId="3" fontId="36" fillId="0" borderId="38" xfId="0" applyNumberFormat="1" applyFont="1" applyBorder="1" applyAlignment="1">
      <alignment horizontal="center" vertical="center" wrapText="1"/>
    </xf>
    <xf numFmtId="3" fontId="36" fillId="0" borderId="39" xfId="0" applyNumberFormat="1" applyFont="1" applyBorder="1" applyAlignment="1">
      <alignment horizontal="center" vertical="center" wrapText="1"/>
    </xf>
    <xf numFmtId="0" fontId="24" fillId="17" borderId="25" xfId="0" applyFont="1" applyFill="1" applyBorder="1" applyAlignment="1">
      <alignment horizontal="center" vertical="center"/>
    </xf>
    <xf numFmtId="0" fontId="16" fillId="8" borderId="27" xfId="0" applyFont="1" applyFill="1" applyBorder="1" applyAlignment="1">
      <alignment horizontal="center" vertical="center"/>
    </xf>
    <xf numFmtId="0" fontId="16" fillId="17" borderId="26" xfId="0" applyFont="1" applyFill="1" applyBorder="1" applyAlignment="1">
      <alignment horizontal="center" vertical="center"/>
    </xf>
    <xf numFmtId="4" fontId="15" fillId="3" borderId="10" xfId="1" applyNumberFormat="1" applyFont="1" applyFill="1" applyBorder="1" applyAlignment="1">
      <alignment horizontal="center" vertical="center"/>
    </xf>
    <xf numFmtId="4" fontId="22" fillId="5" borderId="13" xfId="0" applyNumberFormat="1" applyFont="1" applyFill="1" applyBorder="1" applyAlignment="1">
      <alignment horizontal="right" vertical="center" wrapText="1"/>
    </xf>
    <xf numFmtId="4" fontId="24" fillId="3" borderId="11" xfId="0" applyNumberFormat="1" applyFont="1" applyFill="1" applyBorder="1" applyAlignment="1">
      <alignment horizontal="right" vertical="center"/>
    </xf>
    <xf numFmtId="4" fontId="32" fillId="0" borderId="26" xfId="0" applyNumberFormat="1" applyFont="1" applyFill="1" applyBorder="1" applyAlignment="1">
      <alignment horizontal="center" vertical="center" wrapText="1"/>
    </xf>
    <xf numFmtId="4" fontId="13" fillId="0" borderId="10" xfId="0" applyNumberFormat="1" applyFont="1" applyBorder="1" applyAlignment="1">
      <alignment horizontal="center" vertical="center"/>
    </xf>
    <xf numFmtId="4" fontId="15" fillId="3" borderId="10" xfId="0" applyNumberFormat="1" applyFont="1" applyFill="1" applyBorder="1" applyAlignment="1" applyProtection="1">
      <alignment horizontal="center" vertical="center" wrapText="1"/>
    </xf>
    <xf numFmtId="4" fontId="13" fillId="3" borderId="10" xfId="0" applyNumberFormat="1" applyFont="1" applyFill="1" applyBorder="1" applyAlignment="1">
      <alignment horizontal="center" vertical="center" wrapText="1"/>
    </xf>
    <xf numFmtId="4" fontId="32" fillId="3" borderId="29" xfId="0" applyNumberFormat="1" applyFont="1" applyFill="1" applyBorder="1" applyAlignment="1">
      <alignment horizontal="center" vertical="center" wrapText="1"/>
    </xf>
    <xf numFmtId="4" fontId="14" fillId="8" borderId="10" xfId="0" applyNumberFormat="1" applyFont="1" applyFill="1" applyBorder="1" applyAlignment="1">
      <alignment horizontal="center" vertical="center"/>
    </xf>
    <xf numFmtId="4" fontId="32" fillId="0" borderId="13" xfId="0" applyNumberFormat="1" applyFont="1" applyFill="1" applyBorder="1" applyAlignment="1">
      <alignment horizontal="center" vertical="center" wrapText="1"/>
    </xf>
    <xf numFmtId="4" fontId="32" fillId="3" borderId="13" xfId="0" applyNumberFormat="1" applyFont="1" applyFill="1" applyBorder="1" applyAlignment="1">
      <alignment horizontal="center" vertical="center" wrapText="1"/>
    </xf>
    <xf numFmtId="4" fontId="32" fillId="0" borderId="10" xfId="0" applyNumberFormat="1" applyFont="1" applyFill="1" applyBorder="1" applyAlignment="1">
      <alignment horizontal="center" vertical="center" wrapText="1"/>
    </xf>
    <xf numFmtId="4" fontId="32" fillId="0" borderId="12" xfId="0" applyNumberFormat="1" applyFont="1" applyFill="1" applyBorder="1" applyAlignment="1">
      <alignment horizontal="center" vertical="center" wrapText="1"/>
    </xf>
    <xf numFmtId="4" fontId="32" fillId="0" borderId="0" xfId="0" applyNumberFormat="1" applyFont="1" applyFill="1" applyAlignment="1">
      <alignment horizontal="center" vertical="center"/>
    </xf>
    <xf numFmtId="4" fontId="32" fillId="0" borderId="28" xfId="0" applyNumberFormat="1" applyFont="1" applyFill="1" applyBorder="1" applyAlignment="1">
      <alignment horizontal="center" vertical="center"/>
    </xf>
    <xf numFmtId="4" fontId="13" fillId="3" borderId="12"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wrapText="1"/>
    </xf>
    <xf numFmtId="4" fontId="25" fillId="11" borderId="10" xfId="0" applyNumberFormat="1" applyFont="1" applyFill="1" applyBorder="1" applyAlignment="1">
      <alignment horizontal="right" vertical="center" wrapText="1"/>
    </xf>
    <xf numFmtId="4" fontId="32" fillId="3" borderId="10" xfId="1" applyNumberFormat="1" applyFont="1" applyFill="1" applyBorder="1" applyAlignment="1">
      <alignment horizontal="right" vertical="center" wrapText="1"/>
    </xf>
    <xf numFmtId="4" fontId="33" fillId="11" borderId="13" xfId="0" applyNumberFormat="1" applyFont="1" applyFill="1" applyBorder="1" applyAlignment="1">
      <alignment horizontal="right" vertical="center" wrapText="1"/>
    </xf>
    <xf numFmtId="4" fontId="13" fillId="3" borderId="10" xfId="0" applyNumberFormat="1" applyFont="1" applyFill="1" applyBorder="1" applyAlignment="1">
      <alignment horizontal="right" vertical="center" wrapText="1"/>
    </xf>
    <xf numFmtId="4" fontId="33" fillId="11" borderId="10" xfId="0" applyNumberFormat="1" applyFont="1" applyFill="1" applyBorder="1" applyAlignment="1">
      <alignment horizontal="right" vertical="center" wrapText="1"/>
    </xf>
    <xf numFmtId="4" fontId="14" fillId="0" borderId="0" xfId="0" applyNumberFormat="1" applyFont="1" applyAlignment="1">
      <alignment vertical="center"/>
    </xf>
    <xf numFmtId="0" fontId="12" fillId="0" borderId="10" xfId="0" applyFont="1" applyBorder="1"/>
    <xf numFmtId="4" fontId="13" fillId="3" borderId="1" xfId="1" applyNumberFormat="1" applyFont="1" applyFill="1" applyBorder="1" applyAlignment="1">
      <alignment vertical="center"/>
    </xf>
    <xf numFmtId="1" fontId="13" fillId="3" borderId="1" xfId="2" applyNumberFormat="1" applyFont="1" applyFill="1" applyBorder="1" applyAlignment="1">
      <alignment vertical="center"/>
    </xf>
    <xf numFmtId="4" fontId="14" fillId="3" borderId="10" xfId="0" applyNumberFormat="1" applyFont="1" applyFill="1" applyBorder="1" applyAlignment="1">
      <alignment vertical="center"/>
    </xf>
    <xf numFmtId="0" fontId="21" fillId="3" borderId="0" xfId="0" applyFont="1" applyFill="1"/>
    <xf numFmtId="0" fontId="14" fillId="3" borderId="10" xfId="0" applyFont="1" applyFill="1" applyBorder="1" applyAlignment="1">
      <alignment horizontal="center" vertical="center"/>
    </xf>
    <xf numFmtId="2" fontId="12" fillId="3" borderId="10" xfId="0" applyNumberFormat="1" applyFont="1" applyFill="1" applyBorder="1" applyAlignment="1">
      <alignment horizontal="right" vertical="center" wrapText="1"/>
    </xf>
    <xf numFmtId="2" fontId="13" fillId="3" borderId="1" xfId="2" applyNumberFormat="1" applyFont="1" applyFill="1" applyBorder="1" applyAlignment="1">
      <alignment horizontal="right" vertical="center"/>
    </xf>
    <xf numFmtId="0" fontId="12" fillId="0" borderId="0" xfId="0" applyFont="1" applyBorder="1" applyAlignment="1">
      <alignment horizontal="justify" vertical="center" wrapText="1"/>
    </xf>
    <xf numFmtId="0" fontId="12" fillId="0" borderId="0" xfId="0" applyFont="1" applyAlignment="1">
      <alignment horizontal="justify" vertical="center"/>
    </xf>
    <xf numFmtId="0" fontId="35" fillId="0" borderId="36" xfId="0" applyFont="1" applyBorder="1" applyAlignment="1">
      <alignment vertical="center" wrapText="1"/>
    </xf>
    <xf numFmtId="0" fontId="35" fillId="0" borderId="10" xfId="0" applyFont="1" applyBorder="1" applyAlignment="1">
      <alignment vertical="center" wrapText="1"/>
    </xf>
    <xf numFmtId="0" fontId="31" fillId="0" borderId="10" xfId="0" applyFont="1" applyBorder="1" applyAlignment="1">
      <alignment vertical="center"/>
    </xf>
    <xf numFmtId="0" fontId="21" fillId="15" borderId="0" xfId="0" applyFont="1" applyFill="1"/>
    <xf numFmtId="0" fontId="31" fillId="0" borderId="0" xfId="0" applyFont="1" applyAlignment="1">
      <alignment horizontal="center" vertical="center"/>
    </xf>
    <xf numFmtId="0" fontId="31" fillId="0" borderId="0" xfId="0" applyFont="1" applyAlignment="1">
      <alignment horizontal="left" vertical="center"/>
    </xf>
    <xf numFmtId="10" fontId="33" fillId="0" borderId="0" xfId="2" applyNumberFormat="1" applyFont="1" applyAlignment="1">
      <alignment horizontal="center" vertical="center"/>
    </xf>
    <xf numFmtId="166" fontId="33" fillId="0" borderId="0" xfId="0" applyNumberFormat="1" applyFont="1" applyAlignment="1">
      <alignment horizontal="center"/>
    </xf>
    <xf numFmtId="166" fontId="33" fillId="0" borderId="0" xfId="0" applyNumberFormat="1" applyFont="1" applyAlignment="1">
      <alignment horizontal="center" vertical="center"/>
    </xf>
    <xf numFmtId="166" fontId="21" fillId="15" borderId="10" xfId="0" applyNumberFormat="1" applyFont="1" applyFill="1" applyBorder="1"/>
    <xf numFmtId="10" fontId="31" fillId="0" borderId="0" xfId="0" applyNumberFormat="1" applyFont="1" applyAlignment="1">
      <alignment horizontal="center"/>
    </xf>
    <xf numFmtId="166" fontId="31" fillId="0" borderId="0" xfId="0" applyNumberFormat="1" applyFont="1" applyAlignment="1">
      <alignment horizontal="center" vertical="center"/>
    </xf>
    <xf numFmtId="0" fontId="31" fillId="0" borderId="0" xfId="0" applyFont="1"/>
    <xf numFmtId="10" fontId="33" fillId="0" borderId="0" xfId="2" applyNumberFormat="1" applyFont="1" applyAlignment="1">
      <alignment horizontal="center"/>
    </xf>
    <xf numFmtId="0" fontId="33" fillId="0" borderId="0" xfId="0" applyFont="1" applyAlignment="1">
      <alignment vertical="center"/>
    </xf>
    <xf numFmtId="10" fontId="33" fillId="0" borderId="0" xfId="0" applyNumberFormat="1" applyFont="1" applyAlignment="1">
      <alignment vertical="center"/>
    </xf>
    <xf numFmtId="166" fontId="31" fillId="0" borderId="0" xfId="0" applyNumberFormat="1" applyFont="1" applyAlignment="1">
      <alignment vertical="center"/>
    </xf>
    <xf numFmtId="0" fontId="35" fillId="0" borderId="42" xfId="0" applyFont="1" applyBorder="1" applyAlignment="1">
      <alignment vertical="center" wrapText="1"/>
    </xf>
    <xf numFmtId="0" fontId="39" fillId="0" borderId="10" xfId="0" applyFont="1" applyBorder="1" applyAlignment="1">
      <alignment horizontal="center" vertical="center" wrapText="1"/>
    </xf>
    <xf numFmtId="0" fontId="39" fillId="0" borderId="10" xfId="0" applyFont="1" applyBorder="1" applyAlignment="1">
      <alignment horizontal="left" vertical="center" wrapText="1"/>
    </xf>
    <xf numFmtId="0" fontId="40" fillId="0" borderId="10" xfId="0" applyFont="1" applyBorder="1" applyAlignment="1">
      <alignment horizontal="center" vertical="center" wrapText="1"/>
    </xf>
    <xf numFmtId="0" fontId="39" fillId="0" borderId="32" xfId="0" applyFont="1" applyBorder="1" applyAlignment="1">
      <alignment horizontal="left" vertical="center" wrapText="1"/>
    </xf>
    <xf numFmtId="0" fontId="40" fillId="0" borderId="33" xfId="0" applyFont="1" applyBorder="1" applyAlignment="1">
      <alignment horizontal="center" vertical="center" wrapText="1"/>
    </xf>
    <xf numFmtId="0" fontId="40" fillId="0" borderId="30" xfId="0" applyFont="1" applyBorder="1" applyAlignment="1">
      <alignment horizontal="center" vertical="center" wrapText="1"/>
    </xf>
    <xf numFmtId="0" fontId="40" fillId="0" borderId="34" xfId="0" applyFont="1" applyBorder="1" applyAlignment="1">
      <alignment horizontal="center" vertical="center" wrapText="1"/>
    </xf>
    <xf numFmtId="0" fontId="40" fillId="0" borderId="32" xfId="0" applyFont="1" applyBorder="1" applyAlignment="1">
      <alignment horizontal="center" vertical="center" wrapText="1"/>
    </xf>
    <xf numFmtId="0" fontId="39" fillId="0" borderId="36" xfId="0" applyFont="1" applyBorder="1" applyAlignment="1">
      <alignment horizontal="left" vertical="center" wrapText="1"/>
    </xf>
    <xf numFmtId="0" fontId="40" fillId="0" borderId="37"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1" xfId="0" applyFont="1" applyBorder="1" applyAlignment="1">
      <alignment horizontal="center" vertical="center" wrapText="1"/>
    </xf>
    <xf numFmtId="0" fontId="39" fillId="0" borderId="35" xfId="0" applyFont="1" applyBorder="1" applyAlignment="1">
      <alignment horizontal="left" vertical="center" wrapText="1"/>
    </xf>
    <xf numFmtId="0" fontId="40" fillId="0" borderId="40" xfId="0" applyFont="1" applyBorder="1" applyAlignment="1">
      <alignment horizontal="center" vertical="center" wrapText="1"/>
    </xf>
    <xf numFmtId="0" fontId="40" fillId="0" borderId="41" xfId="0" applyFont="1" applyBorder="1" applyAlignment="1">
      <alignment horizontal="center" vertical="center" wrapText="1"/>
    </xf>
    <xf numFmtId="0" fontId="45" fillId="0" borderId="0" xfId="0" applyFont="1" applyBorder="1" applyAlignment="1">
      <alignment vertical="center"/>
    </xf>
    <xf numFmtId="0" fontId="45" fillId="0" borderId="0" xfId="0" applyFont="1" applyAlignment="1">
      <alignment vertical="center"/>
    </xf>
    <xf numFmtId="0" fontId="44" fillId="0" borderId="67" xfId="0" applyFont="1" applyBorder="1" applyAlignment="1">
      <alignment horizontal="center" vertical="center"/>
    </xf>
    <xf numFmtId="0" fontId="44" fillId="0" borderId="0" xfId="0" applyFont="1" applyBorder="1" applyAlignment="1">
      <alignment horizontal="center" vertical="center"/>
    </xf>
    <xf numFmtId="0" fontId="44" fillId="0" borderId="68" xfId="0" applyFont="1" applyBorder="1" applyAlignment="1">
      <alignment horizontal="center" vertical="center"/>
    </xf>
    <xf numFmtId="0" fontId="44" fillId="2" borderId="52" xfId="0" applyFont="1" applyFill="1" applyBorder="1" applyAlignment="1">
      <alignment horizontal="left" vertical="center"/>
    </xf>
    <xf numFmtId="0" fontId="44" fillId="2" borderId="56" xfId="0" applyFont="1" applyFill="1" applyBorder="1" applyAlignment="1">
      <alignment horizontal="left" vertical="center"/>
    </xf>
    <xf numFmtId="4" fontId="46" fillId="9" borderId="10" xfId="0" applyNumberFormat="1" applyFont="1" applyFill="1" applyBorder="1" applyAlignment="1">
      <alignment vertical="center"/>
    </xf>
    <xf numFmtId="0" fontId="47" fillId="16" borderId="0" xfId="0" applyFont="1" applyFill="1" applyBorder="1" applyAlignment="1">
      <alignment vertical="center"/>
    </xf>
    <xf numFmtId="4" fontId="45" fillId="9" borderId="60" xfId="1" applyNumberFormat="1" applyFont="1" applyFill="1" applyBorder="1" applyAlignment="1">
      <alignment horizontal="center" vertical="center"/>
    </xf>
    <xf numFmtId="4" fontId="46" fillId="9" borderId="61" xfId="1" applyNumberFormat="1" applyFont="1" applyFill="1" applyBorder="1" applyAlignment="1">
      <alignment vertical="center"/>
    </xf>
    <xf numFmtId="4" fontId="46" fillId="9" borderId="62" xfId="1" applyNumberFormat="1" applyFont="1" applyFill="1" applyBorder="1" applyAlignment="1">
      <alignment vertical="center"/>
    </xf>
    <xf numFmtId="0" fontId="44" fillId="2" borderId="56" xfId="0" applyFont="1" applyFill="1" applyBorder="1" applyAlignment="1">
      <alignment horizontal="left" vertical="center" wrapText="1"/>
    </xf>
    <xf numFmtId="0" fontId="44" fillId="6" borderId="12"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58" xfId="0" applyFont="1" applyFill="1" applyBorder="1" applyAlignment="1">
      <alignment horizontal="center" vertical="center" wrapText="1"/>
    </xf>
    <xf numFmtId="165" fontId="52" fillId="18" borderId="63" xfId="1" applyFont="1" applyFill="1" applyBorder="1" applyAlignment="1">
      <alignment horizontal="center" vertical="center"/>
    </xf>
    <xf numFmtId="165" fontId="52" fillId="18" borderId="10" xfId="1" applyNumberFormat="1" applyFont="1" applyFill="1" applyBorder="1" applyAlignment="1">
      <alignment horizontal="center" vertical="center"/>
    </xf>
    <xf numFmtId="0" fontId="54" fillId="0" borderId="0" xfId="0" applyFont="1"/>
    <xf numFmtId="0" fontId="54" fillId="0" borderId="0" xfId="0" applyFont="1" applyAlignment="1">
      <alignment horizontal="center"/>
    </xf>
    <xf numFmtId="4" fontId="55" fillId="3" borderId="0" xfId="1" applyNumberFormat="1" applyFont="1" applyFill="1" applyBorder="1" applyAlignment="1">
      <alignment vertical="center"/>
    </xf>
    <xf numFmtId="0" fontId="54" fillId="3" borderId="0" xfId="0" applyFont="1" applyFill="1"/>
    <xf numFmtId="4" fontId="55" fillId="3" borderId="0" xfId="4" applyNumberFormat="1" applyFont="1" applyFill="1" applyBorder="1" applyAlignment="1">
      <alignment vertical="center"/>
    </xf>
    <xf numFmtId="165" fontId="56" fillId="3" borderId="0" xfId="1" applyNumberFormat="1" applyFont="1" applyFill="1" applyBorder="1" applyAlignment="1">
      <alignment horizontal="center" vertical="center"/>
    </xf>
    <xf numFmtId="2" fontId="56" fillId="3" borderId="0" xfId="1" applyNumberFormat="1" applyFont="1" applyFill="1" applyBorder="1" applyAlignment="1">
      <alignment horizontal="center" vertical="center"/>
    </xf>
    <xf numFmtId="0" fontId="55" fillId="21" borderId="69" xfId="0" applyFont="1" applyFill="1" applyBorder="1" applyAlignment="1">
      <alignment horizontal="center" vertical="center" wrapText="1"/>
    </xf>
    <xf numFmtId="0" fontId="55" fillId="20" borderId="69" xfId="0" applyFont="1" applyFill="1" applyBorder="1" applyAlignment="1">
      <alignment horizontal="center" vertical="center" wrapText="1"/>
    </xf>
    <xf numFmtId="0" fontId="54" fillId="0" borderId="0" xfId="0" applyFont="1" applyBorder="1"/>
    <xf numFmtId="0" fontId="53" fillId="0" borderId="0" xfId="0" applyFont="1" applyBorder="1" applyAlignment="1">
      <alignment horizontal="center" vertical="center"/>
    </xf>
    <xf numFmtId="0" fontId="54" fillId="0" borderId="0" xfId="0" applyFont="1" applyBorder="1" applyAlignment="1">
      <alignment horizontal="center"/>
    </xf>
    <xf numFmtId="0" fontId="55" fillId="21" borderId="73" xfId="0" applyFont="1" applyFill="1" applyBorder="1" applyAlignment="1">
      <alignment horizontal="center" vertical="center" wrapText="1"/>
    </xf>
    <xf numFmtId="4" fontId="44" fillId="9" borderId="61" xfId="1" applyNumberFormat="1" applyFont="1" applyFill="1" applyBorder="1" applyAlignment="1">
      <alignment horizontal="center" vertical="center"/>
    </xf>
    <xf numFmtId="0" fontId="62" fillId="3" borderId="10" xfId="0" applyFont="1" applyFill="1" applyBorder="1" applyAlignment="1">
      <alignment horizontal="center" vertical="center"/>
    </xf>
    <xf numFmtId="4" fontId="62" fillId="3" borderId="29" xfId="4" applyNumberFormat="1" applyFont="1" applyFill="1" applyBorder="1" applyAlignment="1">
      <alignment vertical="center"/>
    </xf>
    <xf numFmtId="2" fontId="64" fillId="3" borderId="10" xfId="1" applyNumberFormat="1" applyFont="1" applyFill="1" applyBorder="1" applyAlignment="1">
      <alignment horizontal="center" vertical="center"/>
    </xf>
    <xf numFmtId="2" fontId="63" fillId="18" borderId="10" xfId="1" applyNumberFormat="1" applyFont="1" applyFill="1" applyBorder="1" applyAlignment="1">
      <alignment horizontal="center" vertical="center"/>
    </xf>
    <xf numFmtId="0" fontId="62" fillId="3" borderId="29" xfId="0" applyFont="1" applyFill="1" applyBorder="1" applyAlignment="1">
      <alignment horizontal="center" vertical="center"/>
    </xf>
    <xf numFmtId="4" fontId="64" fillId="3" borderId="0" xfId="1" applyNumberFormat="1" applyFont="1" applyFill="1" applyBorder="1" applyAlignment="1">
      <alignment vertical="center"/>
    </xf>
    <xf numFmtId="165" fontId="63" fillId="3" borderId="0" xfId="1" applyNumberFormat="1" applyFont="1" applyFill="1" applyBorder="1" applyAlignment="1">
      <alignment horizontal="center" vertical="center"/>
    </xf>
    <xf numFmtId="2" fontId="63" fillId="3" borderId="0" xfId="1" applyNumberFormat="1" applyFont="1" applyFill="1" applyBorder="1" applyAlignment="1">
      <alignment horizontal="center" vertical="center"/>
    </xf>
    <xf numFmtId="4" fontId="55" fillId="3" borderId="0" xfId="4" applyNumberFormat="1" applyFont="1" applyFill="1" applyBorder="1" applyAlignment="1">
      <alignment horizontal="center" vertical="center"/>
    </xf>
    <xf numFmtId="165" fontId="52" fillId="18" borderId="69" xfId="1" applyFont="1" applyFill="1" applyBorder="1" applyAlignment="1">
      <alignment horizontal="center" vertical="center"/>
    </xf>
    <xf numFmtId="165" fontId="62" fillId="3" borderId="27" xfId="1" applyFont="1" applyFill="1" applyBorder="1" applyAlignment="1">
      <alignment horizontal="center" vertical="center"/>
    </xf>
    <xf numFmtId="4" fontId="62" fillId="3" borderId="13" xfId="1" applyNumberFormat="1" applyFont="1" applyFill="1" applyBorder="1" applyAlignment="1">
      <alignment vertical="center"/>
    </xf>
    <xf numFmtId="4" fontId="64" fillId="3" borderId="0" xfId="4" applyNumberFormat="1" applyFont="1" applyFill="1" applyBorder="1" applyAlignment="1">
      <alignment horizontal="center" vertical="center"/>
    </xf>
    <xf numFmtId="4" fontId="62" fillId="3" borderId="85" xfId="4" applyNumberFormat="1" applyFont="1" applyFill="1" applyBorder="1" applyAlignment="1">
      <alignment vertical="center"/>
    </xf>
    <xf numFmtId="165" fontId="64" fillId="3" borderId="86" xfId="1" applyFont="1" applyFill="1" applyBorder="1" applyAlignment="1">
      <alignment horizontal="center" vertical="center"/>
    </xf>
    <xf numFmtId="4" fontId="62" fillId="3" borderId="87" xfId="4" applyNumberFormat="1" applyFont="1" applyFill="1" applyBorder="1" applyAlignment="1">
      <alignment vertical="center"/>
    </xf>
    <xf numFmtId="0" fontId="58" fillId="3" borderId="0" xfId="0" applyFont="1" applyFill="1" applyBorder="1" applyAlignment="1"/>
    <xf numFmtId="0" fontId="55" fillId="3"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0" fillId="2" borderId="0" xfId="0" applyFont="1" applyFill="1" applyAlignment="1">
      <alignment horizontal="center" vertical="center"/>
    </xf>
    <xf numFmtId="0" fontId="3" fillId="0" borderId="0" xfId="0" applyFont="1" applyBorder="1" applyAlignment="1">
      <alignment horizontal="center" vertical="center"/>
    </xf>
    <xf numFmtId="0" fontId="5" fillId="0" borderId="6" xfId="0" applyFont="1" applyBorder="1" applyAlignment="1">
      <alignment horizontal="left" vertical="top"/>
    </xf>
    <xf numFmtId="0" fontId="0" fillId="0" borderId="6" xfId="0" applyFont="1" applyBorder="1" applyAlignment="1">
      <alignment horizontal="left" vertical="top"/>
    </xf>
    <xf numFmtId="0" fontId="6" fillId="2" borderId="6" xfId="0" applyFont="1" applyFill="1" applyBorder="1" applyAlignment="1">
      <alignment horizontal="center" vertical="center"/>
    </xf>
    <xf numFmtId="0" fontId="6" fillId="0" borderId="6" xfId="0" applyFont="1" applyBorder="1" applyAlignment="1">
      <alignment horizontal="left" vertical="center"/>
    </xf>
    <xf numFmtId="0" fontId="4" fillId="0" borderId="6" xfId="0" applyFont="1" applyBorder="1" applyAlignment="1">
      <alignment horizontal="left" vertical="top"/>
    </xf>
    <xf numFmtId="0" fontId="8" fillId="3" borderId="7" xfId="0" applyFont="1" applyFill="1" applyBorder="1" applyAlignment="1">
      <alignment horizontal="center" vertical="center"/>
    </xf>
    <xf numFmtId="0" fontId="8" fillId="3" borderId="9" xfId="0" applyFont="1" applyFill="1" applyBorder="1" applyAlignment="1">
      <alignment horizontal="center" vertical="center"/>
    </xf>
    <xf numFmtId="4" fontId="9" fillId="3" borderId="7" xfId="2" applyNumberFormat="1" applyFont="1" applyFill="1" applyBorder="1" applyAlignment="1">
      <alignment horizontal="center" vertical="center"/>
    </xf>
    <xf numFmtId="4" fontId="9" fillId="3" borderId="9" xfId="2" applyNumberFormat="1" applyFont="1" applyFill="1" applyBorder="1" applyAlignment="1">
      <alignment horizontal="center" vertical="center"/>
    </xf>
    <xf numFmtId="0" fontId="6" fillId="0" borderId="9" xfId="0" applyFont="1" applyBorder="1" applyAlignment="1">
      <alignment horizontal="left" vertical="center"/>
    </xf>
    <xf numFmtId="0" fontId="6" fillId="0" borderId="7" xfId="0" applyFont="1" applyBorder="1" applyAlignment="1">
      <alignment horizontal="left"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9" xfId="0" applyFont="1" applyFill="1" applyBorder="1" applyAlignment="1">
      <alignment horizontal="center" vertical="center"/>
    </xf>
    <xf numFmtId="0" fontId="45" fillId="2" borderId="11" xfId="0" applyFont="1" applyFill="1" applyBorder="1" applyAlignment="1">
      <alignment horizontal="justify" vertical="center" wrapText="1"/>
    </xf>
    <xf numFmtId="0" fontId="45" fillId="2" borderId="12" xfId="0" applyFont="1" applyFill="1" applyBorder="1" applyAlignment="1">
      <alignment horizontal="justify" vertical="center" wrapText="1"/>
    </xf>
    <xf numFmtId="0" fontId="45" fillId="2" borderId="57" xfId="0" applyFont="1" applyFill="1" applyBorder="1" applyAlignment="1">
      <alignment horizontal="justify" vertical="center" wrapText="1"/>
    </xf>
    <xf numFmtId="0" fontId="50" fillId="0" borderId="64" xfId="0" applyFont="1" applyBorder="1" applyAlignment="1">
      <alignment horizontal="center" vertical="center"/>
    </xf>
    <xf numFmtId="0" fontId="50" fillId="0" borderId="65" xfId="0" applyFont="1" applyBorder="1" applyAlignment="1">
      <alignment horizontal="center" vertical="center"/>
    </xf>
    <xf numFmtId="0" fontId="50" fillId="0" borderId="66" xfId="0" applyFont="1" applyBorder="1" applyAlignment="1">
      <alignment horizontal="center" vertical="center"/>
    </xf>
    <xf numFmtId="0" fontId="50" fillId="0" borderId="67" xfId="0" applyFont="1" applyBorder="1" applyAlignment="1">
      <alignment horizontal="center" vertical="center"/>
    </xf>
    <xf numFmtId="0" fontId="50" fillId="0" borderId="0" xfId="0" applyFont="1" applyBorder="1" applyAlignment="1">
      <alignment horizontal="center" vertical="center"/>
    </xf>
    <xf numFmtId="0" fontId="50" fillId="0" borderId="68" xfId="0" applyFont="1" applyBorder="1" applyAlignment="1">
      <alignment horizontal="center" vertical="center"/>
    </xf>
    <xf numFmtId="0" fontId="49" fillId="2" borderId="53" xfId="0" applyFont="1" applyFill="1" applyBorder="1" applyAlignment="1">
      <alignment horizontal="left" vertical="center"/>
    </xf>
    <xf numFmtId="0" fontId="49" fillId="2" borderId="54" xfId="0" applyFont="1" applyFill="1" applyBorder="1" applyAlignment="1">
      <alignment horizontal="left" vertical="center"/>
    </xf>
    <xf numFmtId="0" fontId="49" fillId="2" borderId="55" xfId="0" applyFont="1" applyFill="1" applyBorder="1" applyAlignment="1">
      <alignment horizontal="left" vertical="center"/>
    </xf>
    <xf numFmtId="0" fontId="44" fillId="2" borderId="11" xfId="0" applyFont="1" applyFill="1" applyBorder="1" applyAlignment="1">
      <alignment horizontal="left" vertical="center"/>
    </xf>
    <xf numFmtId="0" fontId="45" fillId="2" borderId="12" xfId="0" applyFont="1" applyFill="1" applyBorder="1" applyAlignment="1">
      <alignment horizontal="left" vertical="center"/>
    </xf>
    <xf numFmtId="0" fontId="45" fillId="2" borderId="57" xfId="0" applyFont="1" applyFill="1" applyBorder="1" applyAlignment="1">
      <alignment horizontal="left" vertical="center"/>
    </xf>
    <xf numFmtId="0" fontId="45" fillId="2" borderId="11" xfId="0" applyFont="1" applyFill="1" applyBorder="1" applyAlignment="1">
      <alignment horizontal="left" vertical="center"/>
    </xf>
    <xf numFmtId="0" fontId="51" fillId="18" borderId="65" xfId="0" applyFont="1" applyFill="1" applyBorder="1" applyAlignment="1">
      <alignment horizontal="center" vertical="center"/>
    </xf>
    <xf numFmtId="0" fontId="44" fillId="2" borderId="56" xfId="0" applyFont="1" applyFill="1" applyBorder="1" applyAlignment="1">
      <alignment horizontal="left" vertical="center"/>
    </xf>
    <xf numFmtId="0" fontId="44" fillId="2" borderId="10" xfId="0" applyFont="1" applyFill="1" applyBorder="1" applyAlignment="1">
      <alignment horizontal="left" vertical="center"/>
    </xf>
    <xf numFmtId="0" fontId="44" fillId="2" borderId="58" xfId="0" applyFont="1" applyFill="1" applyBorder="1" applyAlignment="1">
      <alignment horizontal="left" vertical="center"/>
    </xf>
    <xf numFmtId="0" fontId="44" fillId="6" borderId="59" xfId="0" applyFont="1" applyFill="1" applyBorder="1" applyAlignment="1">
      <alignment horizontal="center" vertical="center" wrapText="1"/>
    </xf>
    <xf numFmtId="0" fontId="44" fillId="6" borderId="13"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6" fillId="9" borderId="59" xfId="0" applyFont="1" applyFill="1" applyBorder="1" applyAlignment="1">
      <alignment horizontal="center" vertical="center"/>
    </xf>
    <xf numFmtId="0" fontId="46" fillId="9" borderId="13" xfId="0" applyFont="1" applyFill="1" applyBorder="1" applyAlignment="1">
      <alignment horizontal="center" vertical="center"/>
    </xf>
    <xf numFmtId="4" fontId="46" fillId="9" borderId="11" xfId="0" applyNumberFormat="1" applyFont="1" applyFill="1" applyBorder="1" applyAlignment="1">
      <alignment horizontal="center" vertical="center"/>
    </xf>
    <xf numFmtId="4" fontId="46" fillId="9" borderId="13" xfId="0" applyNumberFormat="1" applyFont="1" applyFill="1" applyBorder="1" applyAlignment="1">
      <alignment horizontal="center" vertical="center"/>
    </xf>
    <xf numFmtId="0" fontId="61" fillId="0" borderId="0" xfId="0" applyFont="1" applyAlignment="1">
      <alignment horizontal="center"/>
    </xf>
    <xf numFmtId="4" fontId="64" fillId="19" borderId="31" xfId="4" applyNumberFormat="1" applyFont="1" applyFill="1" applyBorder="1" applyAlignment="1">
      <alignment horizontal="center" vertical="center"/>
    </xf>
    <xf numFmtId="4" fontId="64" fillId="19" borderId="76" xfId="4" applyNumberFormat="1" applyFont="1" applyFill="1" applyBorder="1" applyAlignment="1">
      <alignment horizontal="center" vertical="center"/>
    </xf>
    <xf numFmtId="0" fontId="62" fillId="3" borderId="10" xfId="0" applyFont="1" applyFill="1" applyBorder="1" applyAlignment="1">
      <alignment horizontal="justify" vertical="center" wrapText="1"/>
    </xf>
    <xf numFmtId="0" fontId="62" fillId="3" borderId="11" xfId="0" applyFont="1" applyFill="1" applyBorder="1" applyAlignment="1">
      <alignment horizontal="justify" vertical="center" wrapText="1"/>
    </xf>
    <xf numFmtId="0" fontId="57" fillId="2" borderId="81" xfId="0" applyFont="1" applyFill="1" applyBorder="1" applyAlignment="1">
      <alignment horizontal="left" vertical="center"/>
    </xf>
    <xf numFmtId="0" fontId="57" fillId="2" borderId="82" xfId="0" applyFont="1" applyFill="1" applyBorder="1" applyAlignment="1">
      <alignment horizontal="left" vertical="center"/>
    </xf>
    <xf numFmtId="0" fontId="57" fillId="2" borderId="83" xfId="0" applyFont="1" applyFill="1" applyBorder="1" applyAlignment="1">
      <alignment horizontal="left" vertical="center"/>
    </xf>
    <xf numFmtId="0" fontId="62" fillId="3" borderId="11" xfId="0" applyFont="1" applyFill="1" applyBorder="1" applyAlignment="1">
      <alignment horizontal="left" vertical="center"/>
    </xf>
    <xf numFmtId="0" fontId="54" fillId="3" borderId="12" xfId="0" applyFont="1" applyFill="1" applyBorder="1" applyAlignment="1">
      <alignment horizontal="left" vertical="center"/>
    </xf>
    <xf numFmtId="0" fontId="62" fillId="3" borderId="29" xfId="0" applyFont="1" applyFill="1" applyBorder="1" applyAlignment="1">
      <alignment horizontal="left" vertical="center"/>
    </xf>
    <xf numFmtId="0" fontId="54" fillId="3" borderId="15" xfId="0" applyFont="1" applyFill="1" applyBorder="1" applyAlignment="1">
      <alignment horizontal="left" vertical="center"/>
    </xf>
    <xf numFmtId="0" fontId="55" fillId="21" borderId="71" xfId="0" applyFont="1" applyFill="1" applyBorder="1" applyAlignment="1">
      <alignment horizontal="center" vertical="center" wrapText="1"/>
    </xf>
    <xf numFmtId="0" fontId="55" fillId="21" borderId="72" xfId="0" applyFont="1" applyFill="1" applyBorder="1" applyAlignment="1">
      <alignment horizontal="center" vertical="center" wrapText="1"/>
    </xf>
    <xf numFmtId="0" fontId="58" fillId="2" borderId="71" xfId="0" applyFont="1" applyFill="1" applyBorder="1" applyAlignment="1">
      <alignment horizontal="left" vertical="center"/>
    </xf>
    <xf numFmtId="0" fontId="58" fillId="2" borderId="73" xfId="0" applyFont="1" applyFill="1" applyBorder="1" applyAlignment="1">
      <alignment horizontal="left" vertical="center"/>
    </xf>
    <xf numFmtId="0" fontId="57" fillId="2" borderId="71" xfId="0" applyFont="1" applyFill="1" applyBorder="1" applyAlignment="1">
      <alignment horizontal="left" vertical="center"/>
    </xf>
    <xf numFmtId="0" fontId="57" fillId="2" borderId="73" xfId="0" applyFont="1" applyFill="1" applyBorder="1" applyAlignment="1">
      <alignment horizontal="left" vertical="center"/>
    </xf>
    <xf numFmtId="0" fontId="55" fillId="21" borderId="73" xfId="0" applyFont="1" applyFill="1" applyBorder="1" applyAlignment="1">
      <alignment horizontal="center" vertical="center" wrapText="1"/>
    </xf>
    <xf numFmtId="0" fontId="64" fillId="19" borderId="64" xfId="0" applyFont="1" applyFill="1" applyBorder="1" applyAlignment="1">
      <alignment horizontal="center" vertical="center"/>
    </xf>
    <xf numFmtId="0" fontId="64" fillId="19" borderId="65" xfId="0" applyFont="1" applyFill="1" applyBorder="1" applyAlignment="1">
      <alignment horizontal="center" vertical="center"/>
    </xf>
    <xf numFmtId="0" fontId="64" fillId="19" borderId="66" xfId="0" applyFont="1" applyFill="1" applyBorder="1" applyAlignment="1">
      <alignment horizontal="center" vertical="center"/>
    </xf>
    <xf numFmtId="0" fontId="64" fillId="19" borderId="74" xfId="0" applyFont="1" applyFill="1" applyBorder="1" applyAlignment="1">
      <alignment horizontal="center" vertical="center"/>
    </xf>
    <xf numFmtId="0" fontId="64" fillId="19" borderId="75" xfId="0" applyFont="1" applyFill="1" applyBorder="1" applyAlignment="1">
      <alignment horizontal="center" vertical="center"/>
    </xf>
    <xf numFmtId="0" fontId="64" fillId="19" borderId="70" xfId="0" applyFont="1" applyFill="1" applyBorder="1" applyAlignment="1">
      <alignment horizontal="center" vertical="center"/>
    </xf>
    <xf numFmtId="4" fontId="65" fillId="18" borderId="31" xfId="4" applyNumberFormat="1" applyFont="1" applyFill="1" applyBorder="1" applyAlignment="1">
      <alignment horizontal="center" vertical="center"/>
    </xf>
    <xf numFmtId="4" fontId="65" fillId="18" borderId="76" xfId="4" applyNumberFormat="1" applyFont="1" applyFill="1" applyBorder="1" applyAlignment="1">
      <alignment horizontal="center" vertical="center"/>
    </xf>
    <xf numFmtId="0" fontId="55" fillId="3" borderId="65" xfId="0" applyFont="1" applyFill="1" applyBorder="1" applyAlignment="1">
      <alignment horizontal="center" vertical="center"/>
    </xf>
    <xf numFmtId="0" fontId="58" fillId="2" borderId="81" xfId="0" applyFont="1" applyFill="1" applyBorder="1" applyAlignment="1">
      <alignment horizontal="left" vertical="center"/>
    </xf>
    <xf numFmtId="0" fontId="58" fillId="2" borderId="82" xfId="0" applyFont="1" applyFill="1" applyBorder="1" applyAlignment="1">
      <alignment horizontal="left" vertical="center"/>
    </xf>
    <xf numFmtId="0" fontId="58" fillId="2" borderId="81" xfId="0" applyFont="1" applyFill="1" applyBorder="1" applyAlignment="1">
      <alignment horizontal="left"/>
    </xf>
    <xf numFmtId="0" fontId="58" fillId="2" borderId="83" xfId="0" applyFont="1" applyFill="1" applyBorder="1" applyAlignment="1">
      <alignment horizontal="left"/>
    </xf>
    <xf numFmtId="0" fontId="58" fillId="2" borderId="82" xfId="0" applyFont="1" applyFill="1" applyBorder="1" applyAlignment="1">
      <alignment horizontal="left"/>
    </xf>
    <xf numFmtId="4" fontId="60" fillId="22" borderId="31" xfId="4" applyNumberFormat="1" applyFont="1" applyFill="1" applyBorder="1" applyAlignment="1">
      <alignment horizontal="center" vertical="center"/>
    </xf>
    <xf numFmtId="4" fontId="60" fillId="22" borderId="76" xfId="4" applyNumberFormat="1" applyFont="1" applyFill="1" applyBorder="1" applyAlignment="1">
      <alignment horizontal="center" vertical="center"/>
    </xf>
    <xf numFmtId="0" fontId="58" fillId="2" borderId="71" xfId="0" applyFont="1" applyFill="1" applyBorder="1" applyAlignment="1">
      <alignment horizontal="left"/>
    </xf>
    <xf numFmtId="0" fontId="58" fillId="2" borderId="72" xfId="0" applyFont="1" applyFill="1" applyBorder="1" applyAlignment="1">
      <alignment horizontal="left"/>
    </xf>
    <xf numFmtId="0" fontId="58" fillId="2" borderId="73" xfId="0" applyFont="1" applyFill="1" applyBorder="1" applyAlignment="1">
      <alignment horizontal="left"/>
    </xf>
    <xf numFmtId="0" fontId="59" fillId="19" borderId="77" xfId="0" applyFont="1" applyFill="1" applyBorder="1" applyAlignment="1">
      <alignment horizontal="center" vertical="center"/>
    </xf>
    <xf numFmtId="0" fontId="59" fillId="19" borderId="78" xfId="0" applyFont="1" applyFill="1" applyBorder="1" applyAlignment="1">
      <alignment horizontal="center" vertical="center"/>
    </xf>
    <xf numFmtId="0" fontId="59" fillId="19" borderId="80" xfId="0" applyFont="1" applyFill="1" applyBorder="1" applyAlignment="1">
      <alignment horizontal="center" vertical="center"/>
    </xf>
    <xf numFmtId="0" fontId="59" fillId="19" borderId="71" xfId="0" applyFont="1" applyFill="1" applyBorder="1" applyAlignment="1">
      <alignment horizontal="center"/>
    </xf>
    <xf numFmtId="0" fontId="59" fillId="19" borderId="72" xfId="0" applyFont="1" applyFill="1" applyBorder="1" applyAlignment="1">
      <alignment horizontal="center"/>
    </xf>
    <xf numFmtId="0" fontId="59" fillId="19" borderId="73" xfId="0" applyFont="1" applyFill="1" applyBorder="1" applyAlignment="1">
      <alignment horizontal="center"/>
    </xf>
    <xf numFmtId="0" fontId="59" fillId="19" borderId="84" xfId="0" applyFont="1" applyFill="1" applyBorder="1" applyAlignment="1">
      <alignment horizontal="center" vertical="center"/>
    </xf>
    <xf numFmtId="0" fontId="59" fillId="19" borderId="79" xfId="0" applyFont="1" applyFill="1" applyBorder="1" applyAlignment="1">
      <alignment horizontal="center" vertical="center"/>
    </xf>
    <xf numFmtId="0" fontId="58" fillId="0" borderId="0" xfId="0" applyFont="1" applyBorder="1" applyAlignment="1">
      <alignment horizontal="center"/>
    </xf>
    <xf numFmtId="0" fontId="58" fillId="0" borderId="0" xfId="0" applyFont="1" applyBorder="1" applyAlignment="1">
      <alignment horizontal="center" vertical="center"/>
    </xf>
    <xf numFmtId="0" fontId="60" fillId="22" borderId="64" xfId="0" applyFont="1" applyFill="1" applyBorder="1" applyAlignment="1">
      <alignment horizontal="center" vertical="center"/>
    </xf>
    <xf numFmtId="0" fontId="60" fillId="22" borderId="65" xfId="0" applyFont="1" applyFill="1" applyBorder="1" applyAlignment="1">
      <alignment horizontal="center" vertical="center"/>
    </xf>
    <xf numFmtId="0" fontId="60" fillId="22" borderId="66" xfId="0" applyFont="1" applyFill="1" applyBorder="1" applyAlignment="1">
      <alignment horizontal="center" vertical="center"/>
    </xf>
    <xf numFmtId="0" fontId="60" fillId="22" borderId="74" xfId="0" applyFont="1" applyFill="1" applyBorder="1" applyAlignment="1">
      <alignment horizontal="center" vertical="center"/>
    </xf>
    <xf numFmtId="0" fontId="60" fillId="22" borderId="75" xfId="0" applyFont="1" applyFill="1" applyBorder="1" applyAlignment="1">
      <alignment horizontal="center" vertical="center"/>
    </xf>
    <xf numFmtId="0" fontId="60" fillId="22" borderId="70" xfId="0" applyFont="1" applyFill="1" applyBorder="1" applyAlignment="1">
      <alignment horizontal="center" vertical="center"/>
    </xf>
    <xf numFmtId="165" fontId="64" fillId="3" borderId="31" xfId="1" applyFont="1" applyFill="1" applyBorder="1" applyAlignment="1">
      <alignment horizontal="center" vertical="center"/>
    </xf>
    <xf numFmtId="165" fontId="64" fillId="3" borderId="76" xfId="1" applyFont="1" applyFill="1" applyBorder="1" applyAlignment="1">
      <alignment horizontal="center" vertical="center"/>
    </xf>
    <xf numFmtId="0" fontId="59" fillId="19" borderId="71" xfId="0" applyFont="1" applyFill="1" applyBorder="1" applyAlignment="1">
      <alignment horizontal="center" vertical="center"/>
    </xf>
    <xf numFmtId="0" fontId="59" fillId="19" borderId="72" xfId="0" applyFont="1" applyFill="1" applyBorder="1" applyAlignment="1">
      <alignment horizontal="center" vertical="center"/>
    </xf>
    <xf numFmtId="0" fontId="59" fillId="19" borderId="73" xfId="0" applyFont="1" applyFill="1" applyBorder="1" applyAlignment="1">
      <alignment horizontal="center" vertical="center"/>
    </xf>
    <xf numFmtId="0" fontId="59" fillId="3" borderId="0" xfId="0" applyFont="1" applyFill="1" applyBorder="1" applyAlignment="1">
      <alignment horizontal="center" vertical="center"/>
    </xf>
    <xf numFmtId="0" fontId="13" fillId="3" borderId="15" xfId="0" applyFont="1" applyFill="1" applyBorder="1" applyAlignment="1">
      <alignment horizontal="justify" vertical="center" wrapText="1"/>
    </xf>
    <xf numFmtId="0" fontId="13" fillId="3" borderId="16" xfId="0" applyFont="1" applyFill="1" applyBorder="1" applyAlignment="1">
      <alignment horizontal="justify" vertical="center" wrapText="1"/>
    </xf>
    <xf numFmtId="0" fontId="13" fillId="3" borderId="17" xfId="0" applyFont="1" applyFill="1" applyBorder="1" applyAlignment="1">
      <alignment horizontal="justify" vertical="center" wrapText="1"/>
    </xf>
    <xf numFmtId="0" fontId="17" fillId="2" borderId="11" xfId="0" applyFont="1" applyFill="1" applyBorder="1" applyAlignment="1">
      <alignment horizontal="center" vertical="top"/>
    </xf>
    <xf numFmtId="0" fontId="17" fillId="2" borderId="12" xfId="0" applyFont="1" applyFill="1" applyBorder="1" applyAlignment="1">
      <alignment horizontal="center" vertical="top"/>
    </xf>
    <xf numFmtId="0" fontId="17" fillId="2" borderId="13" xfId="0" applyFont="1" applyFill="1" applyBorder="1" applyAlignment="1">
      <alignment horizontal="center" vertical="top"/>
    </xf>
    <xf numFmtId="0" fontId="17" fillId="2" borderId="10" xfId="0" applyFont="1" applyFill="1" applyBorder="1" applyAlignment="1">
      <alignment horizontal="center" vertical="top"/>
    </xf>
    <xf numFmtId="0" fontId="19" fillId="0" borderId="25" xfId="0" applyFont="1" applyBorder="1" applyAlignment="1">
      <alignment horizontal="center" vertical="top"/>
    </xf>
    <xf numFmtId="0" fontId="19" fillId="0" borderId="2" xfId="0" applyFont="1" applyBorder="1" applyAlignment="1">
      <alignment horizontal="center" vertical="top"/>
    </xf>
    <xf numFmtId="0" fontId="19" fillId="0" borderId="26" xfId="0" applyFont="1" applyBorder="1" applyAlignment="1">
      <alignment horizontal="center" vertical="top"/>
    </xf>
    <xf numFmtId="4" fontId="32" fillId="3" borderId="11" xfId="0" applyNumberFormat="1" applyFont="1" applyFill="1" applyBorder="1" applyAlignment="1">
      <alignment horizontal="center" vertical="center"/>
    </xf>
    <xf numFmtId="4" fontId="32" fillId="3" borderId="13" xfId="0" applyNumberFormat="1" applyFont="1" applyFill="1" applyBorder="1" applyAlignment="1">
      <alignment horizontal="center" vertical="center"/>
    </xf>
    <xf numFmtId="0" fontId="32" fillId="3" borderId="11" xfId="0" applyFont="1" applyFill="1" applyBorder="1" applyAlignment="1">
      <alignment horizontal="left" vertical="center" wrapText="1"/>
    </xf>
    <xf numFmtId="0" fontId="32" fillId="3" borderId="12" xfId="0" applyFont="1" applyFill="1" applyBorder="1" applyAlignment="1">
      <alignment horizontal="left" vertical="center" wrapText="1"/>
    </xf>
    <xf numFmtId="0" fontId="32" fillId="3" borderId="13" xfId="0" applyFont="1" applyFill="1" applyBorder="1" applyAlignment="1">
      <alignment horizontal="left" vertical="center" wrapText="1"/>
    </xf>
    <xf numFmtId="0" fontId="24" fillId="8" borderId="11" xfId="0" applyFont="1" applyFill="1" applyBorder="1" applyAlignment="1">
      <alignment horizontal="center" vertical="center"/>
    </xf>
    <xf numFmtId="0" fontId="24" fillId="8" borderId="13" xfId="0" applyFont="1" applyFill="1" applyBorder="1" applyAlignment="1">
      <alignment horizontal="center" vertical="center"/>
    </xf>
    <xf numFmtId="0" fontId="13" fillId="8" borderId="11" xfId="0" applyFont="1" applyFill="1" applyBorder="1" applyAlignment="1">
      <alignment vertical="center" wrapText="1"/>
    </xf>
    <xf numFmtId="0" fontId="13" fillId="8" borderId="12" xfId="0" applyFont="1" applyFill="1" applyBorder="1" applyAlignment="1">
      <alignment vertical="center" wrapText="1"/>
    </xf>
    <xf numFmtId="0" fontId="13" fillId="8" borderId="13" xfId="0" applyFont="1" applyFill="1" applyBorder="1" applyAlignment="1">
      <alignment vertical="center" wrapText="1"/>
    </xf>
    <xf numFmtId="4" fontId="13" fillId="8" borderId="11" xfId="0" applyNumberFormat="1" applyFont="1" applyFill="1" applyBorder="1" applyAlignment="1">
      <alignment horizontal="justify" vertical="center" wrapText="1"/>
    </xf>
    <xf numFmtId="4" fontId="13" fillId="8" borderId="13" xfId="0" applyNumberFormat="1" applyFont="1" applyFill="1" applyBorder="1" applyAlignment="1">
      <alignment horizontal="justify" vertical="center" wrapText="1"/>
    </xf>
    <xf numFmtId="4" fontId="13" fillId="8" borderId="12" xfId="0" applyNumberFormat="1" applyFont="1" applyFill="1" applyBorder="1" applyAlignment="1">
      <alignment horizontal="justify" vertical="center" wrapText="1"/>
    </xf>
    <xf numFmtId="0" fontId="32" fillId="3" borderId="11" xfId="0" applyFont="1" applyFill="1" applyBorder="1" applyAlignment="1">
      <alignment horizontal="center" vertical="center"/>
    </xf>
    <xf numFmtId="0" fontId="32" fillId="3" borderId="13" xfId="0" applyFont="1" applyFill="1" applyBorder="1" applyAlignment="1">
      <alignment horizontal="center" vertical="center"/>
    </xf>
    <xf numFmtId="0" fontId="32" fillId="3" borderId="15" xfId="0" applyFont="1" applyFill="1" applyBorder="1" applyAlignment="1">
      <alignment horizontal="center" vertical="center"/>
    </xf>
    <xf numFmtId="0" fontId="32" fillId="3" borderId="17" xfId="0" applyFont="1" applyFill="1" applyBorder="1" applyAlignment="1">
      <alignment horizontal="center" vertical="center"/>
    </xf>
    <xf numFmtId="0" fontId="32" fillId="3" borderId="25" xfId="0" applyFont="1" applyFill="1" applyBorder="1" applyAlignment="1">
      <alignment horizontal="center" vertical="center"/>
    </xf>
    <xf numFmtId="0" fontId="32" fillId="3" borderId="26" xfId="0" applyFont="1" applyFill="1" applyBorder="1" applyAlignment="1">
      <alignment horizontal="center" vertical="center"/>
    </xf>
    <xf numFmtId="4" fontId="32" fillId="3" borderId="29" xfId="0" applyNumberFormat="1" applyFont="1" applyFill="1" applyBorder="1" applyAlignment="1">
      <alignment horizontal="right" vertical="center"/>
    </xf>
    <xf numFmtId="4" fontId="32" fillId="3" borderId="27" xfId="0" applyNumberFormat="1" applyFont="1" applyFill="1" applyBorder="1" applyAlignment="1">
      <alignment horizontal="right" vertical="center"/>
    </xf>
    <xf numFmtId="0" fontId="32" fillId="3" borderId="15" xfId="0" applyFont="1" applyFill="1" applyBorder="1" applyAlignment="1">
      <alignment horizontal="left" vertical="center" wrapText="1"/>
    </xf>
    <xf numFmtId="0" fontId="32" fillId="3" borderId="16" xfId="0" applyFont="1" applyFill="1" applyBorder="1" applyAlignment="1">
      <alignment horizontal="left" vertical="center" wrapText="1"/>
    </xf>
    <xf numFmtId="0" fontId="32" fillId="3" borderId="17" xfId="0" applyFont="1" applyFill="1" applyBorder="1" applyAlignment="1">
      <alignment horizontal="left" vertical="center" wrapText="1"/>
    </xf>
    <xf numFmtId="0" fontId="32" fillId="3" borderId="25" xfId="0" applyFont="1" applyFill="1" applyBorder="1" applyAlignment="1">
      <alignment horizontal="left" vertical="center" wrapText="1"/>
    </xf>
    <xf numFmtId="0" fontId="32" fillId="3" borderId="2" xfId="0" applyFont="1" applyFill="1" applyBorder="1" applyAlignment="1">
      <alignment horizontal="left" vertical="center" wrapText="1"/>
    </xf>
    <xf numFmtId="0" fontId="32" fillId="3" borderId="26" xfId="0" applyFont="1" applyFill="1" applyBorder="1" applyAlignment="1">
      <alignment horizontal="left" vertical="center" wrapText="1"/>
    </xf>
    <xf numFmtId="0" fontId="16" fillId="8" borderId="15" xfId="0" applyFont="1" applyFill="1" applyBorder="1" applyAlignment="1">
      <alignment horizontal="center" vertical="center"/>
    </xf>
    <xf numFmtId="0" fontId="16" fillId="8" borderId="16" xfId="0" applyFont="1" applyFill="1" applyBorder="1" applyAlignment="1">
      <alignment horizontal="center" vertical="center"/>
    </xf>
    <xf numFmtId="165" fontId="15" fillId="3" borderId="11" xfId="1" applyFont="1" applyFill="1" applyBorder="1" applyAlignment="1">
      <alignment horizontal="center" vertical="center"/>
    </xf>
    <xf numFmtId="165" fontId="15" fillId="3" borderId="13" xfId="1" applyFont="1" applyFill="1" applyBorder="1" applyAlignment="1">
      <alignment horizontal="center" vertical="center"/>
    </xf>
    <xf numFmtId="0" fontId="38" fillId="3" borderId="11" xfId="0" applyFont="1" applyFill="1" applyBorder="1" applyAlignment="1">
      <alignment horizontal="center" vertical="center"/>
    </xf>
    <xf numFmtId="0" fontId="38" fillId="3" borderId="13" xfId="0" applyFont="1" applyFill="1" applyBorder="1" applyAlignment="1">
      <alignment horizontal="center" vertical="center"/>
    </xf>
    <xf numFmtId="0" fontId="14" fillId="5" borderId="10" xfId="0" applyFont="1" applyFill="1" applyBorder="1" applyAlignment="1">
      <alignment horizontal="center" vertical="center"/>
    </xf>
    <xf numFmtId="0" fontId="34" fillId="3" borderId="0" xfId="0" applyFont="1" applyFill="1" applyAlignment="1">
      <alignment horizontal="center" vertical="top" wrapText="1"/>
    </xf>
    <xf numFmtId="0" fontId="16" fillId="6" borderId="11" xfId="0" applyFont="1" applyFill="1" applyBorder="1" applyAlignment="1">
      <alignment horizontal="center" vertical="center"/>
    </xf>
    <xf numFmtId="0" fontId="16" fillId="6" borderId="13" xfId="0" applyFont="1" applyFill="1" applyBorder="1" applyAlignment="1">
      <alignment horizontal="center" vertical="center"/>
    </xf>
    <xf numFmtId="4" fontId="15" fillId="0" borderId="11" xfId="1" applyNumberFormat="1" applyFont="1" applyBorder="1" applyAlignment="1">
      <alignment horizontal="center" vertical="center"/>
    </xf>
    <xf numFmtId="4" fontId="15" fillId="0" borderId="13" xfId="1" applyNumberFormat="1" applyFont="1" applyBorder="1" applyAlignment="1">
      <alignment horizontal="center" vertical="center"/>
    </xf>
    <xf numFmtId="0" fontId="3" fillId="14" borderId="27" xfId="0" applyFont="1" applyFill="1" applyBorder="1" applyAlignment="1">
      <alignment horizontal="center"/>
    </xf>
    <xf numFmtId="0" fontId="0" fillId="0" borderId="25" xfId="0" applyBorder="1" applyAlignment="1">
      <alignment horizontal="justify" vertical="top" wrapText="1"/>
    </xf>
    <xf numFmtId="0" fontId="0" fillId="0" borderId="2" xfId="0" applyBorder="1" applyAlignment="1">
      <alignment horizontal="justify" vertical="top" wrapText="1"/>
    </xf>
    <xf numFmtId="0" fontId="0" fillId="0" borderId="26" xfId="0" applyBorder="1" applyAlignment="1">
      <alignment horizontal="justify" vertical="top" wrapText="1"/>
    </xf>
    <xf numFmtId="0" fontId="22" fillId="8" borderId="11" xfId="0" applyFont="1" applyFill="1" applyBorder="1" applyAlignment="1">
      <alignment horizontal="justify" vertical="center" wrapText="1"/>
    </xf>
    <xf numFmtId="0" fontId="22" fillId="8" borderId="12" xfId="0" applyFont="1" applyFill="1" applyBorder="1" applyAlignment="1">
      <alignment horizontal="justify" vertical="center" wrapText="1"/>
    </xf>
    <xf numFmtId="0" fontId="22" fillId="8" borderId="13" xfId="0" applyFont="1" applyFill="1" applyBorder="1" applyAlignment="1">
      <alignment horizontal="justify" vertical="center" wrapText="1"/>
    </xf>
    <xf numFmtId="0" fontId="15" fillId="3" borderId="0" xfId="0" applyFont="1" applyFill="1" applyBorder="1" applyAlignment="1" applyProtection="1">
      <alignment horizontal="left" vertical="center" wrapText="1"/>
    </xf>
    <xf numFmtId="0" fontId="34" fillId="3" borderId="0" xfId="0" applyFont="1" applyFill="1" applyAlignment="1">
      <alignment horizontal="center" vertical="center" wrapText="1"/>
    </xf>
    <xf numFmtId="0" fontId="13" fillId="3" borderId="11" xfId="0" applyFont="1" applyFill="1" applyBorder="1" applyAlignment="1">
      <alignment horizontal="left" vertical="center" wrapText="1"/>
    </xf>
    <xf numFmtId="0" fontId="13" fillId="3" borderId="13" xfId="0" applyFont="1" applyFill="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4" fillId="6" borderId="29" xfId="0" applyFont="1" applyFill="1" applyBorder="1" applyAlignment="1">
      <alignment horizontal="left" vertical="top"/>
    </xf>
    <xf numFmtId="0" fontId="13" fillId="3" borderId="11" xfId="0" applyFont="1" applyFill="1" applyBorder="1" applyAlignment="1">
      <alignment horizontal="left" vertical="top" wrapText="1"/>
    </xf>
    <xf numFmtId="0" fontId="13" fillId="3" borderId="12" xfId="0" applyFont="1" applyFill="1" applyBorder="1" applyAlignment="1">
      <alignment horizontal="left" vertical="top" wrapText="1"/>
    </xf>
    <xf numFmtId="0" fontId="13" fillId="3" borderId="13" xfId="0" applyFont="1" applyFill="1" applyBorder="1" applyAlignment="1">
      <alignment horizontal="left" vertical="top" wrapText="1"/>
    </xf>
    <xf numFmtId="0" fontId="14" fillId="2" borderId="11"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13" xfId="0" applyFont="1" applyFill="1" applyBorder="1" applyAlignment="1">
      <alignment horizontal="left" vertical="center"/>
    </xf>
    <xf numFmtId="0" fontId="14" fillId="2" borderId="10" xfId="0" applyFont="1" applyFill="1" applyBorder="1" applyAlignment="1">
      <alignment horizontal="left" vertical="top"/>
    </xf>
    <xf numFmtId="0" fontId="14" fillId="6" borderId="10" xfId="0" applyFont="1" applyFill="1" applyBorder="1" applyAlignment="1">
      <alignment horizontal="left" vertical="top"/>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13" xfId="0" applyFont="1" applyBorder="1" applyAlignment="1">
      <alignment horizontal="left" vertical="top" wrapText="1"/>
    </xf>
    <xf numFmtId="0" fontId="31" fillId="10" borderId="11" xfId="0" applyFont="1" applyFill="1" applyBorder="1" applyAlignment="1">
      <alignment horizontal="center" vertical="center" wrapText="1"/>
    </xf>
    <xf numFmtId="0" fontId="31" fillId="10" borderId="13" xfId="0" applyFont="1" applyFill="1" applyBorder="1" applyAlignment="1">
      <alignment horizontal="center" vertical="center" wrapText="1"/>
    </xf>
    <xf numFmtId="4" fontId="13" fillId="0" borderId="11" xfId="0" applyNumberFormat="1" applyFont="1" applyBorder="1" applyAlignment="1">
      <alignment horizontal="left" vertical="center" wrapText="1"/>
    </xf>
    <xf numFmtId="4" fontId="13" fillId="0" borderId="13" xfId="0" applyNumberFormat="1" applyFont="1" applyBorder="1" applyAlignment="1">
      <alignment horizontal="left" vertical="center" wrapText="1"/>
    </xf>
    <xf numFmtId="0" fontId="15" fillId="3" borderId="11" xfId="0" applyFont="1" applyFill="1" applyBorder="1" applyAlignment="1" applyProtection="1">
      <alignment horizontal="left" vertical="center" wrapText="1"/>
    </xf>
    <xf numFmtId="0" fontId="15" fillId="3" borderId="13" xfId="0" applyFont="1" applyFill="1" applyBorder="1" applyAlignment="1" applyProtection="1">
      <alignment horizontal="left" vertical="center" wrapText="1"/>
    </xf>
    <xf numFmtId="0" fontId="15" fillId="3" borderId="11"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14" fillId="6" borderId="11" xfId="0" applyFont="1" applyFill="1" applyBorder="1" applyAlignment="1">
      <alignment horizontal="center" vertical="center"/>
    </xf>
    <xf numFmtId="0" fontId="14" fillId="6" borderId="12" xfId="0" applyFont="1" applyFill="1" applyBorder="1" applyAlignment="1">
      <alignment horizontal="center" vertical="center"/>
    </xf>
    <xf numFmtId="0" fontId="14" fillId="6" borderId="13" xfId="0" applyFont="1" applyFill="1" applyBorder="1" applyAlignment="1">
      <alignment horizontal="center" vertical="center"/>
    </xf>
    <xf numFmtId="3" fontId="15" fillId="0" borderId="11" xfId="0" applyNumberFormat="1" applyFont="1" applyFill="1" applyBorder="1" applyAlignment="1">
      <alignment horizontal="center" vertical="center"/>
    </xf>
    <xf numFmtId="3" fontId="15" fillId="0" borderId="12" xfId="0" applyNumberFormat="1" applyFont="1" applyFill="1" applyBorder="1" applyAlignment="1">
      <alignment horizontal="center" vertical="center"/>
    </xf>
    <xf numFmtId="3" fontId="15" fillId="0" borderId="13" xfId="0" applyNumberFormat="1" applyFont="1" applyFill="1" applyBorder="1" applyAlignment="1">
      <alignment horizontal="center" vertical="center"/>
    </xf>
    <xf numFmtId="0" fontId="0" fillId="0" borderId="13" xfId="0" applyBorder="1"/>
    <xf numFmtId="0" fontId="13" fillId="0" borderId="11"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30" fillId="10" borderId="10" xfId="0" applyFont="1" applyFill="1" applyBorder="1" applyAlignment="1">
      <alignment horizontal="justify" vertical="center" wrapText="1"/>
    </xf>
    <xf numFmtId="0" fontId="31" fillId="10" borderId="12" xfId="0" applyFont="1" applyFill="1" applyBorder="1" applyAlignment="1">
      <alignment horizontal="center" vertical="center" wrapText="1"/>
    </xf>
    <xf numFmtId="0" fontId="25" fillId="11" borderId="10" xfId="0" applyFont="1" applyFill="1" applyBorder="1" applyAlignment="1">
      <alignment horizontal="justify" vertical="center" wrapText="1"/>
    </xf>
    <xf numFmtId="0" fontId="15" fillId="3" borderId="10" xfId="0" applyFont="1" applyFill="1" applyBorder="1" applyAlignment="1">
      <alignment horizontal="justify" vertical="center" wrapText="1"/>
    </xf>
    <xf numFmtId="0" fontId="13" fillId="8" borderId="11" xfId="0" applyFont="1" applyFill="1" applyBorder="1" applyAlignment="1">
      <alignment horizontal="center" vertical="center"/>
    </xf>
    <xf numFmtId="0" fontId="13" fillId="8" borderId="13" xfId="0" applyFont="1" applyFill="1" applyBorder="1" applyAlignment="1">
      <alignment horizontal="center" vertical="center"/>
    </xf>
    <xf numFmtId="0" fontId="28" fillId="3" borderId="11" xfId="0" applyFont="1" applyFill="1" applyBorder="1" applyAlignment="1">
      <alignment horizontal="justify" vertical="center" wrapText="1"/>
    </xf>
    <xf numFmtId="0" fontId="28" fillId="3" borderId="12" xfId="0" applyFont="1" applyFill="1" applyBorder="1" applyAlignment="1">
      <alignment horizontal="justify" vertical="center" wrapText="1"/>
    </xf>
    <xf numFmtId="0" fontId="13" fillId="0" borderId="11" xfId="0" applyFont="1" applyBorder="1" applyAlignment="1">
      <alignment vertical="center"/>
    </xf>
    <xf numFmtId="0" fontId="13" fillId="0" borderId="13" xfId="0" applyFont="1" applyBorder="1" applyAlignment="1">
      <alignment vertical="center"/>
    </xf>
    <xf numFmtId="0" fontId="15" fillId="3" borderId="10" xfId="0" applyFont="1" applyFill="1" applyBorder="1" applyAlignment="1">
      <alignment horizontal="left" vertical="center" wrapText="1"/>
    </xf>
    <xf numFmtId="0" fontId="37" fillId="3" borderId="10" xfId="0" applyFont="1" applyFill="1" applyBorder="1" applyAlignment="1">
      <alignment horizontal="left" vertical="center" wrapText="1"/>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11" fillId="0" borderId="19" xfId="0" applyFont="1" applyBorder="1" applyAlignment="1">
      <alignment horizontal="center" vertical="center"/>
    </xf>
    <xf numFmtId="0" fontId="11" fillId="2" borderId="10" xfId="0" applyFont="1" applyFill="1" applyBorder="1" applyAlignment="1">
      <alignment horizontal="left"/>
    </xf>
    <xf numFmtId="0" fontId="14" fillId="2" borderId="10" xfId="0" applyFont="1" applyFill="1" applyBorder="1" applyAlignment="1">
      <alignment horizontal="left" vertical="center"/>
    </xf>
    <xf numFmtId="0" fontId="22" fillId="5" borderId="11" xfId="0" applyFont="1" applyFill="1" applyBorder="1" applyAlignment="1">
      <alignment horizontal="justify" vertical="center" wrapText="1"/>
    </xf>
    <xf numFmtId="0" fontId="22" fillId="5" borderId="13" xfId="0" applyFont="1" applyFill="1" applyBorder="1" applyAlignment="1">
      <alignment horizontal="justify" vertical="center" wrapText="1"/>
    </xf>
    <xf numFmtId="0" fontId="24" fillId="8" borderId="11" xfId="0" applyFont="1" applyFill="1" applyBorder="1" applyAlignment="1">
      <alignment horizontal="left" vertical="center"/>
    </xf>
    <xf numFmtId="0" fontId="24" fillId="8" borderId="13" xfId="0" applyFont="1" applyFill="1" applyBorder="1" applyAlignment="1">
      <alignment horizontal="left" vertical="center"/>
    </xf>
    <xf numFmtId="0" fontId="24" fillId="8" borderId="10" xfId="0" applyFont="1" applyFill="1" applyBorder="1" applyAlignment="1">
      <alignment horizontal="center" vertical="center" wrapText="1"/>
    </xf>
    <xf numFmtId="0" fontId="33" fillId="11" borderId="11" xfId="0" applyFont="1" applyFill="1" applyBorder="1" applyAlignment="1">
      <alignment horizontal="justify" vertical="center" wrapText="1"/>
    </xf>
    <xf numFmtId="0" fontId="33" fillId="11" borderId="13" xfId="0" applyFont="1" applyFill="1" applyBorder="1" applyAlignment="1">
      <alignment horizontal="justify" vertical="center" wrapText="1"/>
    </xf>
    <xf numFmtId="0" fontId="13" fillId="3" borderId="10" xfId="0" applyFont="1" applyFill="1" applyBorder="1" applyAlignment="1">
      <alignment horizontal="left" vertical="center" wrapText="1"/>
    </xf>
    <xf numFmtId="0" fontId="33" fillId="11" borderId="11" xfId="0" applyFont="1" applyFill="1" applyBorder="1" applyAlignment="1">
      <alignment horizontal="left" vertical="center" wrapText="1"/>
    </xf>
    <xf numFmtId="0" fontId="33" fillId="11" borderId="13" xfId="0" applyFont="1" applyFill="1" applyBorder="1" applyAlignment="1">
      <alignment horizontal="left" vertical="center" wrapText="1"/>
    </xf>
    <xf numFmtId="0" fontId="32" fillId="3" borderId="11" xfId="0" applyFont="1" applyFill="1" applyBorder="1" applyAlignment="1">
      <alignment vertical="center" wrapText="1"/>
    </xf>
    <xf numFmtId="0" fontId="32" fillId="3" borderId="12" xfId="0" applyFont="1" applyFill="1" applyBorder="1" applyAlignment="1">
      <alignment vertical="center" wrapText="1"/>
    </xf>
    <xf numFmtId="0" fontId="32" fillId="3" borderId="13" xfId="0" applyFont="1" applyFill="1" applyBorder="1" applyAlignment="1">
      <alignment vertical="center" wrapText="1"/>
    </xf>
    <xf numFmtId="0" fontId="32" fillId="3" borderId="10" xfId="0" applyFont="1" applyFill="1" applyBorder="1" applyAlignment="1">
      <alignment vertical="center" wrapText="1"/>
    </xf>
    <xf numFmtId="49" fontId="13" fillId="0" borderId="29"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 fontId="13" fillId="3" borderId="29" xfId="0" applyNumberFormat="1" applyFont="1" applyFill="1" applyBorder="1" applyAlignment="1">
      <alignment horizontal="center" vertical="center" wrapText="1"/>
    </xf>
    <xf numFmtId="4" fontId="13" fillId="3" borderId="27" xfId="0" applyNumberFormat="1" applyFont="1" applyFill="1" applyBorder="1" applyAlignment="1">
      <alignment horizontal="center" vertical="center" wrapText="1"/>
    </xf>
    <xf numFmtId="0" fontId="24" fillId="8" borderId="15" xfId="0" applyFont="1" applyFill="1" applyBorder="1" applyAlignment="1">
      <alignment horizontal="center" vertical="center" wrapText="1"/>
    </xf>
    <xf numFmtId="0" fontId="24" fillId="8" borderId="16" xfId="0" applyFont="1" applyFill="1" applyBorder="1" applyAlignment="1">
      <alignment horizontal="center" vertical="center" wrapText="1"/>
    </xf>
    <xf numFmtId="0" fontId="24" fillId="8" borderId="25"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33" fillId="11" borderId="10" xfId="0" applyFont="1" applyFill="1" applyBorder="1" applyAlignment="1">
      <alignment horizontal="justify" vertical="center" wrapText="1"/>
    </xf>
    <xf numFmtId="0" fontId="14" fillId="5" borderId="10" xfId="0" applyFont="1" applyFill="1" applyBorder="1" applyAlignment="1">
      <alignment horizontal="justify" vertical="center" wrapText="1"/>
    </xf>
    <xf numFmtId="0" fontId="19" fillId="0" borderId="15" xfId="0" applyFont="1" applyBorder="1" applyAlignment="1">
      <alignment horizontal="center" vertical="top"/>
    </xf>
    <xf numFmtId="0" fontId="19" fillId="0" borderId="17" xfId="0"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19" fillId="0" borderId="16" xfId="0" applyFont="1" applyBorder="1" applyAlignment="1">
      <alignment horizontal="center" vertical="top"/>
    </xf>
    <xf numFmtId="0" fontId="19" fillId="0" borderId="0" xfId="0" applyFont="1" applyBorder="1" applyAlignment="1">
      <alignment horizontal="center" vertical="top"/>
    </xf>
    <xf numFmtId="0" fontId="32" fillId="3" borderId="10" xfId="0" applyFont="1" applyFill="1" applyBorder="1" applyAlignment="1">
      <alignment horizontal="justify" vertical="center" wrapText="1"/>
    </xf>
    <xf numFmtId="0" fontId="13" fillId="8" borderId="10" xfId="0" applyFont="1" applyFill="1" applyBorder="1" applyAlignment="1">
      <alignment horizontal="justify" vertical="center"/>
    </xf>
    <xf numFmtId="0" fontId="32" fillId="3" borderId="11" xfId="0" applyFont="1" applyFill="1" applyBorder="1" applyAlignment="1">
      <alignment horizontal="justify" vertical="center" wrapText="1"/>
    </xf>
    <xf numFmtId="0" fontId="2" fillId="0" borderId="12" xfId="0" applyFont="1" applyBorder="1" applyAlignment="1">
      <alignment horizontal="justify" vertical="center"/>
    </xf>
    <xf numFmtId="0" fontId="2" fillId="0" borderId="13" xfId="0" applyFont="1" applyBorder="1" applyAlignment="1">
      <alignment horizontal="justify" vertical="center"/>
    </xf>
    <xf numFmtId="0" fontId="17" fillId="6" borderId="10" xfId="0" applyFont="1" applyFill="1" applyBorder="1" applyAlignment="1">
      <alignment horizontal="left" vertical="top"/>
    </xf>
    <xf numFmtId="0" fontId="17" fillId="0" borderId="15" xfId="0" applyFont="1" applyFill="1" applyBorder="1" applyAlignment="1">
      <alignment horizontal="center" vertical="top"/>
    </xf>
    <xf numFmtId="0" fontId="17" fillId="0" borderId="16" xfId="0" applyFont="1" applyFill="1" applyBorder="1" applyAlignment="1">
      <alignment horizontal="center" vertical="top"/>
    </xf>
    <xf numFmtId="0" fontId="17" fillId="0" borderId="17" xfId="0" applyFont="1" applyFill="1" applyBorder="1" applyAlignment="1">
      <alignment horizontal="center" vertical="top"/>
    </xf>
    <xf numFmtId="0" fontId="17" fillId="0" borderId="18" xfId="0" applyFont="1" applyFill="1" applyBorder="1" applyAlignment="1">
      <alignment horizontal="center" vertical="top"/>
    </xf>
    <xf numFmtId="0" fontId="17" fillId="0" borderId="0" xfId="0" applyFont="1" applyFill="1" applyBorder="1" applyAlignment="1">
      <alignment horizontal="center" vertical="top"/>
    </xf>
    <xf numFmtId="0" fontId="17" fillId="0" borderId="19" xfId="0" applyFont="1" applyFill="1" applyBorder="1" applyAlignment="1">
      <alignment horizontal="center" vertical="top"/>
    </xf>
    <xf numFmtId="0" fontId="17" fillId="0" borderId="25" xfId="0" applyFont="1" applyFill="1" applyBorder="1" applyAlignment="1">
      <alignment horizontal="center" vertical="top"/>
    </xf>
    <xf numFmtId="0" fontId="17" fillId="0" borderId="2" xfId="0" applyFont="1" applyFill="1" applyBorder="1" applyAlignment="1">
      <alignment horizontal="center" vertical="top"/>
    </xf>
    <xf numFmtId="0" fontId="17" fillId="0" borderId="26" xfId="0" applyFont="1" applyFill="1" applyBorder="1" applyAlignment="1">
      <alignment horizontal="center" vertical="top"/>
    </xf>
    <xf numFmtId="0" fontId="13" fillId="3" borderId="10" xfId="0" applyFont="1" applyFill="1" applyBorder="1" applyAlignment="1">
      <alignment horizontal="justify" vertical="center"/>
    </xf>
    <xf numFmtId="0" fontId="32" fillId="3" borderId="29" xfId="0" applyFont="1" applyFill="1" applyBorder="1" applyAlignment="1">
      <alignment horizontal="center" vertical="center"/>
    </xf>
    <xf numFmtId="0" fontId="32" fillId="3" borderId="28" xfId="0" applyFont="1" applyFill="1" applyBorder="1" applyAlignment="1">
      <alignment horizontal="center" vertical="center"/>
    </xf>
    <xf numFmtId="0" fontId="32" fillId="3" borderId="27" xfId="0" applyFont="1" applyFill="1" applyBorder="1" applyAlignment="1">
      <alignment horizontal="center" vertical="center"/>
    </xf>
    <xf numFmtId="4" fontId="32" fillId="3" borderId="15" xfId="0" applyNumberFormat="1" applyFont="1" applyFill="1" applyBorder="1" applyAlignment="1">
      <alignment horizontal="right" vertical="center"/>
    </xf>
    <xf numFmtId="4" fontId="32" fillId="3" borderId="18" xfId="0" applyNumberFormat="1" applyFont="1" applyFill="1" applyBorder="1" applyAlignment="1">
      <alignment horizontal="right" vertical="center"/>
    </xf>
    <xf numFmtId="0" fontId="32" fillId="3" borderId="29" xfId="0" applyFont="1" applyFill="1" applyBorder="1" applyAlignment="1">
      <alignment horizontal="justify" vertical="center"/>
    </xf>
    <xf numFmtId="0" fontId="32" fillId="3" borderId="27" xfId="0" applyFont="1" applyFill="1" applyBorder="1" applyAlignment="1">
      <alignment horizontal="justify" vertical="center"/>
    </xf>
    <xf numFmtId="166" fontId="32" fillId="3" borderId="10" xfId="0" applyNumberFormat="1" applyFont="1" applyFill="1" applyBorder="1" applyAlignment="1">
      <alignment horizontal="justify" vertical="center" wrapText="1"/>
    </xf>
    <xf numFmtId="0" fontId="24" fillId="8" borderId="17" xfId="0" applyFont="1" applyFill="1" applyBorder="1" applyAlignment="1">
      <alignment horizontal="center" vertical="center" wrapText="1"/>
    </xf>
    <xf numFmtId="0" fontId="24" fillId="8" borderId="26" xfId="0" applyFont="1" applyFill="1" applyBorder="1" applyAlignment="1">
      <alignment horizontal="center" vertical="center" wrapText="1"/>
    </xf>
    <xf numFmtId="0" fontId="15" fillId="3" borderId="11" xfId="0" applyFont="1" applyFill="1" applyBorder="1" applyAlignment="1">
      <alignment horizontal="justify" vertical="center" wrapText="1"/>
    </xf>
    <xf numFmtId="0" fontId="15" fillId="3" borderId="12" xfId="0" applyFont="1" applyFill="1" applyBorder="1" applyAlignment="1">
      <alignment horizontal="justify" vertical="center" wrapText="1"/>
    </xf>
    <xf numFmtId="0" fontId="14" fillId="5" borderId="11" xfId="0" applyFont="1" applyFill="1" applyBorder="1" applyAlignment="1">
      <alignment horizontal="justify" vertical="center"/>
    </xf>
    <xf numFmtId="0" fontId="14" fillId="5" borderId="12" xfId="0" applyFont="1" applyFill="1" applyBorder="1" applyAlignment="1">
      <alignment horizontal="justify" vertical="center"/>
    </xf>
    <xf numFmtId="0" fontId="13" fillId="5" borderId="11" xfId="0" applyFont="1" applyFill="1" applyBorder="1" applyAlignment="1">
      <alignment horizontal="justify" vertical="center"/>
    </xf>
    <xf numFmtId="0" fontId="13" fillId="5" borderId="12" xfId="0" applyFont="1" applyFill="1" applyBorder="1" applyAlignment="1">
      <alignment horizontal="justify" vertical="center"/>
    </xf>
    <xf numFmtId="0" fontId="32" fillId="3" borderId="12" xfId="0" applyFont="1" applyFill="1" applyBorder="1" applyAlignment="1">
      <alignment horizontal="justify" vertical="center" wrapText="1"/>
    </xf>
    <xf numFmtId="0" fontId="22" fillId="8" borderId="15" xfId="0" applyFont="1" applyFill="1" applyBorder="1" applyAlignment="1">
      <alignment horizontal="justify" vertical="center" wrapText="1"/>
    </xf>
    <xf numFmtId="0" fontId="15" fillId="3" borderId="10" xfId="0" applyFont="1" applyFill="1" applyBorder="1" applyAlignment="1" applyProtection="1">
      <alignment horizontal="justify" vertical="center" wrapText="1"/>
    </xf>
    <xf numFmtId="0" fontId="15" fillId="3" borderId="27" xfId="0" applyFont="1" applyFill="1" applyBorder="1" applyAlignment="1" applyProtection="1">
      <alignment horizontal="justify" vertical="center" wrapText="1"/>
    </xf>
    <xf numFmtId="0" fontId="31" fillId="10" borderId="10" xfId="0" applyFont="1" applyFill="1" applyBorder="1" applyAlignment="1">
      <alignment horizontal="center" vertical="center" wrapText="1"/>
    </xf>
    <xf numFmtId="0" fontId="13" fillId="0" borderId="10" xfId="0" applyFont="1" applyBorder="1" applyAlignment="1">
      <alignment horizontal="center" vertical="top"/>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6" fillId="0" borderId="10" xfId="0" applyFont="1" applyFill="1" applyBorder="1" applyAlignment="1">
      <alignment horizontal="center" vertical="top" wrapText="1"/>
    </xf>
    <xf numFmtId="0" fontId="22" fillId="8" borderId="10" xfId="0" applyFont="1" applyFill="1" applyBorder="1" applyAlignment="1">
      <alignment horizontal="justify" vertical="center" wrapText="1"/>
    </xf>
    <xf numFmtId="0" fontId="14" fillId="0" borderId="20" xfId="0" applyFont="1" applyBorder="1" applyAlignment="1">
      <alignment horizontal="left" vertical="center"/>
    </xf>
    <xf numFmtId="0" fontId="14" fillId="0" borderId="14" xfId="0" applyFont="1" applyBorder="1" applyAlignment="1">
      <alignment horizontal="left" vertical="center"/>
    </xf>
    <xf numFmtId="0" fontId="14" fillId="0" borderId="21" xfId="0" applyFont="1" applyBorder="1" applyAlignment="1">
      <alignment horizontal="left" vertical="center"/>
    </xf>
    <xf numFmtId="0" fontId="29" fillId="2" borderId="10" xfId="0" applyFont="1" applyFill="1" applyBorder="1" applyAlignment="1">
      <alignment horizontal="left" vertical="center"/>
    </xf>
    <xf numFmtId="0" fontId="12" fillId="0" borderId="11" xfId="0" applyFont="1" applyBorder="1" applyAlignment="1">
      <alignment horizontal="justify" vertical="center" wrapText="1"/>
    </xf>
    <xf numFmtId="0" fontId="0" fillId="0" borderId="12" xfId="0" applyBorder="1" applyAlignment="1">
      <alignment horizontal="justify" vertical="center" wrapText="1"/>
    </xf>
    <xf numFmtId="0" fontId="12" fillId="0" borderId="12" xfId="0" applyFont="1" applyBorder="1" applyAlignment="1">
      <alignment horizontal="justify" vertical="center" wrapText="1"/>
    </xf>
    <xf numFmtId="0" fontId="12" fillId="0" borderId="13" xfId="0" applyFont="1" applyBorder="1" applyAlignment="1">
      <alignment horizontal="justify" vertical="center" wrapText="1"/>
    </xf>
    <xf numFmtId="0" fontId="12" fillId="9" borderId="10" xfId="0" applyFont="1" applyFill="1" applyBorder="1" applyAlignment="1">
      <alignment horizontal="center" wrapText="1"/>
    </xf>
    <xf numFmtId="0" fontId="12" fillId="3" borderId="11" xfId="0" applyFont="1" applyFill="1" applyBorder="1" applyAlignment="1">
      <alignment horizontal="justify" vertical="center" wrapText="1"/>
    </xf>
    <xf numFmtId="0" fontId="12" fillId="3" borderId="12" xfId="0" applyFont="1" applyFill="1" applyBorder="1" applyAlignment="1">
      <alignment horizontal="justify" vertical="center" wrapText="1"/>
    </xf>
    <xf numFmtId="0" fontId="12" fillId="3" borderId="13" xfId="0" applyFont="1" applyFill="1" applyBorder="1" applyAlignment="1">
      <alignment horizontal="justify" vertical="center" wrapText="1"/>
    </xf>
    <xf numFmtId="0" fontId="20" fillId="6" borderId="11"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3" xfId="0" applyFont="1" applyFill="1" applyBorder="1" applyAlignment="1">
      <alignment horizontal="center" vertical="center" wrapText="1"/>
    </xf>
    <xf numFmtId="0" fontId="20" fillId="6" borderId="10" xfId="0" applyFont="1" applyFill="1" applyBorder="1" applyAlignment="1">
      <alignment horizontal="left" vertical="top" wrapText="1"/>
    </xf>
    <xf numFmtId="0" fontId="16" fillId="2" borderId="10" xfId="0" applyFont="1" applyFill="1" applyBorder="1" applyAlignment="1">
      <alignment horizontal="left"/>
    </xf>
    <xf numFmtId="0" fontId="13" fillId="3" borderId="11" xfId="0" applyFont="1" applyFill="1" applyBorder="1" applyAlignment="1">
      <alignment horizontal="center" vertical="center"/>
    </xf>
    <xf numFmtId="0" fontId="13" fillId="3" borderId="13" xfId="0" applyFont="1" applyFill="1" applyBorder="1" applyAlignment="1">
      <alignment horizontal="center" vertical="center"/>
    </xf>
    <xf numFmtId="0" fontId="13" fillId="3" borderId="10" xfId="0" applyFont="1" applyFill="1" applyBorder="1" applyAlignment="1">
      <alignment horizontal="left" vertical="top" wrapText="1"/>
    </xf>
    <xf numFmtId="0" fontId="16" fillId="3" borderId="10" xfId="0" applyFont="1" applyFill="1" applyBorder="1" applyAlignment="1">
      <alignment horizontal="left" vertical="top" wrapText="1"/>
    </xf>
    <xf numFmtId="0" fontId="13" fillId="0" borderId="11" xfId="0" applyFont="1" applyBorder="1" applyAlignment="1">
      <alignment horizontal="center" vertical="top"/>
    </xf>
    <xf numFmtId="0" fontId="13" fillId="0" borderId="12" xfId="0" applyFont="1" applyBorder="1" applyAlignment="1">
      <alignment horizontal="center" vertical="top"/>
    </xf>
    <xf numFmtId="0" fontId="13" fillId="0" borderId="13" xfId="0" applyFont="1" applyBorder="1" applyAlignment="1">
      <alignment horizontal="center" vertical="top"/>
    </xf>
    <xf numFmtId="0" fontId="23" fillId="0" borderId="11" xfId="0" applyFont="1" applyBorder="1" applyAlignment="1">
      <alignment horizontal="left" vertical="top" wrapText="1"/>
    </xf>
    <xf numFmtId="0" fontId="23" fillId="0" borderId="12" xfId="0" applyFont="1" applyBorder="1" applyAlignment="1">
      <alignment horizontal="left" vertical="top" wrapText="1"/>
    </xf>
    <xf numFmtId="0" fontId="23" fillId="0" borderId="13" xfId="0" applyFont="1" applyBorder="1" applyAlignment="1">
      <alignment horizontal="left" vertical="top" wrapText="1"/>
    </xf>
    <xf numFmtId="0" fontId="12" fillId="0" borderId="10" xfId="0" applyFont="1" applyBorder="1" applyAlignment="1">
      <alignment horizontal="center"/>
    </xf>
    <xf numFmtId="0" fontId="20" fillId="6" borderId="10" xfId="0" applyFont="1" applyFill="1" applyBorder="1" applyAlignment="1">
      <alignment horizontal="justify" vertical="top" wrapText="1"/>
    </xf>
    <xf numFmtId="0" fontId="21" fillId="6" borderId="10" xfId="0" applyFont="1" applyFill="1" applyBorder="1" applyAlignment="1">
      <alignment horizontal="justify" vertical="top" wrapText="1"/>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13" xfId="0" applyFont="1" applyBorder="1" applyAlignment="1">
      <alignment horizontal="justify" vertical="center" wrapText="1"/>
    </xf>
    <xf numFmtId="0" fontId="16" fillId="6" borderId="10" xfId="0" applyFont="1" applyFill="1" applyBorder="1" applyAlignment="1">
      <alignment horizontal="left" vertical="center"/>
    </xf>
    <xf numFmtId="0" fontId="16" fillId="6" borderId="11"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13" fillId="0" borderId="10" xfId="0" applyFont="1" applyBorder="1" applyAlignment="1">
      <alignment horizontal="left" vertical="center" wrapText="1"/>
    </xf>
    <xf numFmtId="0" fontId="15" fillId="3" borderId="10" xfId="0" applyFont="1" applyFill="1" applyBorder="1" applyAlignment="1">
      <alignment horizontal="left" vertical="top" wrapText="1"/>
    </xf>
    <xf numFmtId="0" fontId="13" fillId="0" borderId="10" xfId="0" applyFont="1" applyFill="1" applyBorder="1" applyAlignment="1">
      <alignment horizontal="left" vertical="top" wrapText="1"/>
    </xf>
    <xf numFmtId="0" fontId="14" fillId="5" borderId="24"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5" xfId="0" applyFont="1" applyFill="1" applyBorder="1" applyAlignment="1">
      <alignment horizontal="center" vertical="center"/>
    </xf>
    <xf numFmtId="0" fontId="11" fillId="2" borderId="10" xfId="0" applyFont="1" applyFill="1" applyBorder="1" applyAlignment="1">
      <alignment horizontal="left" vertical="center"/>
    </xf>
    <xf numFmtId="0" fontId="15" fillId="0" borderId="10" xfId="0" applyFont="1" applyBorder="1" applyAlignment="1">
      <alignment horizontal="justify" vertical="center" wrapText="1"/>
    </xf>
    <xf numFmtId="0" fontId="11" fillId="2" borderId="10" xfId="0" applyFont="1" applyFill="1" applyBorder="1" applyAlignment="1">
      <alignment horizontal="justify" vertical="center" wrapText="1"/>
    </xf>
    <xf numFmtId="0" fontId="11" fillId="2" borderId="10" xfId="0" applyFont="1" applyFill="1" applyBorder="1" applyAlignment="1">
      <alignment horizontal="justify" vertical="center"/>
    </xf>
    <xf numFmtId="0" fontId="14" fillId="2" borderId="22"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14" fillId="2" borderId="5" xfId="0" applyFont="1" applyFill="1" applyBorder="1" applyAlignment="1">
      <alignment horizontal="center"/>
    </xf>
    <xf numFmtId="0" fontId="14" fillId="2" borderId="23" xfId="0" applyFont="1" applyFill="1" applyBorder="1" applyAlignment="1">
      <alignment horizontal="center" vertical="center"/>
    </xf>
    <xf numFmtId="0" fontId="14" fillId="5" borderId="1" xfId="0" applyFont="1" applyFill="1" applyBorder="1" applyAlignment="1">
      <alignment horizontal="center" vertical="center"/>
    </xf>
    <xf numFmtId="0" fontId="11" fillId="0" borderId="15" xfId="0" applyFont="1" applyBorder="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0" fontId="41" fillId="12" borderId="10" xfId="0" applyFont="1" applyFill="1" applyBorder="1" applyAlignment="1">
      <alignment horizontal="center"/>
    </xf>
    <xf numFmtId="0" fontId="41" fillId="12" borderId="11" xfId="0" applyFont="1" applyFill="1" applyBorder="1" applyAlignment="1">
      <alignment horizontal="center"/>
    </xf>
    <xf numFmtId="0" fontId="41" fillId="12" borderId="25" xfId="0" applyFont="1" applyFill="1" applyBorder="1" applyAlignment="1">
      <alignment horizontal="center"/>
    </xf>
    <xf numFmtId="0" fontId="41" fillId="12" borderId="2" xfId="0" applyFont="1" applyFill="1" applyBorder="1" applyAlignment="1">
      <alignment horizontal="center"/>
    </xf>
    <xf numFmtId="0" fontId="41" fillId="0" borderId="10" xfId="0" applyFont="1" applyBorder="1" applyAlignment="1">
      <alignment horizontal="center"/>
    </xf>
    <xf numFmtId="0" fontId="41" fillId="0" borderId="11" xfId="0" applyFont="1" applyBorder="1" applyAlignment="1">
      <alignment horizontal="center"/>
    </xf>
    <xf numFmtId="3" fontId="36" fillId="0" borderId="11" xfId="0" applyNumberFormat="1" applyFont="1" applyBorder="1" applyAlignment="1">
      <alignment horizontal="center" vertical="center" wrapText="1"/>
    </xf>
    <xf numFmtId="3" fontId="36" fillId="0" borderId="13" xfId="0" applyNumberFormat="1" applyFont="1" applyBorder="1" applyAlignment="1">
      <alignment horizontal="center" vertical="center" wrapText="1"/>
    </xf>
    <xf numFmtId="0" fontId="36" fillId="0" borderId="10" xfId="0" applyFont="1" applyBorder="1" applyAlignment="1">
      <alignment horizontal="center" vertical="center" wrapText="1"/>
    </xf>
    <xf numFmtId="3" fontId="36" fillId="0" borderId="10" xfId="0" applyNumberFormat="1" applyFont="1" applyBorder="1" applyAlignment="1">
      <alignment horizontal="center" vertical="center" wrapText="1"/>
    </xf>
    <xf numFmtId="0" fontId="41" fillId="13" borderId="10" xfId="0" applyFont="1" applyFill="1" applyBorder="1" applyAlignment="1">
      <alignment horizontal="center"/>
    </xf>
    <xf numFmtId="0" fontId="41" fillId="13" borderId="11" xfId="0" applyFont="1" applyFill="1" applyBorder="1" applyAlignment="1">
      <alignment horizontal="center"/>
    </xf>
    <xf numFmtId="0" fontId="39" fillId="12" borderId="46" xfId="0" applyFont="1" applyFill="1" applyBorder="1" applyAlignment="1">
      <alignment horizontal="center" vertical="center"/>
    </xf>
    <xf numFmtId="0" fontId="40" fillId="12" borderId="46" xfId="0" applyFont="1" applyFill="1" applyBorder="1" applyAlignment="1">
      <alignment horizontal="center" vertical="center"/>
    </xf>
    <xf numFmtId="0" fontId="35" fillId="0" borderId="50" xfId="0" applyFont="1" applyBorder="1" applyAlignment="1">
      <alignment horizontal="center" vertical="center" wrapText="1"/>
    </xf>
    <xf numFmtId="0" fontId="35" fillId="0" borderId="51" xfId="0" applyFont="1" applyBorder="1" applyAlignment="1">
      <alignment horizontal="center" vertical="center" wrapText="1"/>
    </xf>
    <xf numFmtId="0" fontId="35" fillId="0" borderId="49" xfId="0" applyFont="1" applyBorder="1" applyAlignment="1">
      <alignment horizontal="center" vertical="center" wrapText="1"/>
    </xf>
    <xf numFmtId="3" fontId="40" fillId="0" borderId="15" xfId="0" applyNumberFormat="1" applyFont="1" applyBorder="1" applyAlignment="1">
      <alignment horizontal="center" vertical="center" wrapText="1"/>
    </xf>
    <xf numFmtId="3" fontId="40" fillId="0" borderId="17" xfId="0" applyNumberFormat="1" applyFont="1" applyBorder="1" applyAlignment="1">
      <alignment horizontal="center" vertical="center" wrapText="1"/>
    </xf>
    <xf numFmtId="0" fontId="20" fillId="7" borderId="11" xfId="0" applyFont="1" applyFill="1" applyBorder="1" applyAlignment="1">
      <alignment horizontal="left" wrapText="1"/>
    </xf>
    <xf numFmtId="0" fontId="20" fillId="7" borderId="12" xfId="0" applyFont="1" applyFill="1" applyBorder="1" applyAlignment="1">
      <alignment horizontal="left" wrapText="1"/>
    </xf>
    <xf numFmtId="0" fontId="20" fillId="7" borderId="13" xfId="0" applyFont="1" applyFill="1" applyBorder="1" applyAlignment="1">
      <alignment horizontal="left" wrapText="1"/>
    </xf>
    <xf numFmtId="0" fontId="12" fillId="0" borderId="11" xfId="0" applyFont="1" applyBorder="1" applyAlignment="1">
      <alignment horizontal="justify" wrapText="1"/>
    </xf>
    <xf numFmtId="0" fontId="12" fillId="0" borderId="12" xfId="0" applyFont="1" applyBorder="1" applyAlignment="1">
      <alignment horizontal="justify" wrapText="1"/>
    </xf>
    <xf numFmtId="0" fontId="35" fillId="12" borderId="44" xfId="0" applyFont="1" applyFill="1" applyBorder="1" applyAlignment="1">
      <alignment horizontal="center" vertical="center" wrapText="1"/>
    </xf>
    <xf numFmtId="0" fontId="35" fillId="12" borderId="43" xfId="0" applyFont="1" applyFill="1" applyBorder="1" applyAlignment="1">
      <alignment horizontal="center" vertical="center" wrapText="1"/>
    </xf>
    <xf numFmtId="0" fontId="35" fillId="12" borderId="49" xfId="0" applyFont="1" applyFill="1" applyBorder="1" applyAlignment="1">
      <alignment horizontal="center" vertical="center" wrapText="1"/>
    </xf>
    <xf numFmtId="0" fontId="35" fillId="0" borderId="10" xfId="0" applyFont="1" applyBorder="1" applyAlignment="1">
      <alignment horizontal="center" vertical="center" wrapText="1"/>
    </xf>
    <xf numFmtId="0" fontId="21" fillId="3" borderId="11" xfId="0" applyFont="1" applyFill="1" applyBorder="1" applyAlignment="1">
      <alignment horizontal="center" vertical="top" wrapText="1"/>
    </xf>
    <xf numFmtId="0" fontId="21" fillId="3" borderId="12" xfId="0" applyFont="1" applyFill="1" applyBorder="1" applyAlignment="1">
      <alignment horizontal="center" vertical="top" wrapText="1"/>
    </xf>
    <xf numFmtId="0" fontId="12" fillId="0" borderId="11" xfId="0" applyFont="1" applyBorder="1" applyAlignment="1">
      <alignment horizontal="justify" vertical="top" wrapText="1"/>
    </xf>
    <xf numFmtId="0" fontId="12" fillId="0" borderId="12" xfId="0" applyFont="1" applyBorder="1" applyAlignment="1">
      <alignment horizontal="justify" vertical="top" wrapText="1"/>
    </xf>
    <xf numFmtId="0" fontId="12" fillId="0" borderId="13" xfId="0" applyFont="1" applyBorder="1" applyAlignment="1">
      <alignment horizontal="justify" vertical="top" wrapText="1"/>
    </xf>
    <xf numFmtId="0" fontId="19" fillId="0" borderId="10" xfId="0" applyFont="1" applyBorder="1" applyAlignment="1">
      <alignment horizontal="center" vertical="top"/>
    </xf>
    <xf numFmtId="0" fontId="19" fillId="2" borderId="10" xfId="0" applyFont="1" applyFill="1" applyBorder="1" applyAlignment="1">
      <alignment horizontal="left" vertical="top"/>
    </xf>
    <xf numFmtId="0" fontId="19" fillId="2" borderId="11" xfId="0" applyFont="1" applyFill="1" applyBorder="1" applyAlignment="1">
      <alignment horizontal="left" vertical="top"/>
    </xf>
    <xf numFmtId="0" fontId="19" fillId="2" borderId="12" xfId="0" applyFont="1" applyFill="1" applyBorder="1" applyAlignment="1">
      <alignment horizontal="left" vertical="top"/>
    </xf>
    <xf numFmtId="0" fontId="19" fillId="2" borderId="13" xfId="0" applyFont="1" applyFill="1" applyBorder="1" applyAlignment="1">
      <alignment horizontal="left" vertical="top"/>
    </xf>
    <xf numFmtId="0" fontId="19" fillId="2" borderId="11" xfId="0" applyFont="1" applyFill="1" applyBorder="1" applyAlignment="1">
      <alignment horizontal="center" vertical="top"/>
    </xf>
    <xf numFmtId="0" fontId="19" fillId="2" borderId="12" xfId="0" applyFont="1" applyFill="1" applyBorder="1" applyAlignment="1">
      <alignment horizontal="center" vertical="top"/>
    </xf>
    <xf numFmtId="0" fontId="19" fillId="2" borderId="13" xfId="0" applyFont="1" applyFill="1" applyBorder="1" applyAlignment="1">
      <alignment horizontal="center" vertical="top"/>
    </xf>
  </cellXfs>
  <cellStyles count="5">
    <cellStyle name="Excel Built-in Comma" xfId="3"/>
    <cellStyle name="Moeda" xfId="4" builtinId="4"/>
    <cellStyle name="Normal" xfId="0" builtinId="0"/>
    <cellStyle name="Porcentagem" xfId="2" builtinId="5"/>
    <cellStyle name="Vírgula" xfId="1" builtinId="3"/>
  </cellStyles>
  <dxfs count="156">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00B05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
      <font>
        <color theme="0"/>
      </font>
      <fill>
        <patternFill>
          <bgColor rgb="FFC00000"/>
        </patternFill>
      </fill>
    </dxf>
    <dxf>
      <font>
        <color theme="0"/>
      </font>
      <fill>
        <patternFill>
          <bgColor theme="5"/>
        </patternFill>
      </fill>
    </dxf>
    <dxf>
      <font>
        <color theme="0"/>
      </font>
      <fill>
        <patternFill>
          <bgColor rgb="FF00B050"/>
        </patternFill>
      </fill>
    </dxf>
  </dxfs>
  <tableStyles count="0" defaultTableStyle="TableStyleMedium2" defaultPivotStyle="PivotStyleLight16"/>
  <colors>
    <mruColors>
      <color rgb="FF3406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4.xml.rels><?xml version="1.0" encoding="UTF-8" standalone="yes"?>
<Relationships xmlns="http://schemas.openxmlformats.org/package/2006/relationships"><Relationship Id="rId1" Type="http://schemas.openxmlformats.org/officeDocument/2006/relationships/image" Target="../media/image3.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Atividade realizadas no Financeiro no 2° quadrimestre.</a:t>
            </a:r>
          </a:p>
        </c:rich>
      </c:tx>
      <c:overlay val="0"/>
    </c:title>
    <c:autoTitleDeleted val="0"/>
    <c:plotArea>
      <c:layout/>
      <c:barChart>
        <c:barDir val="col"/>
        <c:grouping val="clustered"/>
        <c:varyColors val="0"/>
        <c:ser>
          <c:idx val="0"/>
          <c:order val="0"/>
          <c:tx>
            <c:strRef>
              <c:f>'[1]4002 diogenes'!$N$23</c:f>
              <c:strCache>
                <c:ptCount val="1"/>
                <c:pt idx="0">
                  <c:v>Maio</c:v>
                </c:pt>
              </c:strCache>
            </c:strRef>
          </c:tx>
          <c:invertIfNegative val="0"/>
          <c:cat>
            <c:strRef>
              <c:f>'[1]4002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'[1]4002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E101-4350-9153-D610F6539EAF}"/>
            </c:ext>
          </c:extLst>
        </c:ser>
        <c:ser>
          <c:idx val="1"/>
          <c:order val="1"/>
          <c:tx>
            <c:strRef>
              <c:f>'[1]4002 diogenes'!$O$23</c:f>
              <c:strCache>
                <c:ptCount val="1"/>
                <c:pt idx="0">
                  <c:v>Junho</c:v>
                </c:pt>
              </c:strCache>
            </c:strRef>
          </c:tx>
          <c:invertIfNegative val="0"/>
          <c:cat>
            <c:strRef>
              <c:f>'[1]4002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'[1]4002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E101-4350-9153-D610F6539EAF}"/>
            </c:ext>
          </c:extLst>
        </c:ser>
        <c:ser>
          <c:idx val="2"/>
          <c:order val="2"/>
          <c:tx>
            <c:strRef>
              <c:f>'[1]4002 diogenes'!$P$23</c:f>
              <c:strCache>
                <c:ptCount val="1"/>
                <c:pt idx="0">
                  <c:v>Julho</c:v>
                </c:pt>
              </c:strCache>
            </c:strRef>
          </c:tx>
          <c:invertIfNegative val="0"/>
          <c:cat>
            <c:strRef>
              <c:f>'[1]4002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'[1]4002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E101-4350-9153-D610F6539EAF}"/>
            </c:ext>
          </c:extLst>
        </c:ser>
        <c:ser>
          <c:idx val="3"/>
          <c:order val="3"/>
          <c:tx>
            <c:strRef>
              <c:f>'[1]4002 diogenes'!$Q$23</c:f>
              <c:strCache>
                <c:ptCount val="1"/>
                <c:pt idx="0">
                  <c:v>Agosto</c:v>
                </c:pt>
              </c:strCache>
            </c:strRef>
          </c:tx>
          <c:invertIfNegative val="0"/>
          <c:cat>
            <c:strRef>
              <c:f>'[1]4002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'[1]4002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E101-4350-9153-D610F6539EAF}"/>
            </c:ext>
          </c:extLst>
        </c:ser>
        <c:dLbls>
          <c:showLegendKey val="0"/>
          <c:showVal val="0"/>
          <c:showCatName val="0"/>
          <c:showSerName val="0"/>
          <c:showPercent val="0"/>
          <c:showBubbleSize val="0"/>
        </c:dLbls>
        <c:gapWidth val="150"/>
        <c:axId val="116769536"/>
        <c:axId val="116771072"/>
      </c:barChart>
      <c:catAx>
        <c:axId val="116769536"/>
        <c:scaling>
          <c:orientation val="minMax"/>
        </c:scaling>
        <c:delete val="0"/>
        <c:axPos val="b"/>
        <c:numFmt formatCode="General" sourceLinked="0"/>
        <c:majorTickMark val="none"/>
        <c:minorTickMark val="none"/>
        <c:tickLblPos val="nextTo"/>
        <c:crossAx val="116771072"/>
        <c:crosses val="autoZero"/>
        <c:auto val="1"/>
        <c:lblAlgn val="ctr"/>
        <c:lblOffset val="100"/>
        <c:noMultiLvlLbl val="0"/>
      </c:catAx>
      <c:valAx>
        <c:axId val="116771072"/>
        <c:scaling>
          <c:orientation val="minMax"/>
        </c:scaling>
        <c:delete val="0"/>
        <c:axPos val="l"/>
        <c:majorGridlines/>
        <c:title>
          <c:overlay val="0"/>
        </c:title>
        <c:numFmt formatCode="General" sourceLinked="1"/>
        <c:majorTickMark val="none"/>
        <c:minorTickMark val="none"/>
        <c:tickLblPos val="nextTo"/>
        <c:crossAx val="116769536"/>
        <c:crosses val="autoZero"/>
        <c:crossBetween val="between"/>
      </c:valAx>
      <c:dTable>
        <c:showHorzBorder val="1"/>
        <c:showVertBorder val="1"/>
        <c:showOutline val="1"/>
        <c:showKeys val="1"/>
      </c:dTable>
    </c:plotArea>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Atividade realizadas no Financeiro no 2° quadrimestre.</a:t>
            </a:r>
          </a:p>
        </c:rich>
      </c:tx>
      <c:overlay val="0"/>
    </c:title>
    <c:autoTitleDeleted val="0"/>
    <c:plotArea>
      <c:layout/>
      <c:barChart>
        <c:barDir val="col"/>
        <c:grouping val="clustered"/>
        <c:varyColors val="0"/>
        <c:ser>
          <c:idx val="0"/>
          <c:order val="0"/>
          <c:tx>
            <c:strRef>
              <c:f>'[1]4002 diogenes'!$N$23</c:f>
              <c:strCache>
                <c:ptCount val="1"/>
                <c:pt idx="0">
                  <c:v>Maio</c:v>
                </c:pt>
              </c:strCache>
            </c:strRef>
          </c:tx>
          <c:invertIfNegative val="0"/>
          <c:cat>
            <c:strRef>
              <c:f>'[1]4002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'[1]4002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10B6-404B-9BB1-ACB6F77E6697}"/>
            </c:ext>
          </c:extLst>
        </c:ser>
        <c:ser>
          <c:idx val="1"/>
          <c:order val="1"/>
          <c:tx>
            <c:strRef>
              <c:f>'[1]4002 diogenes'!$O$23</c:f>
              <c:strCache>
                <c:ptCount val="1"/>
                <c:pt idx="0">
                  <c:v>Junho</c:v>
                </c:pt>
              </c:strCache>
            </c:strRef>
          </c:tx>
          <c:invertIfNegative val="0"/>
          <c:cat>
            <c:strRef>
              <c:f>'[1]4002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'[1]4002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10B6-404B-9BB1-ACB6F77E6697}"/>
            </c:ext>
          </c:extLst>
        </c:ser>
        <c:ser>
          <c:idx val="2"/>
          <c:order val="2"/>
          <c:tx>
            <c:strRef>
              <c:f>'[1]4002 diogenes'!$P$23</c:f>
              <c:strCache>
                <c:ptCount val="1"/>
                <c:pt idx="0">
                  <c:v>Julho</c:v>
                </c:pt>
              </c:strCache>
            </c:strRef>
          </c:tx>
          <c:invertIfNegative val="0"/>
          <c:cat>
            <c:strRef>
              <c:f>'[1]4002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'[1]4002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10B6-404B-9BB1-ACB6F77E6697}"/>
            </c:ext>
          </c:extLst>
        </c:ser>
        <c:ser>
          <c:idx val="3"/>
          <c:order val="3"/>
          <c:tx>
            <c:strRef>
              <c:f>'[1]4002 diogenes'!$Q$23</c:f>
              <c:strCache>
                <c:ptCount val="1"/>
                <c:pt idx="0">
                  <c:v>Agosto</c:v>
                </c:pt>
              </c:strCache>
            </c:strRef>
          </c:tx>
          <c:invertIfNegative val="0"/>
          <c:cat>
            <c:strRef>
              <c:f>'[1]4002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'[1]4002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10B6-404B-9BB1-ACB6F77E6697}"/>
            </c:ext>
          </c:extLst>
        </c:ser>
        <c:dLbls>
          <c:showLegendKey val="0"/>
          <c:showVal val="0"/>
          <c:showCatName val="0"/>
          <c:showSerName val="0"/>
          <c:showPercent val="0"/>
          <c:showBubbleSize val="0"/>
        </c:dLbls>
        <c:gapWidth val="150"/>
        <c:axId val="117080064"/>
        <c:axId val="117081600"/>
      </c:barChart>
      <c:catAx>
        <c:axId val="117080064"/>
        <c:scaling>
          <c:orientation val="minMax"/>
        </c:scaling>
        <c:delete val="0"/>
        <c:axPos val="b"/>
        <c:numFmt formatCode="General" sourceLinked="0"/>
        <c:majorTickMark val="none"/>
        <c:minorTickMark val="none"/>
        <c:tickLblPos val="nextTo"/>
        <c:crossAx val="117081600"/>
        <c:crosses val="autoZero"/>
        <c:auto val="1"/>
        <c:lblAlgn val="ctr"/>
        <c:lblOffset val="100"/>
        <c:noMultiLvlLbl val="0"/>
      </c:catAx>
      <c:valAx>
        <c:axId val="117081600"/>
        <c:scaling>
          <c:orientation val="minMax"/>
        </c:scaling>
        <c:delete val="0"/>
        <c:axPos val="l"/>
        <c:majorGridlines/>
        <c:title>
          <c:overlay val="0"/>
        </c:title>
        <c:numFmt formatCode="General" sourceLinked="1"/>
        <c:majorTickMark val="none"/>
        <c:minorTickMark val="none"/>
        <c:tickLblPos val="nextTo"/>
        <c:crossAx val="117080064"/>
        <c:crosses val="autoZero"/>
        <c:crossBetween val="between"/>
      </c:valAx>
      <c:dTable>
        <c:showHorzBorder val="1"/>
        <c:showVertBorder val="1"/>
        <c:showOutline val="1"/>
        <c:showKeys val="1"/>
      </c:dTable>
    </c:plotArea>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Atividade realizadas no Financeiro no 2° quadrimestre.</a:t>
            </a:r>
          </a:p>
        </c:rich>
      </c:tx>
      <c:overlay val="0"/>
    </c:title>
    <c:autoTitleDeleted val="0"/>
    <c:plotArea>
      <c:layout/>
      <c:barChart>
        <c:barDir val="col"/>
        <c:grouping val="clustered"/>
        <c:varyColors val="0"/>
        <c:ser>
          <c:idx val="0"/>
          <c:order val="0"/>
          <c:tx>
            <c:strRef>
              <c:f>'[2]4002 diogenes'!$N$23</c:f>
              <c:strCache>
                <c:ptCount val="1"/>
                <c:pt idx="0">
                  <c:v>Maio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diogenes'!$N$24:$N$30</c:f>
              <c:numCache>
                <c:formatCode>General</c:formatCode>
                <c:ptCount val="7"/>
                <c:pt idx="0">
                  <c:v>9</c:v>
                </c:pt>
                <c:pt idx="1">
                  <c:v>6</c:v>
                </c:pt>
                <c:pt idx="2">
                  <c:v>12</c:v>
                </c:pt>
                <c:pt idx="3">
                  <c:v>23</c:v>
                </c:pt>
                <c:pt idx="4">
                  <c:v>1</c:v>
                </c:pt>
                <c:pt idx="5">
                  <c:v>1</c:v>
                </c:pt>
                <c:pt idx="6">
                  <c:v>52</c:v>
                </c:pt>
              </c:numCache>
            </c:numRef>
          </c:val>
          <c:extLst xmlns:c16r2="http://schemas.microsoft.com/office/drawing/2015/06/chart">
            <c:ext xmlns:c16="http://schemas.microsoft.com/office/drawing/2014/chart" uri="{C3380CC4-5D6E-409C-BE32-E72D297353CC}">
              <c16:uniqueId val="{00000000-2918-4765-A478-C5B0CEA688B1}"/>
            </c:ext>
          </c:extLst>
        </c:ser>
        <c:ser>
          <c:idx val="1"/>
          <c:order val="1"/>
          <c:tx>
            <c:strRef>
              <c:f>'[2]4002 diogenes'!$O$23</c:f>
              <c:strCache>
                <c:ptCount val="1"/>
                <c:pt idx="0">
                  <c:v>Junho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diogenes'!$O$24:$O$30</c:f>
              <c:numCache>
                <c:formatCode>General</c:formatCode>
                <c:ptCount val="7"/>
                <c:pt idx="0">
                  <c:v>29</c:v>
                </c:pt>
                <c:pt idx="1">
                  <c:v>11</c:v>
                </c:pt>
                <c:pt idx="2">
                  <c:v>13</c:v>
                </c:pt>
                <c:pt idx="3">
                  <c:v>11</c:v>
                </c:pt>
                <c:pt idx="4">
                  <c:v>9</c:v>
                </c:pt>
                <c:pt idx="5">
                  <c:v>6</c:v>
                </c:pt>
                <c:pt idx="6">
                  <c:v>79</c:v>
                </c:pt>
              </c:numCache>
            </c:numRef>
          </c:val>
          <c:extLst xmlns:c16r2="http://schemas.microsoft.com/office/drawing/2015/06/chart">
            <c:ext xmlns:c16="http://schemas.microsoft.com/office/drawing/2014/chart" uri="{C3380CC4-5D6E-409C-BE32-E72D297353CC}">
              <c16:uniqueId val="{00000001-2918-4765-A478-C5B0CEA688B1}"/>
            </c:ext>
          </c:extLst>
        </c:ser>
        <c:ser>
          <c:idx val="2"/>
          <c:order val="2"/>
          <c:tx>
            <c:strRef>
              <c:f>'[2]4002 diogenes'!$P$23</c:f>
              <c:strCache>
                <c:ptCount val="1"/>
                <c:pt idx="0">
                  <c:v>Julho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diogenes'!$P$24:$P$30</c:f>
              <c:numCache>
                <c:formatCode>General</c:formatCode>
                <c:ptCount val="7"/>
                <c:pt idx="0">
                  <c:v>26</c:v>
                </c:pt>
                <c:pt idx="1">
                  <c:v>13</c:v>
                </c:pt>
                <c:pt idx="2">
                  <c:v>12</c:v>
                </c:pt>
                <c:pt idx="3">
                  <c:v>16</c:v>
                </c:pt>
                <c:pt idx="4">
                  <c:v>8</c:v>
                </c:pt>
                <c:pt idx="5">
                  <c:v>3</c:v>
                </c:pt>
                <c:pt idx="6">
                  <c:v>78</c:v>
                </c:pt>
              </c:numCache>
            </c:numRef>
          </c:val>
          <c:extLst xmlns:c16r2="http://schemas.microsoft.com/office/drawing/2015/06/chart">
            <c:ext xmlns:c16="http://schemas.microsoft.com/office/drawing/2014/chart" uri="{C3380CC4-5D6E-409C-BE32-E72D297353CC}">
              <c16:uniqueId val="{00000002-2918-4765-A478-C5B0CEA688B1}"/>
            </c:ext>
          </c:extLst>
        </c:ser>
        <c:ser>
          <c:idx val="3"/>
          <c:order val="3"/>
          <c:tx>
            <c:strRef>
              <c:f>'[2]4002 diogenes'!$Q$23</c:f>
              <c:strCache>
                <c:ptCount val="1"/>
                <c:pt idx="0">
                  <c:v>Agosto</c:v>
                </c:pt>
              </c:strCache>
            </c:strRef>
          </c:tx>
          <c:invertIfNegative val="0"/>
          <c:cat>
            <c:strRef>
              <c:f>'[2]4002 diogenes'!$M$24:$M$30</c:f>
              <c:strCache>
                <c:ptCount val="7"/>
                <c:pt idx="0">
                  <c:v>RAP</c:v>
                </c:pt>
                <c:pt idx="1">
                  <c:v>Ofício</c:v>
                </c:pt>
                <c:pt idx="2">
                  <c:v>Despacho</c:v>
                </c:pt>
                <c:pt idx="3">
                  <c:v>Empenho</c:v>
                </c:pt>
                <c:pt idx="4">
                  <c:v>Liquidação</c:v>
                </c:pt>
                <c:pt idx="5">
                  <c:v>Solicitação de compras/Termo de referência</c:v>
                </c:pt>
                <c:pt idx="6">
                  <c:v>TOTAL</c:v>
                </c:pt>
              </c:strCache>
            </c:strRef>
          </c:cat>
          <c:val>
            <c:numRef>
              <c:f>'[2]4002 diogenes'!$Q$24:$Q$30</c:f>
              <c:numCache>
                <c:formatCode>General</c:formatCode>
                <c:ptCount val="7"/>
                <c:pt idx="0">
                  <c:v>21</c:v>
                </c:pt>
                <c:pt idx="1">
                  <c:v>20</c:v>
                </c:pt>
                <c:pt idx="2">
                  <c:v>20</c:v>
                </c:pt>
                <c:pt idx="3">
                  <c:v>9</c:v>
                </c:pt>
                <c:pt idx="4">
                  <c:v>2</c:v>
                </c:pt>
                <c:pt idx="5">
                  <c:v>2</c:v>
                </c:pt>
                <c:pt idx="6">
                  <c:v>74</c:v>
                </c:pt>
              </c:numCache>
            </c:numRef>
          </c:val>
          <c:extLst xmlns:c16r2="http://schemas.microsoft.com/office/drawing/2015/06/chart">
            <c:ext xmlns:c16="http://schemas.microsoft.com/office/drawing/2014/chart" uri="{C3380CC4-5D6E-409C-BE32-E72D297353CC}">
              <c16:uniqueId val="{00000003-2918-4765-A478-C5B0CEA688B1}"/>
            </c:ext>
          </c:extLst>
        </c:ser>
        <c:dLbls>
          <c:showLegendKey val="0"/>
          <c:showVal val="0"/>
          <c:showCatName val="0"/>
          <c:showSerName val="0"/>
          <c:showPercent val="0"/>
          <c:showBubbleSize val="0"/>
        </c:dLbls>
        <c:gapWidth val="150"/>
        <c:axId val="117111808"/>
        <c:axId val="117113600"/>
      </c:barChart>
      <c:catAx>
        <c:axId val="117111808"/>
        <c:scaling>
          <c:orientation val="minMax"/>
        </c:scaling>
        <c:delete val="0"/>
        <c:axPos val="b"/>
        <c:numFmt formatCode="General" sourceLinked="0"/>
        <c:majorTickMark val="none"/>
        <c:minorTickMark val="none"/>
        <c:tickLblPos val="nextTo"/>
        <c:crossAx val="117113600"/>
        <c:crosses val="autoZero"/>
        <c:auto val="1"/>
        <c:lblAlgn val="ctr"/>
        <c:lblOffset val="100"/>
        <c:noMultiLvlLbl val="0"/>
      </c:catAx>
      <c:valAx>
        <c:axId val="117113600"/>
        <c:scaling>
          <c:orientation val="minMax"/>
        </c:scaling>
        <c:delete val="0"/>
        <c:axPos val="l"/>
        <c:majorGridlines/>
        <c:title>
          <c:overlay val="0"/>
        </c:title>
        <c:numFmt formatCode="General" sourceLinked="1"/>
        <c:majorTickMark val="none"/>
        <c:minorTickMark val="none"/>
        <c:tickLblPos val="nextTo"/>
        <c:crossAx val="117111808"/>
        <c:crosses val="autoZero"/>
        <c:crossBetween val="between"/>
      </c:valAx>
      <c:dTable>
        <c:showHorzBorder val="1"/>
        <c:showVertBorder val="1"/>
        <c:showOutline val="1"/>
        <c:showKeys val="1"/>
      </c:dTable>
    </c:plotArea>
    <c:plotVisOnly val="1"/>
    <c:dispBlanksAs val="gap"/>
    <c:showDLblsOverMax val="0"/>
  </c:chart>
  <c:printSettings>
    <c:headerFooter/>
    <c:pageMargins b="0.78740157499999996" l="0.511811024" r="0.511811024" t="0.78740157499999996" header="0.31496062000000036" footer="0.3149606200000003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Gráfico de indicadores </a:t>
            </a:r>
          </a:p>
        </c:rich>
      </c:tx>
      <c:overlay val="0"/>
    </c:title>
    <c:autoTitleDeleted val="0"/>
    <c:plotArea>
      <c:layout/>
      <c:barChart>
        <c:barDir val="col"/>
        <c:grouping val="clustered"/>
        <c:varyColors val="0"/>
        <c:ser>
          <c:idx val="0"/>
          <c:order val="0"/>
          <c:tx>
            <c:strRef>
              <c:f>'[3]objetivo temático- EVERCINO'!$O$44</c:f>
              <c:strCache>
                <c:ptCount val="1"/>
                <c:pt idx="0">
                  <c:v>Indicador: 301 Território Controlado</c:v>
                </c:pt>
              </c:strCache>
            </c:strRef>
          </c:tx>
          <c:invertIfNegative val="0"/>
          <c:cat>
            <c:strRef>
              <c:f>'[3]objetivo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'[3]objetivo temático- EVERCINO'!$P$44:$T$44</c:f>
              <c:numCache>
                <c:formatCode>General</c:formatCode>
                <c:ptCount val="5"/>
                <c:pt idx="0">
                  <c:v>0</c:v>
                </c:pt>
                <c:pt idx="1">
                  <c:v>0</c:v>
                </c:pt>
                <c:pt idx="2">
                  <c:v>0</c:v>
                </c:pt>
                <c:pt idx="3">
                  <c:v>999.94</c:v>
                </c:pt>
                <c:pt idx="4">
                  <c:v>2152.3739999999998</c:v>
                </c:pt>
              </c:numCache>
            </c:numRef>
          </c:val>
          <c:extLst xmlns:c16r2="http://schemas.microsoft.com/office/drawing/2015/06/chart">
            <c:ext xmlns:c16="http://schemas.microsoft.com/office/drawing/2014/chart" uri="{C3380CC4-5D6E-409C-BE32-E72D297353CC}">
              <c16:uniqueId val="{00000000-2F4B-45F3-A51D-FECE02C03389}"/>
            </c:ext>
          </c:extLst>
        </c:ser>
        <c:ser>
          <c:idx val="1"/>
          <c:order val="1"/>
          <c:tx>
            <c:strRef>
              <c:f>'[3]objetivo temático- EVERCINO'!$O$45</c:f>
              <c:strCache>
                <c:ptCount val="1"/>
                <c:pt idx="0">
                  <c:v>Indicador: 302 Nomenclatura regulamentada e implantada por quadra</c:v>
                </c:pt>
              </c:strCache>
            </c:strRef>
          </c:tx>
          <c:invertIfNegative val="0"/>
          <c:cat>
            <c:strRef>
              <c:f>'[3]objetivo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'[3]objetivo temático- EVERCINO'!$P$45:$T$45</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2F4B-45F3-A51D-FECE02C03389}"/>
            </c:ext>
          </c:extLst>
        </c:ser>
        <c:ser>
          <c:idx val="2"/>
          <c:order val="2"/>
          <c:tx>
            <c:strRef>
              <c:f>'[3]objetivo temático- EVERCINO'!$O$46</c:f>
              <c:strCache>
                <c:ptCount val="1"/>
                <c:pt idx="0">
                  <c:v>Indicador: 303 Leis revisadas e/ou regulamentadas</c:v>
                </c:pt>
              </c:strCache>
            </c:strRef>
          </c:tx>
          <c:invertIfNegative val="0"/>
          <c:cat>
            <c:strRef>
              <c:f>'[3]objetivo temático- EVERCINO'!$P$43:$T$43</c:f>
              <c:strCache>
                <c:ptCount val="5"/>
                <c:pt idx="0">
                  <c:v>2º Quadrimestre 2014</c:v>
                </c:pt>
                <c:pt idx="1">
                  <c:v>1º Quadrimestre 2014</c:v>
                </c:pt>
                <c:pt idx="2">
                  <c:v>2º Quadrimestre 2015</c:v>
                </c:pt>
                <c:pt idx="3">
                  <c:v>1º Quadrimestre 2015</c:v>
                </c:pt>
                <c:pt idx="4">
                  <c:v>2º Quadrimestre 2016</c:v>
                </c:pt>
              </c:strCache>
            </c:strRef>
          </c:cat>
          <c:val>
            <c:numRef>
              <c:f>'[3]objetivo temático- EVERCINO'!$P$46:$T$46</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2F4B-45F3-A51D-FECE02C03389}"/>
            </c:ext>
          </c:extLst>
        </c:ser>
        <c:dLbls>
          <c:showLegendKey val="0"/>
          <c:showVal val="0"/>
          <c:showCatName val="0"/>
          <c:showSerName val="0"/>
          <c:showPercent val="0"/>
          <c:showBubbleSize val="0"/>
        </c:dLbls>
        <c:gapWidth val="150"/>
        <c:axId val="138267648"/>
        <c:axId val="138269440"/>
      </c:barChart>
      <c:catAx>
        <c:axId val="138267648"/>
        <c:scaling>
          <c:orientation val="minMax"/>
        </c:scaling>
        <c:delete val="0"/>
        <c:axPos val="b"/>
        <c:numFmt formatCode="General" sourceLinked="0"/>
        <c:majorTickMark val="none"/>
        <c:minorTickMark val="none"/>
        <c:tickLblPos val="nextTo"/>
        <c:crossAx val="138269440"/>
        <c:crosses val="autoZero"/>
        <c:auto val="1"/>
        <c:lblAlgn val="ctr"/>
        <c:lblOffset val="100"/>
        <c:noMultiLvlLbl val="0"/>
      </c:catAx>
      <c:valAx>
        <c:axId val="138269440"/>
        <c:scaling>
          <c:orientation val="minMax"/>
        </c:scaling>
        <c:delete val="0"/>
        <c:axPos val="l"/>
        <c:majorGridlines/>
        <c:title>
          <c:overlay val="0"/>
        </c:title>
        <c:numFmt formatCode="General" sourceLinked="1"/>
        <c:majorTickMark val="none"/>
        <c:minorTickMark val="none"/>
        <c:tickLblPos val="nextTo"/>
        <c:crossAx val="138267648"/>
        <c:crosses val="autoZero"/>
        <c:crossBetween val="between"/>
      </c:valAx>
      <c:dTable>
        <c:showHorzBorder val="1"/>
        <c:showVertBorder val="1"/>
        <c:showOutline val="1"/>
        <c:showKeys val="1"/>
      </c:dTable>
    </c:plotArea>
    <c:plotVisOnly val="1"/>
    <c:dispBlanksAs val="gap"/>
    <c:showDLblsOverMax val="0"/>
  </c:chart>
  <c:spPr>
    <a:blipFill>
      <a:blip xmlns:r="http://schemas.openxmlformats.org/officeDocument/2006/relationships" r:embed="rId1"/>
      <a:tile tx="0" ty="0" sx="100000" sy="100000" flip="none" algn="tl"/>
    </a:blipFill>
  </c:spPr>
  <c:printSettings>
    <c:headerFooter/>
    <c:pageMargins b="0.78740157499999996" l="0.511811024" r="0.511811024" t="0.78740157499999996" header="0.31496062000000036" footer="0.31496062000000036"/>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3102429</xdr:colOff>
      <xdr:row>0</xdr:row>
      <xdr:rowOff>0</xdr:rowOff>
    </xdr:from>
    <xdr:to>
      <xdr:col>6</xdr:col>
      <xdr:colOff>912358</xdr:colOff>
      <xdr:row>5</xdr:row>
      <xdr:rowOff>142875</xdr:rowOff>
    </xdr:to>
    <xdr:pic>
      <xdr:nvPicPr>
        <xdr:cNvPr id="4" name="Imagem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6108" y="0"/>
          <a:ext cx="496660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1009649</xdr:colOff>
      <xdr:row>21</xdr:row>
      <xdr:rowOff>154874</xdr:rowOff>
    </xdr:from>
    <xdr:to>
      <xdr:col>17</xdr:col>
      <xdr:colOff>1043999</xdr:colOff>
      <xdr:row>29</xdr:row>
      <xdr:rowOff>0</xdr:rowOff>
    </xdr:to>
    <xdr:cxnSp macro="">
      <xdr:nvCxnSpPr>
        <xdr:cNvPr id="2" name="Conector angulado 1">
          <a:extLst>
            <a:ext uri="{FF2B5EF4-FFF2-40B4-BE49-F238E27FC236}">
              <a16:creationId xmlns:a16="http://schemas.microsoft.com/office/drawing/2014/main" xmlns="" id="{00000000-0008-0000-2100-000002000000}"/>
            </a:ext>
          </a:extLst>
        </xdr:cNvPr>
        <xdr:cNvCxnSpPr/>
      </xdr:nvCxnSpPr>
      <xdr:spPr>
        <a:xfrm rot="16200000" flipH="1">
          <a:off x="14320198" y="5456175"/>
          <a:ext cx="2769301" cy="605850"/>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3" name="Gráfico 2">
          <a:extLst>
            <a:ext uri="{FF2B5EF4-FFF2-40B4-BE49-F238E27FC236}">
              <a16:creationId xmlns:a16="http://schemas.microsoft.com/office/drawing/2014/main" xmlns=""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4" name="Conector angulado 3">
          <a:extLst>
            <a:ext uri="{FF2B5EF4-FFF2-40B4-BE49-F238E27FC236}">
              <a16:creationId xmlns:a16="http://schemas.microsoft.com/office/drawing/2014/main" xmlns="" id="{00000000-0008-0000-2100-000004000000}"/>
            </a:ext>
          </a:extLst>
        </xdr:cNvPr>
        <xdr:cNvCxnSpPr/>
      </xdr:nvCxnSpPr>
      <xdr:spPr>
        <a:xfrm rot="16200000" flipH="1">
          <a:off x="14320198" y="5456175"/>
          <a:ext cx="2769301" cy="605850"/>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5" name="Gráfico 4">
          <a:extLst>
            <a:ext uri="{FF2B5EF4-FFF2-40B4-BE49-F238E27FC236}">
              <a16:creationId xmlns:a16="http://schemas.microsoft.com/office/drawing/2014/main" xmlns=""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6" name="Conector angulado 5">
          <a:extLst>
            <a:ext uri="{FF2B5EF4-FFF2-40B4-BE49-F238E27FC236}">
              <a16:creationId xmlns:a16="http://schemas.microsoft.com/office/drawing/2014/main" xmlns="" id="{00000000-0008-0000-2100-000006000000}"/>
            </a:ext>
          </a:extLst>
        </xdr:cNvPr>
        <xdr:cNvCxnSpPr/>
      </xdr:nvCxnSpPr>
      <xdr:spPr>
        <a:xfrm rot="16200000" flipH="1">
          <a:off x="15315561" y="4670362"/>
          <a:ext cx="2769301" cy="786825"/>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104775</xdr:colOff>
      <xdr:row>25</xdr:row>
      <xdr:rowOff>23812</xdr:rowOff>
    </xdr:from>
    <xdr:to>
      <xdr:col>7</xdr:col>
      <xdr:colOff>3267075</xdr:colOff>
      <xdr:row>31</xdr:row>
      <xdr:rowOff>1628775</xdr:rowOff>
    </xdr:to>
    <xdr:graphicFrame macro="">
      <xdr:nvGraphicFramePr>
        <xdr:cNvPr id="7" name="Gráfico 6">
          <a:extLst>
            <a:ext uri="{FF2B5EF4-FFF2-40B4-BE49-F238E27FC236}">
              <a16:creationId xmlns:a16="http://schemas.microsoft.com/office/drawing/2014/main" xmlns="" id="{00000000-0008-0000-2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1009649</xdr:colOff>
      <xdr:row>21</xdr:row>
      <xdr:rowOff>154874</xdr:rowOff>
    </xdr:from>
    <xdr:to>
      <xdr:col>17</xdr:col>
      <xdr:colOff>1043999</xdr:colOff>
      <xdr:row>29</xdr:row>
      <xdr:rowOff>0</xdr:rowOff>
    </xdr:to>
    <xdr:cxnSp macro="">
      <xdr:nvCxnSpPr>
        <xdr:cNvPr id="8" name="Conector angulado 7">
          <a:extLst>
            <a:ext uri="{FF2B5EF4-FFF2-40B4-BE49-F238E27FC236}">
              <a16:creationId xmlns:a16="http://schemas.microsoft.com/office/drawing/2014/main" xmlns="" id="{00000000-0008-0000-2100-000008000000}"/>
            </a:ext>
          </a:extLst>
        </xdr:cNvPr>
        <xdr:cNvCxnSpPr/>
      </xdr:nvCxnSpPr>
      <xdr:spPr>
        <a:xfrm rot="16200000" flipH="1">
          <a:off x="15315561" y="4670362"/>
          <a:ext cx="2769301" cy="786825"/>
        </a:xfrm>
        <a:prstGeom prst="bentConnector3">
          <a:avLst>
            <a:gd name="adj1" fmla="val -3086"/>
          </a:avLst>
        </a:prstGeom>
        <a:ln w="28575">
          <a:tailEnd type="arrow"/>
        </a:ln>
      </xdr:spPr>
      <xdr:style>
        <a:lnRef idx="3">
          <a:schemeClr val="dk1"/>
        </a:lnRef>
        <a:fillRef idx="0">
          <a:schemeClr val="dk1"/>
        </a:fillRef>
        <a:effectRef idx="2">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35</xdr:row>
      <xdr:rowOff>0</xdr:rowOff>
    </xdr:from>
    <xdr:to>
      <xdr:col>12</xdr:col>
      <xdr:colOff>619125</xdr:colOff>
      <xdr:row>35</xdr:row>
      <xdr:rowOff>2038350</xdr:rowOff>
    </xdr:to>
    <xdr:graphicFrame macro="">
      <xdr:nvGraphicFramePr>
        <xdr:cNvPr id="19" name="Gráfico 18">
          <a:extLst>
            <a:ext uri="{FF2B5EF4-FFF2-40B4-BE49-F238E27FC236}">
              <a16:creationId xmlns:a16="http://schemas.microsoft.com/office/drawing/2014/main" xmlns=""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ETORIA%20DE%20PLANEJ.%202018/ANEXO%20LDO%202018%20-/MONITORAMENTO%20%202&#170;%20QUAD.%20dioge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1261662180/Downloads/MONITORAMENTO%20%202&#170;%20QUAD.%20diog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65966953368.HABITACAO/Downloads/Formul&#225;rio%20de%20Monitoramento%20-%202%20QUAD%20%20em%20corre&#231;&#227;o%20Emer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4274 - CADASTRO"/>
      <sheetName val="Ação - 4001 "/>
      <sheetName val="4270 - TÉCNICA FISCAL"/>
      <sheetName val="4332 - FUNDO"/>
      <sheetName val="juliana- objetivo"/>
      <sheetName val="4002 diogenes"/>
    </sheetNames>
    <sheetDataSet>
      <sheetData sheetId="0"/>
      <sheetData sheetId="1"/>
      <sheetData sheetId="2"/>
      <sheetData sheetId="3"/>
      <sheetData sheetId="4"/>
      <sheetData sheetId="5"/>
      <sheetData sheetId="6"/>
      <sheetData sheetId="7">
        <row r="23">
          <cell r="N23" t="str">
            <v>Maio</v>
          </cell>
          <cell r="O23" t="str">
            <v>Junho</v>
          </cell>
          <cell r="P23" t="str">
            <v>Julho</v>
          </cell>
          <cell r="Q23" t="str">
            <v>Agosto</v>
          </cell>
        </row>
        <row r="24">
          <cell r="M24" t="str">
            <v>RAP</v>
          </cell>
          <cell r="N24">
            <v>9</v>
          </cell>
          <cell r="O24">
            <v>29</v>
          </cell>
          <cell r="P24">
            <v>26</v>
          </cell>
          <cell r="Q24">
            <v>21</v>
          </cell>
        </row>
        <row r="25">
          <cell r="M25" t="str">
            <v>Ofício</v>
          </cell>
          <cell r="N25">
            <v>6</v>
          </cell>
          <cell r="O25">
            <v>11</v>
          </cell>
          <cell r="P25">
            <v>13</v>
          </cell>
          <cell r="Q25">
            <v>20</v>
          </cell>
        </row>
        <row r="26">
          <cell r="M26" t="str">
            <v>Despacho</v>
          </cell>
          <cell r="N26">
            <v>12</v>
          </cell>
          <cell r="O26">
            <v>13</v>
          </cell>
          <cell r="P26">
            <v>12</v>
          </cell>
          <cell r="Q26">
            <v>20</v>
          </cell>
        </row>
        <row r="27">
          <cell r="M27" t="str">
            <v>Empenho</v>
          </cell>
          <cell r="N27">
            <v>23</v>
          </cell>
          <cell r="O27">
            <v>11</v>
          </cell>
          <cell r="P27">
            <v>16</v>
          </cell>
          <cell r="Q27">
            <v>9</v>
          </cell>
        </row>
        <row r="28">
          <cell r="M28" t="str">
            <v>Liquidação</v>
          </cell>
          <cell r="N28">
            <v>1</v>
          </cell>
          <cell r="O28">
            <v>9</v>
          </cell>
          <cell r="P28">
            <v>8</v>
          </cell>
          <cell r="Q28">
            <v>2</v>
          </cell>
        </row>
        <row r="29">
          <cell r="M29" t="str">
            <v>Solicitação de compras/Termo de referência</v>
          </cell>
          <cell r="N29">
            <v>1</v>
          </cell>
          <cell r="O29">
            <v>6</v>
          </cell>
          <cell r="P29">
            <v>3</v>
          </cell>
          <cell r="Q29">
            <v>2</v>
          </cell>
        </row>
        <row r="30">
          <cell r="M30" t="str">
            <v>TOTAL</v>
          </cell>
          <cell r="N30">
            <v>52</v>
          </cell>
          <cell r="O30">
            <v>79</v>
          </cell>
          <cell r="P30">
            <v>78</v>
          </cell>
          <cell r="Q30">
            <v>74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4274 - CADASTRO"/>
      <sheetName val="Ação - 4001 "/>
      <sheetName val="4270 - TÉCNICA FISCAL"/>
      <sheetName val="4332 - FUNDO"/>
      <sheetName val="juliana- objetivo"/>
      <sheetName val="4002 diogenes"/>
    </sheetNames>
    <sheetDataSet>
      <sheetData sheetId="0"/>
      <sheetData sheetId="1"/>
      <sheetData sheetId="2"/>
      <sheetData sheetId="3"/>
      <sheetData sheetId="4"/>
      <sheetData sheetId="5"/>
      <sheetData sheetId="6"/>
      <sheetData sheetId="7">
        <row r="23">
          <cell r="N23" t="str">
            <v>Maio</v>
          </cell>
          <cell r="O23" t="str">
            <v>Junho</v>
          </cell>
          <cell r="P23" t="str">
            <v>Julho</v>
          </cell>
          <cell r="Q23" t="str">
            <v>Agosto</v>
          </cell>
        </row>
        <row r="24">
          <cell r="M24" t="str">
            <v>RAP</v>
          </cell>
          <cell r="N24">
            <v>9</v>
          </cell>
          <cell r="O24">
            <v>29</v>
          </cell>
          <cell r="P24">
            <v>26</v>
          </cell>
          <cell r="Q24">
            <v>21</v>
          </cell>
        </row>
        <row r="25">
          <cell r="M25" t="str">
            <v>Ofício</v>
          </cell>
          <cell r="N25">
            <v>6</v>
          </cell>
          <cell r="O25">
            <v>11</v>
          </cell>
          <cell r="P25">
            <v>13</v>
          </cell>
          <cell r="Q25">
            <v>20</v>
          </cell>
        </row>
        <row r="26">
          <cell r="M26" t="str">
            <v>Despacho</v>
          </cell>
          <cell r="N26">
            <v>12</v>
          </cell>
          <cell r="O26">
            <v>13</v>
          </cell>
          <cell r="P26">
            <v>12</v>
          </cell>
          <cell r="Q26">
            <v>20</v>
          </cell>
        </row>
        <row r="27">
          <cell r="M27" t="str">
            <v>Empenho</v>
          </cell>
          <cell r="N27">
            <v>23</v>
          </cell>
          <cell r="O27">
            <v>11</v>
          </cell>
          <cell r="P27">
            <v>16</v>
          </cell>
          <cell r="Q27">
            <v>9</v>
          </cell>
        </row>
        <row r="28">
          <cell r="M28" t="str">
            <v>Liquidação</v>
          </cell>
          <cell r="N28">
            <v>1</v>
          </cell>
          <cell r="O28">
            <v>9</v>
          </cell>
          <cell r="P28">
            <v>8</v>
          </cell>
          <cell r="Q28">
            <v>2</v>
          </cell>
        </row>
        <row r="29">
          <cell r="M29" t="str">
            <v>Solicitação de compras/Termo de referência</v>
          </cell>
          <cell r="N29">
            <v>1</v>
          </cell>
          <cell r="O29">
            <v>6</v>
          </cell>
          <cell r="P29">
            <v>3</v>
          </cell>
          <cell r="Q29">
            <v>2</v>
          </cell>
        </row>
        <row r="30">
          <cell r="M30" t="str">
            <v>TOTAL</v>
          </cell>
          <cell r="N30">
            <v>52</v>
          </cell>
          <cell r="O30">
            <v>79</v>
          </cell>
          <cell r="P30">
            <v>78</v>
          </cell>
          <cell r="Q30">
            <v>74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Ação"/>
      <sheetName val="Objetivo-Temático RAFAEL"/>
      <sheetName val="5083"/>
      <sheetName val="6036"/>
      <sheetName val="6039"/>
      <sheetName val="4273"/>
      <sheetName val="4274"/>
      <sheetName val="7025"/>
      <sheetName val="Programa- JULIANA"/>
      <sheetName val="Ação - 4001 JANETE"/>
      <sheetName val="4002 Diogenes"/>
      <sheetName val="Ação - 4002 DIOGENES"/>
      <sheetName val="objetivo temático- EVERCINO"/>
      <sheetName val="4270"/>
      <sheetName val="4343"/>
      <sheetName val="4227"/>
      <sheetName val="4332"/>
      <sheetName val="5195"/>
      <sheetName val="6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3">
          <cell r="P43" t="str">
            <v>2º Quadrimestre 2014</v>
          </cell>
          <cell r="Q43" t="str">
            <v>1º Quadrimestre 2014</v>
          </cell>
          <cell r="R43" t="str">
            <v>2º Quadrimestre 2015</v>
          </cell>
          <cell r="S43" t="str">
            <v>1º Quadrimestre 2015</v>
          </cell>
          <cell r="T43" t="str">
            <v>2º Quadrimestre 2016</v>
          </cell>
        </row>
        <row r="44">
          <cell r="O44" t="str">
            <v>Indicador: 301 Território Controlado</v>
          </cell>
          <cell r="P44">
            <v>0</v>
          </cell>
          <cell r="Q44">
            <v>0</v>
          </cell>
          <cell r="R44">
            <v>0</v>
          </cell>
          <cell r="S44">
            <v>999.94</v>
          </cell>
          <cell r="T44">
            <v>2152.3739999999998</v>
          </cell>
        </row>
        <row r="45">
          <cell r="O45" t="str">
            <v>Indicador: 302 Nomenclatura regulamentada e implantada por quadra</v>
          </cell>
          <cell r="P45">
            <v>0</v>
          </cell>
          <cell r="Q45">
            <v>0</v>
          </cell>
          <cell r="R45">
            <v>0</v>
          </cell>
          <cell r="S45">
            <v>0</v>
          </cell>
          <cell r="T45">
            <v>0</v>
          </cell>
        </row>
        <row r="46">
          <cell r="O46" t="str">
            <v>Indicador: 303 Leis revisadas e/ou regulamentadas</v>
          </cell>
          <cell r="P46">
            <v>0</v>
          </cell>
          <cell r="Q46">
            <v>0</v>
          </cell>
          <cell r="R46">
            <v>0</v>
          </cell>
          <cell r="S46">
            <v>0</v>
          </cell>
          <cell r="T46">
            <v>0</v>
          </cell>
        </row>
      </sheetData>
      <sheetData sheetId="14"/>
      <sheetData sheetId="15"/>
      <sheetData sheetId="16"/>
      <sheetData sheetId="17"/>
      <sheetData sheetId="18"/>
      <sheetData sheetId="19">
        <row r="37">
          <cell r="B37" t="str">
            <v>MAI</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showGridLines="0" showWhiteSpace="0" view="pageBreakPreview" zoomScaleNormal="100" zoomScaleSheetLayoutView="100" workbookViewId="0">
      <selection activeCell="A18" sqref="A18:E18"/>
    </sheetView>
  </sheetViews>
  <sheetFormatPr defaultRowHeight="15"/>
  <cols>
    <col min="1" max="1" width="24" style="15" customWidth="1"/>
    <col min="2" max="2" width="23.85546875" style="15" customWidth="1"/>
    <col min="3" max="3" width="33.140625" style="15" customWidth="1"/>
    <col min="4" max="4" width="19.7109375" style="15" customWidth="1"/>
    <col min="5" max="5" width="15.140625" style="15" customWidth="1"/>
    <col min="6" max="11" width="1.85546875" style="15" customWidth="1"/>
    <col min="12" max="16384" width="9.140625" style="15"/>
  </cols>
  <sheetData>
    <row r="1" spans="1:5" ht="42" customHeight="1">
      <c r="A1" s="385" t="s">
        <v>26</v>
      </c>
      <c r="B1" s="385"/>
      <c r="C1" s="385"/>
      <c r="D1" s="385"/>
      <c r="E1" s="385"/>
    </row>
    <row r="2" spans="1:5" ht="15.75" customHeight="1">
      <c r="A2" s="385" t="s">
        <v>21</v>
      </c>
      <c r="B2" s="385"/>
      <c r="C2" s="385"/>
      <c r="D2" s="385"/>
      <c r="E2" s="385"/>
    </row>
    <row r="3" spans="1:5" ht="15.75" customHeight="1">
      <c r="A3" s="1"/>
      <c r="B3" s="1"/>
      <c r="C3" s="1"/>
      <c r="D3" s="1"/>
      <c r="E3" s="1"/>
    </row>
    <row r="4" spans="1:5" ht="15" customHeight="1">
      <c r="A4" s="2" t="s">
        <v>30</v>
      </c>
      <c r="B4" s="384"/>
      <c r="C4" s="384"/>
      <c r="D4" s="384"/>
      <c r="E4" s="384"/>
    </row>
    <row r="5" spans="1:5" ht="9" customHeight="1">
      <c r="A5" s="16"/>
      <c r="B5" s="17"/>
      <c r="C5" s="17"/>
      <c r="D5" s="17"/>
      <c r="E5" s="17"/>
    </row>
    <row r="6" spans="1:5" s="16" customFormat="1">
      <c r="A6" s="2" t="s">
        <v>29</v>
      </c>
      <c r="B6" s="383"/>
      <c r="C6" s="383"/>
      <c r="D6" s="383"/>
      <c r="E6" s="383"/>
    </row>
    <row r="7" spans="1:5" ht="10.5" customHeight="1">
      <c r="A7" s="18"/>
      <c r="B7" s="18"/>
      <c r="C7" s="19"/>
      <c r="D7" s="17"/>
      <c r="E7" s="17"/>
    </row>
    <row r="8" spans="1:5">
      <c r="A8" s="4" t="s">
        <v>0</v>
      </c>
      <c r="B8" s="388"/>
      <c r="C8" s="388"/>
      <c r="D8" s="388"/>
      <c r="E8" s="388"/>
    </row>
    <row r="9" spans="1:5" ht="9.75" customHeight="1">
      <c r="A9" s="20"/>
      <c r="B9" s="21"/>
      <c r="C9" s="22"/>
      <c r="D9" s="22"/>
      <c r="E9" s="23"/>
    </row>
    <row r="10" spans="1:5">
      <c r="A10" s="24" t="s">
        <v>25</v>
      </c>
      <c r="B10" s="25"/>
      <c r="C10" s="26"/>
      <c r="D10" s="27"/>
      <c r="E10" s="28"/>
    </row>
    <row r="11" spans="1:5" ht="7.5" customHeight="1">
      <c r="A11" s="20"/>
      <c r="B11" s="21"/>
      <c r="C11" s="22"/>
      <c r="D11" s="22"/>
      <c r="E11" s="23"/>
    </row>
    <row r="12" spans="1:5">
      <c r="A12" s="29" t="s">
        <v>1</v>
      </c>
      <c r="B12" s="29" t="s">
        <v>2</v>
      </c>
      <c r="C12" s="29" t="s">
        <v>3</v>
      </c>
      <c r="D12" s="29" t="s">
        <v>4</v>
      </c>
      <c r="E12" s="29" t="s">
        <v>5</v>
      </c>
    </row>
    <row r="13" spans="1:5">
      <c r="A13" s="5"/>
      <c r="B13" s="6"/>
      <c r="C13" s="3"/>
      <c r="D13" s="3"/>
      <c r="E13" s="7" t="e">
        <f>C13/B13*100</f>
        <v>#DIV/0!</v>
      </c>
    </row>
    <row r="14" spans="1:5">
      <c r="A14" s="389" t="s">
        <v>6</v>
      </c>
      <c r="B14" s="389"/>
      <c r="C14" s="389"/>
      <c r="D14" s="389"/>
      <c r="E14" s="389"/>
    </row>
    <row r="15" spans="1:5">
      <c r="A15" s="8" t="s">
        <v>7</v>
      </c>
      <c r="B15" s="9" t="s">
        <v>8</v>
      </c>
      <c r="C15" s="9" t="s">
        <v>9</v>
      </c>
      <c r="D15" s="391" t="s">
        <v>10</v>
      </c>
      <c r="E15" s="392"/>
    </row>
    <row r="16" spans="1:5">
      <c r="A16" s="10"/>
      <c r="B16" s="11"/>
      <c r="C16" s="11"/>
      <c r="D16" s="393"/>
      <c r="E16" s="394"/>
    </row>
    <row r="17" spans="1:5" ht="9.75" customHeight="1">
      <c r="A17" s="389"/>
      <c r="B17" s="389"/>
      <c r="C17" s="389"/>
      <c r="D17" s="389"/>
      <c r="E17" s="389"/>
    </row>
    <row r="18" spans="1:5" ht="142.5" customHeight="1">
      <c r="A18" s="390" t="s">
        <v>27</v>
      </c>
      <c r="B18" s="390"/>
      <c r="C18" s="390"/>
      <c r="D18" s="390"/>
      <c r="E18" s="390"/>
    </row>
    <row r="19" spans="1:5" ht="35.25" customHeight="1">
      <c r="A19" s="30"/>
      <c r="B19" s="30"/>
      <c r="C19" s="30"/>
      <c r="D19" s="30"/>
      <c r="E19" s="30"/>
    </row>
    <row r="20" spans="1:5">
      <c r="A20" s="4" t="s">
        <v>0</v>
      </c>
      <c r="B20" s="388"/>
      <c r="C20" s="388"/>
      <c r="D20" s="388"/>
      <c r="E20" s="388"/>
    </row>
    <row r="21" spans="1:5" ht="9.75" customHeight="1">
      <c r="A21" s="20"/>
      <c r="B21" s="21"/>
      <c r="C21" s="22"/>
      <c r="D21" s="22"/>
      <c r="E21" s="23"/>
    </row>
    <row r="22" spans="1:5">
      <c r="A22" s="24" t="s">
        <v>25</v>
      </c>
      <c r="B22" s="397"/>
      <c r="C22" s="398"/>
      <c r="D22" s="27"/>
      <c r="E22" s="28"/>
    </row>
    <row r="23" spans="1:5" ht="7.5" customHeight="1">
      <c r="A23" s="20"/>
      <c r="B23" s="21"/>
      <c r="C23" s="22"/>
      <c r="D23" s="22"/>
      <c r="E23" s="23"/>
    </row>
    <row r="24" spans="1:5">
      <c r="A24" s="29" t="s">
        <v>1</v>
      </c>
      <c r="B24" s="29" t="s">
        <v>2</v>
      </c>
      <c r="C24" s="29" t="s">
        <v>3</v>
      </c>
      <c r="D24" s="14" t="s">
        <v>4</v>
      </c>
      <c r="E24" s="14" t="s">
        <v>5</v>
      </c>
    </row>
    <row r="25" spans="1:5">
      <c r="A25" s="5"/>
      <c r="B25" s="6"/>
      <c r="C25" s="3"/>
      <c r="D25" s="3"/>
      <c r="E25" s="7" t="e">
        <f>C25/B25*100</f>
        <v>#DIV/0!</v>
      </c>
    </row>
    <row r="26" spans="1:5">
      <c r="A26" s="389" t="s">
        <v>6</v>
      </c>
      <c r="B26" s="389"/>
      <c r="C26" s="389"/>
      <c r="D26" s="389"/>
      <c r="E26" s="389"/>
    </row>
    <row r="27" spans="1:5">
      <c r="A27" s="12" t="s">
        <v>7</v>
      </c>
      <c r="B27" s="13" t="s">
        <v>8</v>
      </c>
      <c r="C27" s="13" t="s">
        <v>9</v>
      </c>
      <c r="D27" s="399" t="s">
        <v>10</v>
      </c>
      <c r="E27" s="400"/>
    </row>
    <row r="28" spans="1:5">
      <c r="A28" s="10"/>
      <c r="B28" s="11"/>
      <c r="C28" s="11"/>
      <c r="D28" s="393"/>
      <c r="E28" s="394"/>
    </row>
    <row r="29" spans="1:5" ht="9.75" customHeight="1">
      <c r="A29" s="389"/>
      <c r="B29" s="389"/>
      <c r="C29" s="389"/>
      <c r="D29" s="389"/>
      <c r="E29" s="389"/>
    </row>
    <row r="30" spans="1:5" ht="142.5" customHeight="1">
      <c r="A30" s="390" t="s">
        <v>27</v>
      </c>
      <c r="B30" s="390"/>
      <c r="C30" s="390"/>
      <c r="D30" s="390"/>
      <c r="E30" s="390"/>
    </row>
    <row r="31" spans="1:5">
      <c r="A31" s="395"/>
      <c r="B31" s="389"/>
      <c r="C31" s="389"/>
      <c r="D31" s="389"/>
      <c r="E31" s="396"/>
    </row>
    <row r="32" spans="1:5">
      <c r="A32" s="386" t="s">
        <v>24</v>
      </c>
      <c r="B32" s="387"/>
      <c r="C32" s="386" t="s">
        <v>23</v>
      </c>
      <c r="D32" s="386" t="s">
        <v>28</v>
      </c>
      <c r="E32" s="386"/>
    </row>
    <row r="33" spans="1:5" ht="39.75" customHeight="1">
      <c r="A33" s="387"/>
      <c r="B33" s="387"/>
      <c r="C33" s="386"/>
      <c r="D33" s="386"/>
      <c r="E33" s="386"/>
    </row>
    <row r="34" spans="1:5">
      <c r="A34" s="387"/>
      <c r="B34" s="387"/>
      <c r="C34" s="386"/>
      <c r="D34" s="386"/>
      <c r="E34" s="386"/>
    </row>
    <row r="35" spans="1:5">
      <c r="A35" s="387"/>
      <c r="B35" s="387"/>
      <c r="C35" s="386"/>
      <c r="D35" s="386"/>
      <c r="E35" s="386"/>
    </row>
    <row r="36" spans="1:5">
      <c r="A36" s="31"/>
      <c r="B36" s="31"/>
      <c r="C36" s="31"/>
      <c r="D36" s="31"/>
      <c r="E36" s="31"/>
    </row>
    <row r="39" spans="1:5" ht="15.75">
      <c r="A39" s="32"/>
      <c r="B39" s="32"/>
      <c r="C39" s="32"/>
      <c r="D39" s="32"/>
      <c r="E39" s="32"/>
    </row>
  </sheetData>
  <mergeCells count="21">
    <mergeCell ref="A26:E26"/>
    <mergeCell ref="A29:E29"/>
    <mergeCell ref="A30:E30"/>
    <mergeCell ref="D27:E27"/>
    <mergeCell ref="D28:E28"/>
    <mergeCell ref="B6:E6"/>
    <mergeCell ref="B4:E4"/>
    <mergeCell ref="A1:E1"/>
    <mergeCell ref="A2:E2"/>
    <mergeCell ref="A32:B35"/>
    <mergeCell ref="C32:C35"/>
    <mergeCell ref="D32:E35"/>
    <mergeCell ref="B8:E8"/>
    <mergeCell ref="A17:E17"/>
    <mergeCell ref="A18:E18"/>
    <mergeCell ref="A14:E14"/>
    <mergeCell ref="D15:E15"/>
    <mergeCell ref="D16:E16"/>
    <mergeCell ref="A31:E31"/>
    <mergeCell ref="B20:E20"/>
    <mergeCell ref="B22:C22"/>
  </mergeCells>
  <printOptions horizontalCentered="1"/>
  <pageMargins left="0" right="0" top="1.7716535433070868" bottom="0" header="0.39370078740157483" footer="0.31496062992125984"/>
  <pageSetup paperSize="9" scale="87" orientation="portrait" useFirstPageNumber="1" horizontalDpi="300" verticalDpi="300" r:id="rId1"/>
  <headerFooter>
    <oddHeader xml:space="preserve">&amp;C&amp;G
&amp;8PREEITURA MUNICIPAL DE PALMAS
SECRETARIA MUNICIPAL DE FINANÇAS
DIRETORIA GERAL DE PLANEJAMENTO E ORÇAMENTO&amp;11
</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137"/>
  <sheetViews>
    <sheetView view="pageBreakPreview" topLeftCell="A121" zoomScale="85" zoomScaleNormal="100" zoomScaleSheetLayoutView="85" workbookViewId="0">
      <selection activeCell="A28" sqref="A28:E28"/>
    </sheetView>
  </sheetViews>
  <sheetFormatPr defaultRowHeight="14.25"/>
  <cols>
    <col min="1" max="1" width="10.85546875" style="44" customWidth="1"/>
    <col min="2" max="2" width="14.140625" style="44" customWidth="1"/>
    <col min="3" max="3" width="36" style="44" customWidth="1"/>
    <col min="4" max="4" width="21.28515625" style="44" customWidth="1"/>
    <col min="5" max="5" width="13.85546875" style="44" customWidth="1"/>
    <col min="6" max="6" width="16.140625" style="44" customWidth="1"/>
    <col min="7" max="7" width="16.85546875" style="44" customWidth="1"/>
    <col min="8" max="8" width="15" style="44" customWidth="1"/>
    <col min="9" max="9" width="14.5703125" style="44" customWidth="1"/>
    <col min="10" max="10" width="14" style="44" customWidth="1"/>
    <col min="11" max="11" width="10.140625" style="44" bestFit="1" customWidth="1"/>
    <col min="12" max="12" width="11.5703125" style="44" customWidth="1"/>
    <col min="13" max="13" width="12.5703125" style="44" customWidth="1"/>
    <col min="14" max="14" width="10.5703125" style="44" bestFit="1" customWidth="1"/>
    <col min="15" max="16384" width="9.140625" style="44"/>
  </cols>
  <sheetData>
    <row r="1" spans="1:19" ht="24.75" customHeight="1">
      <c r="A1" s="727" t="s">
        <v>291</v>
      </c>
      <c r="B1" s="728"/>
      <c r="C1" s="728"/>
      <c r="D1" s="728"/>
      <c r="E1" s="728"/>
      <c r="F1" s="728"/>
      <c r="G1" s="728"/>
      <c r="H1" s="728"/>
      <c r="I1" s="728"/>
      <c r="J1" s="728"/>
      <c r="K1" s="728"/>
      <c r="L1" s="728"/>
      <c r="M1" s="729"/>
    </row>
    <row r="2" spans="1:19" ht="27.75" customHeight="1">
      <c r="A2" s="596" t="s">
        <v>292</v>
      </c>
      <c r="B2" s="597"/>
      <c r="C2" s="597"/>
      <c r="D2" s="597"/>
      <c r="E2" s="597"/>
      <c r="F2" s="597"/>
      <c r="G2" s="597"/>
      <c r="H2" s="597"/>
      <c r="I2" s="597"/>
      <c r="J2" s="597"/>
      <c r="K2" s="597"/>
      <c r="L2" s="597"/>
      <c r="M2" s="598"/>
    </row>
    <row r="3" spans="1:19" ht="15">
      <c r="A3" s="716" t="s">
        <v>34</v>
      </c>
      <c r="B3" s="716"/>
      <c r="C3" s="599" t="s">
        <v>296</v>
      </c>
      <c r="D3" s="599"/>
      <c r="E3" s="599"/>
      <c r="F3" s="599"/>
      <c r="G3" s="599"/>
      <c r="H3" s="599"/>
      <c r="I3" s="599"/>
      <c r="J3" s="599"/>
      <c r="K3" s="599"/>
      <c r="L3" s="599"/>
      <c r="M3" s="599"/>
    </row>
    <row r="4" spans="1:19" ht="5.25" customHeight="1">
      <c r="A4" s="45"/>
      <c r="B4" s="46"/>
      <c r="C4" s="47"/>
      <c r="D4" s="47"/>
      <c r="E4" s="47"/>
      <c r="F4" s="47"/>
      <c r="G4" s="47"/>
      <c r="H4" s="47"/>
      <c r="I4" s="47"/>
      <c r="J4" s="47"/>
      <c r="K4" s="47"/>
      <c r="L4" s="47"/>
      <c r="M4" s="48"/>
    </row>
    <row r="5" spans="1:19" ht="15">
      <c r="A5" s="716" t="s">
        <v>35</v>
      </c>
      <c r="B5" s="716"/>
      <c r="C5" s="600" t="s">
        <v>295</v>
      </c>
      <c r="D5" s="600"/>
      <c r="E5" s="600"/>
      <c r="F5" s="600"/>
      <c r="G5" s="600"/>
      <c r="H5" s="600"/>
      <c r="I5" s="600"/>
      <c r="J5" s="600"/>
      <c r="K5" s="600"/>
      <c r="L5" s="600"/>
      <c r="M5" s="600"/>
    </row>
    <row r="6" spans="1:19" ht="5.25" customHeight="1">
      <c r="A6" s="45"/>
      <c r="B6" s="46"/>
      <c r="C6" s="47"/>
      <c r="D6" s="47"/>
      <c r="E6" s="47"/>
      <c r="F6" s="47"/>
      <c r="G6" s="47"/>
      <c r="H6" s="47"/>
      <c r="I6" s="47"/>
      <c r="J6" s="47"/>
      <c r="K6" s="47"/>
      <c r="L6" s="47"/>
      <c r="M6" s="48"/>
    </row>
    <row r="7" spans="1:19" ht="44.25" customHeight="1">
      <c r="A7" s="716" t="s">
        <v>36</v>
      </c>
      <c r="B7" s="716"/>
      <c r="C7" s="718" t="s">
        <v>294</v>
      </c>
      <c r="D7" s="718"/>
      <c r="E7" s="719"/>
      <c r="F7" s="719"/>
      <c r="G7" s="719"/>
      <c r="H7" s="719"/>
      <c r="I7" s="719"/>
      <c r="J7" s="719"/>
      <c r="K7" s="719"/>
      <c r="L7" s="719"/>
      <c r="M7" s="719"/>
    </row>
    <row r="8" spans="1:19" ht="4.5" customHeight="1">
      <c r="A8" s="45"/>
      <c r="B8" s="46"/>
      <c r="C8" s="46"/>
      <c r="D8" s="46"/>
      <c r="E8" s="46"/>
      <c r="F8" s="46"/>
      <c r="G8" s="46"/>
      <c r="H8" s="46"/>
      <c r="I8" s="46"/>
      <c r="J8" s="46"/>
      <c r="K8" s="46"/>
      <c r="L8" s="46"/>
      <c r="M8" s="49"/>
    </row>
    <row r="9" spans="1:19" s="50" customFormat="1">
      <c r="A9" s="720" t="s">
        <v>37</v>
      </c>
      <c r="B9" s="721"/>
      <c r="C9" s="721"/>
      <c r="D9" s="722" t="s">
        <v>53</v>
      </c>
      <c r="E9" s="723"/>
      <c r="F9" s="723"/>
      <c r="G9" s="723"/>
      <c r="H9" s="723"/>
      <c r="I9" s="723"/>
      <c r="J9" s="724"/>
      <c r="K9" s="721" t="s">
        <v>38</v>
      </c>
      <c r="L9" s="721"/>
      <c r="M9" s="725"/>
    </row>
    <row r="10" spans="1:19">
      <c r="A10" s="51" t="s">
        <v>14</v>
      </c>
      <c r="B10" s="726" t="s">
        <v>15</v>
      </c>
      <c r="C10" s="726"/>
      <c r="D10" s="250" t="s">
        <v>58</v>
      </c>
      <c r="E10" s="52" t="s">
        <v>8</v>
      </c>
      <c r="F10" s="250" t="s">
        <v>9</v>
      </c>
      <c r="G10" s="250" t="s">
        <v>59</v>
      </c>
      <c r="H10" s="250" t="s">
        <v>60</v>
      </c>
      <c r="I10" s="250" t="s">
        <v>32</v>
      </c>
      <c r="J10" s="250" t="s">
        <v>16</v>
      </c>
      <c r="K10" s="250" t="s">
        <v>17</v>
      </c>
      <c r="L10" s="53" t="s">
        <v>18</v>
      </c>
      <c r="M10" s="54" t="s">
        <v>16</v>
      </c>
      <c r="N10" s="55"/>
    </row>
    <row r="11" spans="1:19" ht="25.5" customHeight="1">
      <c r="A11" s="91"/>
      <c r="B11" s="717"/>
      <c r="C11" s="717"/>
      <c r="D11" s="93"/>
      <c r="E11" s="56"/>
      <c r="F11" s="56"/>
      <c r="G11" s="56"/>
      <c r="H11" s="56"/>
      <c r="I11" s="56"/>
      <c r="J11" s="57"/>
      <c r="K11" s="93"/>
      <c r="L11" s="76"/>
      <c r="M11" s="223" t="e">
        <f t="shared" ref="M11:M16" si="0">L11/K11*100</f>
        <v>#DIV/0!</v>
      </c>
    </row>
    <row r="12" spans="1:19" ht="22.5" customHeight="1">
      <c r="A12" s="91"/>
      <c r="B12" s="717"/>
      <c r="C12" s="717"/>
      <c r="D12" s="93"/>
      <c r="E12" s="56"/>
      <c r="F12" s="56"/>
      <c r="G12" s="56"/>
      <c r="H12" s="56"/>
      <c r="I12" s="56"/>
      <c r="J12" s="57"/>
      <c r="K12" s="93"/>
      <c r="L12" s="76"/>
      <c r="M12" s="58" t="e">
        <f t="shared" si="0"/>
        <v>#DIV/0!</v>
      </c>
    </row>
    <row r="13" spans="1:19" ht="27" customHeight="1">
      <c r="A13" s="92"/>
      <c r="B13" s="717"/>
      <c r="C13" s="717"/>
      <c r="D13" s="93"/>
      <c r="E13" s="56"/>
      <c r="F13" s="56"/>
      <c r="G13" s="56"/>
      <c r="H13" s="56"/>
      <c r="I13" s="56"/>
      <c r="J13" s="57"/>
      <c r="K13" s="93"/>
      <c r="L13" s="76"/>
      <c r="M13" s="58" t="e">
        <f t="shared" si="0"/>
        <v>#DIV/0!</v>
      </c>
    </row>
    <row r="14" spans="1:19" ht="27" customHeight="1">
      <c r="A14" s="92"/>
      <c r="B14" s="717"/>
      <c r="C14" s="717"/>
      <c r="D14" s="93"/>
      <c r="E14" s="56"/>
      <c r="F14" s="56"/>
      <c r="G14" s="56"/>
      <c r="H14" s="56"/>
      <c r="I14" s="287"/>
      <c r="J14" s="288"/>
      <c r="K14" s="93"/>
      <c r="L14" s="76"/>
      <c r="M14" s="58" t="e">
        <f t="shared" si="0"/>
        <v>#DIV/0!</v>
      </c>
      <c r="N14" s="682"/>
      <c r="O14" s="682"/>
      <c r="P14" s="682"/>
      <c r="Q14" s="682"/>
      <c r="R14" s="682"/>
      <c r="S14" s="682"/>
    </row>
    <row r="15" spans="1:19" ht="26.25" customHeight="1">
      <c r="A15" s="91"/>
      <c r="B15" s="717"/>
      <c r="C15" s="717"/>
      <c r="D15" s="93"/>
      <c r="E15" s="56"/>
      <c r="F15" s="56"/>
      <c r="G15" s="56"/>
      <c r="H15" s="56"/>
      <c r="I15" s="287"/>
      <c r="J15" s="288"/>
      <c r="K15" s="93"/>
      <c r="L15" s="76"/>
      <c r="M15" s="58" t="e">
        <f t="shared" si="0"/>
        <v>#DIV/0!</v>
      </c>
      <c r="N15" s="682"/>
      <c r="O15" s="682"/>
      <c r="P15" s="682"/>
      <c r="Q15" s="682"/>
      <c r="R15" s="682"/>
      <c r="S15" s="682"/>
    </row>
    <row r="16" spans="1:19" ht="31.5" customHeight="1">
      <c r="A16" s="91"/>
      <c r="B16" s="717"/>
      <c r="C16" s="717"/>
      <c r="D16" s="93"/>
      <c r="E16" s="56"/>
      <c r="F16" s="56"/>
      <c r="G16" s="56"/>
      <c r="H16" s="56"/>
      <c r="I16" s="287"/>
      <c r="J16" s="288"/>
      <c r="K16" s="93"/>
      <c r="L16" s="76"/>
      <c r="M16" s="223" t="e">
        <f t="shared" si="0"/>
        <v>#DIV/0!</v>
      </c>
      <c r="N16" s="682"/>
      <c r="O16" s="682"/>
      <c r="P16" s="682"/>
      <c r="Q16" s="682"/>
      <c r="R16" s="682"/>
      <c r="S16" s="682"/>
    </row>
    <row r="17" spans="1:13">
      <c r="A17" s="713" t="s">
        <v>45</v>
      </c>
      <c r="B17" s="714"/>
      <c r="C17" s="715"/>
      <c r="D17" s="94">
        <f t="shared" ref="D17:K17" si="1">SUM(D11:D16)</f>
        <v>0</v>
      </c>
      <c r="E17" s="59">
        <f t="shared" si="1"/>
        <v>0</v>
      </c>
      <c r="F17" s="59">
        <f t="shared" si="1"/>
        <v>0</v>
      </c>
      <c r="G17" s="59">
        <f t="shared" si="1"/>
        <v>0</v>
      </c>
      <c r="H17" s="59">
        <f t="shared" si="1"/>
        <v>0</v>
      </c>
      <c r="I17" s="59">
        <f t="shared" si="1"/>
        <v>0</v>
      </c>
      <c r="J17" s="60">
        <f t="shared" si="1"/>
        <v>0</v>
      </c>
      <c r="K17" s="94">
        <f t="shared" si="1"/>
        <v>0</v>
      </c>
      <c r="L17" s="77">
        <f>SUM(L12:L16)</f>
        <v>0</v>
      </c>
      <c r="M17" s="73" t="e">
        <f>SUM(M11:M16)</f>
        <v>#DIV/0!</v>
      </c>
    </row>
    <row r="18" spans="1:13" ht="3" customHeight="1">
      <c r="A18" s="45"/>
      <c r="B18" s="46"/>
      <c r="C18" s="46"/>
      <c r="D18" s="46"/>
      <c r="E18" s="46"/>
      <c r="F18" s="46"/>
      <c r="G18" s="46"/>
      <c r="H18" s="46"/>
      <c r="I18" s="46"/>
      <c r="J18" s="46"/>
      <c r="K18" s="46"/>
      <c r="L18" s="46"/>
      <c r="M18" s="49"/>
    </row>
    <row r="19" spans="1:13" ht="15">
      <c r="A19" s="716" t="s">
        <v>74</v>
      </c>
      <c r="B19" s="716"/>
      <c r="C19" s="716"/>
      <c r="D19" s="716"/>
      <c r="E19" s="716"/>
      <c r="F19" s="716"/>
      <c r="G19" s="716"/>
      <c r="H19" s="716"/>
      <c r="I19" s="716"/>
      <c r="J19" s="716"/>
      <c r="K19" s="716"/>
      <c r="L19" s="716"/>
      <c r="M19" s="716"/>
    </row>
    <row r="20" spans="1:13" s="50" customFormat="1" ht="25.5">
      <c r="A20" s="707" t="s">
        <v>300</v>
      </c>
      <c r="B20" s="707"/>
      <c r="C20" s="707"/>
      <c r="D20" s="707"/>
      <c r="E20" s="707"/>
      <c r="F20" s="708" t="s">
        <v>20</v>
      </c>
      <c r="G20" s="709"/>
      <c r="H20" s="708" t="s">
        <v>19</v>
      </c>
      <c r="I20" s="709"/>
      <c r="J20" s="66" t="s">
        <v>11</v>
      </c>
      <c r="K20" s="67" t="s">
        <v>12</v>
      </c>
      <c r="L20" s="67" t="s">
        <v>13</v>
      </c>
      <c r="M20" s="67" t="s">
        <v>31</v>
      </c>
    </row>
    <row r="21" spans="1:13">
      <c r="A21" s="710" t="s">
        <v>297</v>
      </c>
      <c r="B21" s="710"/>
      <c r="C21" s="710"/>
      <c r="D21" s="710"/>
      <c r="E21" s="710"/>
      <c r="F21" s="669" t="s">
        <v>66</v>
      </c>
      <c r="G21" s="671"/>
      <c r="H21" s="669" t="s">
        <v>75</v>
      </c>
      <c r="I21" s="671"/>
      <c r="J21" s="61" t="s">
        <v>76</v>
      </c>
      <c r="K21" s="61"/>
      <c r="L21" s="61"/>
      <c r="M21" s="289"/>
    </row>
    <row r="22" spans="1:13" s="290" customFormat="1" ht="14.25" customHeight="1">
      <c r="A22" s="711" t="s">
        <v>299</v>
      </c>
      <c r="B22" s="711"/>
      <c r="C22" s="711"/>
      <c r="D22" s="711"/>
      <c r="E22" s="711"/>
      <c r="F22" s="694" t="s">
        <v>303</v>
      </c>
      <c r="G22" s="694"/>
      <c r="H22" s="694"/>
      <c r="I22" s="694"/>
      <c r="J22" s="694"/>
      <c r="K22" s="694"/>
      <c r="L22" s="694"/>
      <c r="M22" s="694"/>
    </row>
    <row r="23" spans="1:13" s="290" customFormat="1">
      <c r="A23" s="711"/>
      <c r="B23" s="711"/>
      <c r="C23" s="711"/>
      <c r="D23" s="711"/>
      <c r="E23" s="711"/>
      <c r="F23" s="694"/>
      <c r="G23" s="694"/>
      <c r="H23" s="694"/>
      <c r="I23" s="694"/>
      <c r="J23" s="694"/>
      <c r="K23" s="694"/>
      <c r="L23" s="694"/>
      <c r="M23" s="694"/>
    </row>
    <row r="24" spans="1:13" s="50" customFormat="1" ht="25.5">
      <c r="A24" s="707" t="s">
        <v>300</v>
      </c>
      <c r="B24" s="707"/>
      <c r="C24" s="707"/>
      <c r="D24" s="707"/>
      <c r="E24" s="707"/>
      <c r="F24" s="708" t="s">
        <v>20</v>
      </c>
      <c r="G24" s="709"/>
      <c r="H24" s="708" t="s">
        <v>19</v>
      </c>
      <c r="I24" s="709"/>
      <c r="J24" s="66" t="s">
        <v>11</v>
      </c>
      <c r="K24" s="67" t="s">
        <v>12</v>
      </c>
      <c r="L24" s="67" t="s">
        <v>13</v>
      </c>
      <c r="M24" s="67" t="s">
        <v>31</v>
      </c>
    </row>
    <row r="25" spans="1:13" ht="30.75" customHeight="1">
      <c r="A25" s="710" t="s">
        <v>297</v>
      </c>
      <c r="B25" s="710"/>
      <c r="C25" s="710"/>
      <c r="D25" s="710"/>
      <c r="E25" s="710"/>
      <c r="F25" s="669" t="s">
        <v>66</v>
      </c>
      <c r="G25" s="671"/>
      <c r="H25" s="669" t="s">
        <v>75</v>
      </c>
      <c r="I25" s="671"/>
      <c r="J25" s="61" t="s">
        <v>78</v>
      </c>
      <c r="K25" s="61"/>
      <c r="L25" s="61"/>
      <c r="M25" s="62"/>
    </row>
    <row r="26" spans="1:13" ht="14.25" customHeight="1">
      <c r="A26" s="712" t="s">
        <v>298</v>
      </c>
      <c r="B26" s="712"/>
      <c r="C26" s="712"/>
      <c r="D26" s="712"/>
      <c r="E26" s="712"/>
      <c r="F26" s="712" t="s">
        <v>302</v>
      </c>
      <c r="G26" s="712"/>
      <c r="H26" s="712"/>
      <c r="I26" s="712"/>
      <c r="J26" s="712"/>
      <c r="K26" s="712"/>
      <c r="L26" s="712"/>
      <c r="M26" s="712"/>
    </row>
    <row r="27" spans="1:13">
      <c r="A27" s="712"/>
      <c r="B27" s="712"/>
      <c r="C27" s="712"/>
      <c r="D27" s="712"/>
      <c r="E27" s="712"/>
      <c r="F27" s="712"/>
      <c r="G27" s="712"/>
      <c r="H27" s="712"/>
      <c r="I27" s="712"/>
      <c r="J27" s="712"/>
      <c r="K27" s="712"/>
      <c r="L27" s="712"/>
      <c r="M27" s="712"/>
    </row>
    <row r="28" spans="1:13" s="50" customFormat="1" ht="25.5">
      <c r="A28" s="707" t="s">
        <v>300</v>
      </c>
      <c r="B28" s="707"/>
      <c r="C28" s="707"/>
      <c r="D28" s="707"/>
      <c r="E28" s="707"/>
      <c r="F28" s="708" t="s">
        <v>20</v>
      </c>
      <c r="G28" s="709"/>
      <c r="H28" s="708" t="s">
        <v>19</v>
      </c>
      <c r="I28" s="709"/>
      <c r="J28" s="66" t="s">
        <v>11</v>
      </c>
      <c r="K28" s="67" t="s">
        <v>12</v>
      </c>
      <c r="L28" s="67" t="s">
        <v>13</v>
      </c>
      <c r="M28" s="67" t="s">
        <v>31</v>
      </c>
    </row>
    <row r="29" spans="1:13" ht="29.25" customHeight="1">
      <c r="A29" s="608" t="s">
        <v>297</v>
      </c>
      <c r="B29" s="608"/>
      <c r="C29" s="608"/>
      <c r="D29" s="608"/>
      <c r="E29" s="608"/>
      <c r="F29" s="691" t="s">
        <v>66</v>
      </c>
      <c r="G29" s="692"/>
      <c r="H29" s="691" t="s">
        <v>75</v>
      </c>
      <c r="I29" s="692"/>
      <c r="J29" s="145" t="s">
        <v>65</v>
      </c>
      <c r="K29" s="145"/>
      <c r="L29" s="145"/>
      <c r="M29" s="291"/>
    </row>
    <row r="30" spans="1:13" ht="29.25" customHeight="1">
      <c r="A30" s="693" t="s">
        <v>301</v>
      </c>
      <c r="B30" s="693"/>
      <c r="C30" s="693"/>
      <c r="D30" s="693"/>
      <c r="E30" s="693"/>
      <c r="F30" s="694" t="s">
        <v>302</v>
      </c>
      <c r="G30" s="694"/>
      <c r="H30" s="694"/>
      <c r="I30" s="694"/>
      <c r="J30" s="694"/>
      <c r="K30" s="694"/>
      <c r="L30" s="694"/>
      <c r="M30" s="694"/>
    </row>
    <row r="31" spans="1:13" ht="3" customHeight="1">
      <c r="A31" s="695"/>
      <c r="B31" s="696"/>
      <c r="C31" s="696"/>
      <c r="D31" s="696"/>
      <c r="E31" s="696"/>
      <c r="F31" s="696"/>
      <c r="G31" s="696"/>
      <c r="H31" s="696"/>
      <c r="I31" s="696"/>
      <c r="J31" s="696"/>
      <c r="K31" s="696"/>
      <c r="L31" s="696"/>
      <c r="M31" s="697"/>
    </row>
    <row r="32" spans="1:13">
      <c r="A32" s="690" t="s">
        <v>39</v>
      </c>
      <c r="B32" s="690"/>
      <c r="C32" s="690"/>
      <c r="D32" s="690"/>
      <c r="E32" s="690"/>
      <c r="F32" s="690"/>
      <c r="G32" s="690"/>
      <c r="H32" s="690"/>
      <c r="I32" s="690"/>
      <c r="J32" s="690"/>
      <c r="K32" s="690"/>
      <c r="L32" s="690"/>
      <c r="M32" s="690"/>
    </row>
    <row r="33" spans="1:20" ht="4.5" customHeight="1">
      <c r="A33" s="701"/>
      <c r="B33" s="701"/>
      <c r="C33" s="701"/>
      <c r="D33" s="701"/>
      <c r="E33" s="701"/>
      <c r="F33" s="701"/>
      <c r="G33" s="701"/>
      <c r="H33" s="701"/>
      <c r="I33" s="701"/>
      <c r="J33" s="701"/>
      <c r="K33" s="701"/>
      <c r="L33" s="701"/>
      <c r="M33" s="701"/>
    </row>
    <row r="34" spans="1:20">
      <c r="A34" s="702" t="s">
        <v>40</v>
      </c>
      <c r="B34" s="703"/>
      <c r="C34" s="703"/>
      <c r="D34" s="703"/>
      <c r="E34" s="703"/>
      <c r="F34" s="703"/>
      <c r="G34" s="703"/>
      <c r="H34" s="703"/>
      <c r="I34" s="703"/>
      <c r="J34" s="703"/>
      <c r="K34" s="703"/>
      <c r="L34" s="703"/>
      <c r="M34" s="703"/>
    </row>
    <row r="35" spans="1:20" ht="127.5" customHeight="1">
      <c r="A35" s="704"/>
      <c r="B35" s="705"/>
      <c r="C35" s="705"/>
      <c r="D35" s="705"/>
      <c r="E35" s="705"/>
      <c r="F35" s="705"/>
      <c r="G35" s="705"/>
      <c r="H35" s="705"/>
      <c r="I35" s="705"/>
      <c r="J35" s="705"/>
      <c r="K35" s="705"/>
      <c r="L35" s="705"/>
      <c r="M35" s="706"/>
    </row>
    <row r="36" spans="1:20" ht="213" customHeight="1">
      <c r="A36" s="247"/>
      <c r="B36" s="248"/>
      <c r="C36" s="248"/>
      <c r="D36" s="248"/>
      <c r="E36" s="248"/>
      <c r="F36" s="248"/>
      <c r="G36" s="248"/>
      <c r="H36" s="248"/>
      <c r="I36" s="248"/>
      <c r="J36" s="248"/>
      <c r="K36" s="248"/>
      <c r="L36" s="248"/>
      <c r="M36" s="249"/>
    </row>
    <row r="37" spans="1:20" ht="12.75" customHeight="1">
      <c r="A37" s="698"/>
      <c r="B37" s="699"/>
      <c r="C37" s="699"/>
      <c r="D37" s="699"/>
      <c r="E37" s="699"/>
      <c r="F37" s="699"/>
      <c r="G37" s="699"/>
      <c r="H37" s="699"/>
      <c r="I37" s="699"/>
      <c r="J37" s="699"/>
      <c r="K37" s="699"/>
      <c r="L37" s="699"/>
      <c r="M37" s="700"/>
      <c r="O37" s="87" t="s">
        <v>67</v>
      </c>
      <c r="P37" s="88" t="s">
        <v>70</v>
      </c>
      <c r="Q37" s="88" t="s">
        <v>68</v>
      </c>
      <c r="R37" s="88" t="s">
        <v>71</v>
      </c>
      <c r="S37" s="88" t="s">
        <v>69</v>
      </c>
      <c r="T37" s="88" t="s">
        <v>72</v>
      </c>
    </row>
    <row r="38" spans="1:20" ht="21.75" customHeight="1">
      <c r="A38" s="689" t="s">
        <v>41</v>
      </c>
      <c r="B38" s="689"/>
      <c r="C38" s="689"/>
      <c r="D38" s="689"/>
      <c r="E38" s="689"/>
      <c r="F38" s="689"/>
      <c r="G38" s="689"/>
      <c r="H38" s="689"/>
      <c r="I38" s="689"/>
      <c r="J38" s="689"/>
      <c r="K38" s="689"/>
      <c r="L38" s="689"/>
      <c r="M38" s="689"/>
      <c r="O38" s="89" t="s">
        <v>73</v>
      </c>
      <c r="P38" s="90">
        <v>0</v>
      </c>
      <c r="Q38" s="90">
        <v>0</v>
      </c>
      <c r="R38" s="90">
        <v>0</v>
      </c>
      <c r="S38" s="90">
        <v>999.94</v>
      </c>
      <c r="T38" s="289">
        <v>2152.3739999999998</v>
      </c>
    </row>
    <row r="39" spans="1:20" ht="199.5" customHeight="1">
      <c r="A39" s="678"/>
      <c r="B39" s="680"/>
      <c r="C39" s="680"/>
      <c r="D39" s="680"/>
      <c r="E39" s="680"/>
      <c r="F39" s="680"/>
      <c r="G39" s="680"/>
      <c r="H39" s="680"/>
      <c r="I39" s="680"/>
      <c r="J39" s="680"/>
      <c r="K39" s="680"/>
      <c r="L39" s="680"/>
      <c r="M39" s="681"/>
      <c r="O39" s="95" t="s">
        <v>77</v>
      </c>
      <c r="P39" s="90">
        <v>0</v>
      </c>
      <c r="Q39" s="90">
        <v>0</v>
      </c>
      <c r="R39" s="90">
        <v>0</v>
      </c>
      <c r="S39" s="90">
        <v>0</v>
      </c>
      <c r="T39" s="90">
        <v>0</v>
      </c>
    </row>
    <row r="40" spans="1:20" ht="6" customHeight="1">
      <c r="A40" s="689"/>
      <c r="B40" s="689"/>
      <c r="C40" s="689"/>
      <c r="D40" s="689"/>
      <c r="E40" s="689"/>
      <c r="F40" s="689"/>
      <c r="G40" s="689"/>
      <c r="H40" s="689"/>
      <c r="I40" s="689"/>
      <c r="J40" s="689"/>
      <c r="K40" s="689"/>
      <c r="L40" s="689"/>
      <c r="M40" s="689"/>
      <c r="O40" s="95" t="s">
        <v>79</v>
      </c>
      <c r="P40" s="90">
        <v>0</v>
      </c>
      <c r="Q40" s="90">
        <v>0</v>
      </c>
      <c r="R40" s="90">
        <v>0</v>
      </c>
      <c r="S40" s="90">
        <v>0</v>
      </c>
      <c r="T40" s="90">
        <v>0</v>
      </c>
    </row>
    <row r="41" spans="1:20" ht="34.5" customHeight="1">
      <c r="A41" s="686" t="s">
        <v>50</v>
      </c>
      <c r="B41" s="687"/>
      <c r="C41" s="687"/>
      <c r="D41" s="687"/>
      <c r="E41" s="688"/>
      <c r="F41" s="72" t="s">
        <v>11</v>
      </c>
      <c r="G41" s="72" t="s">
        <v>80</v>
      </c>
      <c r="H41" s="72" t="s">
        <v>51</v>
      </c>
      <c r="I41" s="72" t="s">
        <v>16</v>
      </c>
      <c r="J41" s="686" t="s">
        <v>52</v>
      </c>
      <c r="K41" s="687"/>
      <c r="L41" s="687"/>
      <c r="M41" s="688"/>
    </row>
    <row r="42" spans="1:20" ht="20.25" customHeight="1">
      <c r="A42" s="678"/>
      <c r="B42" s="680"/>
      <c r="C42" s="680"/>
      <c r="D42" s="680"/>
      <c r="E42" s="681"/>
      <c r="F42" s="224"/>
      <c r="G42" s="225"/>
      <c r="H42" s="225"/>
      <c r="I42" s="80"/>
      <c r="J42" s="678"/>
      <c r="K42" s="680"/>
      <c r="L42" s="680"/>
      <c r="M42" s="681"/>
    </row>
    <row r="43" spans="1:20">
      <c r="A43" s="678"/>
      <c r="B43" s="680"/>
      <c r="C43" s="680"/>
      <c r="D43" s="680"/>
      <c r="E43" s="681"/>
      <c r="F43" s="224"/>
      <c r="G43" s="225"/>
      <c r="H43" s="292"/>
      <c r="I43" s="293"/>
      <c r="J43" s="683"/>
      <c r="K43" s="684"/>
      <c r="L43" s="684"/>
      <c r="M43" s="685"/>
    </row>
    <row r="44" spans="1:20">
      <c r="A44" s="678"/>
      <c r="B44" s="680"/>
      <c r="C44" s="680"/>
      <c r="D44" s="680"/>
      <c r="E44" s="681"/>
      <c r="F44" s="224"/>
      <c r="G44" s="225"/>
      <c r="H44" s="225"/>
      <c r="I44" s="80"/>
      <c r="J44" s="683"/>
      <c r="K44" s="684"/>
      <c r="L44" s="684"/>
      <c r="M44" s="685"/>
    </row>
    <row r="45" spans="1:20">
      <c r="A45" s="678"/>
      <c r="B45" s="680"/>
      <c r="C45" s="680"/>
      <c r="D45" s="680"/>
      <c r="E45" s="681"/>
      <c r="F45" s="224"/>
      <c r="G45" s="225"/>
      <c r="H45" s="225"/>
      <c r="I45" s="80"/>
      <c r="J45" s="678"/>
      <c r="K45" s="680"/>
      <c r="L45" s="680"/>
      <c r="M45" s="681"/>
    </row>
    <row r="46" spans="1:20" ht="24" customHeight="1">
      <c r="A46" s="749" t="s">
        <v>56</v>
      </c>
      <c r="B46" s="750"/>
      <c r="C46" s="750"/>
      <c r="D46" s="750"/>
      <c r="E46" s="750"/>
      <c r="F46" s="750"/>
      <c r="G46" s="750"/>
      <c r="H46" s="750"/>
      <c r="I46" s="750"/>
      <c r="J46" s="750"/>
      <c r="K46" s="750"/>
      <c r="L46" s="750"/>
      <c r="M46" s="751"/>
    </row>
    <row r="47" spans="1:20" s="295" customFormat="1">
      <c r="A47" s="752"/>
      <c r="B47" s="753"/>
      <c r="C47" s="753"/>
      <c r="D47" s="753"/>
      <c r="E47" s="753"/>
      <c r="F47" s="753"/>
      <c r="G47" s="753"/>
      <c r="H47" s="753"/>
      <c r="I47" s="753"/>
      <c r="J47" s="753"/>
      <c r="K47" s="753"/>
      <c r="L47" s="753"/>
      <c r="M47" s="753"/>
      <c r="N47" s="294"/>
    </row>
    <row r="48" spans="1:20" s="295" customFormat="1" ht="15">
      <c r="A48" s="678"/>
      <c r="B48" s="679"/>
      <c r="C48" s="679"/>
      <c r="D48" s="679"/>
      <c r="E48" s="679"/>
      <c r="F48" s="679"/>
      <c r="G48" s="679"/>
      <c r="H48" s="679"/>
      <c r="I48" s="679"/>
      <c r="J48" s="679"/>
      <c r="K48" s="679"/>
      <c r="L48" s="679"/>
      <c r="M48" s="679"/>
      <c r="N48" s="294"/>
    </row>
    <row r="49" spans="1:13" s="33" customFormat="1" ht="4.5" customHeight="1">
      <c r="A49" s="758"/>
      <c r="B49" s="759"/>
      <c r="C49" s="759"/>
      <c r="D49" s="759"/>
      <c r="E49" s="759"/>
      <c r="F49" s="759"/>
      <c r="G49" s="759"/>
      <c r="H49" s="759"/>
      <c r="I49" s="759"/>
      <c r="J49" s="759"/>
      <c r="K49" s="759"/>
      <c r="L49" s="759"/>
      <c r="M49" s="759"/>
    </row>
    <row r="50" spans="1:13" ht="15" customHeight="1">
      <c r="A50" s="689" t="s">
        <v>61</v>
      </c>
      <c r="B50" s="689"/>
      <c r="C50" s="689"/>
      <c r="D50" s="689"/>
      <c r="E50" s="689"/>
      <c r="F50" s="689"/>
      <c r="G50" s="689"/>
      <c r="H50" s="689"/>
      <c r="I50" s="689"/>
      <c r="J50" s="689"/>
      <c r="K50" s="689"/>
      <c r="L50" s="689"/>
      <c r="M50" s="689"/>
    </row>
    <row r="51" spans="1:13">
      <c r="A51" s="760"/>
      <c r="B51" s="761"/>
      <c r="C51" s="761"/>
      <c r="D51" s="761"/>
      <c r="E51" s="761"/>
      <c r="F51" s="761"/>
      <c r="G51" s="761"/>
      <c r="H51" s="761"/>
      <c r="I51" s="761"/>
      <c r="J51" s="761"/>
      <c r="K51" s="761"/>
      <c r="L51" s="761"/>
      <c r="M51" s="762"/>
    </row>
    <row r="52" spans="1:13" s="43" customFormat="1">
      <c r="A52" s="764" t="s">
        <v>24</v>
      </c>
      <c r="B52" s="764"/>
      <c r="C52" s="764"/>
      <c r="D52" s="765" t="s">
        <v>23</v>
      </c>
      <c r="E52" s="766"/>
      <c r="F52" s="766"/>
      <c r="G52" s="766"/>
      <c r="H52" s="767"/>
      <c r="I52" s="768" t="s">
        <v>22</v>
      </c>
      <c r="J52" s="769"/>
      <c r="K52" s="769"/>
      <c r="L52" s="769"/>
      <c r="M52" s="770"/>
    </row>
    <row r="53" spans="1:13">
      <c r="A53" s="625"/>
      <c r="B53" s="629"/>
      <c r="C53" s="626"/>
      <c r="D53" s="763"/>
      <c r="E53" s="763"/>
      <c r="F53" s="763"/>
      <c r="G53" s="763"/>
      <c r="H53" s="763"/>
      <c r="I53" s="763"/>
      <c r="J53" s="763"/>
      <c r="K53" s="763"/>
      <c r="L53" s="763"/>
      <c r="M53" s="763"/>
    </row>
    <row r="54" spans="1:13">
      <c r="A54" s="627"/>
      <c r="B54" s="630"/>
      <c r="C54" s="628"/>
      <c r="D54" s="763"/>
      <c r="E54" s="763"/>
      <c r="F54" s="763"/>
      <c r="G54" s="763"/>
      <c r="H54" s="763"/>
      <c r="I54" s="763"/>
      <c r="J54" s="763"/>
      <c r="K54" s="763"/>
      <c r="L54" s="763"/>
      <c r="M54" s="763"/>
    </row>
    <row r="55" spans="1:13" ht="55.5" customHeight="1">
      <c r="A55" s="495"/>
      <c r="B55" s="496"/>
      <c r="C55" s="497"/>
      <c r="D55" s="763"/>
      <c r="E55" s="763"/>
      <c r="F55" s="763"/>
      <c r="G55" s="763"/>
      <c r="H55" s="763"/>
      <c r="I55" s="763"/>
      <c r="J55" s="763"/>
      <c r="K55" s="763"/>
      <c r="L55" s="763"/>
      <c r="M55" s="763"/>
    </row>
    <row r="58" spans="1:13" ht="15.75" thickBot="1">
      <c r="A58" s="742" t="s">
        <v>203</v>
      </c>
      <c r="B58" s="743"/>
      <c r="C58" s="743"/>
      <c r="D58" s="743"/>
      <c r="E58" s="743"/>
      <c r="F58" s="743"/>
    </row>
    <row r="59" spans="1:13" ht="15" customHeight="1">
      <c r="A59" s="296" t="s">
        <v>144</v>
      </c>
      <c r="B59" s="744"/>
      <c r="C59" s="745"/>
      <c r="D59" s="745"/>
      <c r="E59" s="746"/>
      <c r="F59" s="296"/>
    </row>
    <row r="60" spans="1:13" s="286" customFormat="1">
      <c r="A60" s="297"/>
      <c r="B60" s="254" t="s">
        <v>145</v>
      </c>
      <c r="C60" s="254" t="s">
        <v>146</v>
      </c>
      <c r="D60" s="254" t="s">
        <v>147</v>
      </c>
      <c r="E60" s="254" t="s">
        <v>148</v>
      </c>
      <c r="F60" s="297" t="s">
        <v>280</v>
      </c>
    </row>
    <row r="61" spans="1:13" ht="26.25" thickBot="1">
      <c r="A61" s="256" t="s">
        <v>150</v>
      </c>
      <c r="B61" s="172">
        <v>8</v>
      </c>
      <c r="C61" s="172">
        <v>4</v>
      </c>
      <c r="D61" s="172">
        <v>8</v>
      </c>
      <c r="E61" s="173">
        <v>5</v>
      </c>
      <c r="F61" s="173">
        <v>25</v>
      </c>
    </row>
    <row r="62" spans="1:13" ht="51">
      <c r="A62" s="174" t="s">
        <v>230</v>
      </c>
      <c r="B62" s="195">
        <v>11</v>
      </c>
      <c r="C62" s="196">
        <v>24</v>
      </c>
      <c r="D62" s="196">
        <v>12</v>
      </c>
      <c r="E62" s="197">
        <v>5</v>
      </c>
      <c r="F62" s="198">
        <v>52</v>
      </c>
    </row>
    <row r="63" spans="1:13" s="286" customFormat="1" ht="14.25" customHeight="1">
      <c r="A63" s="254" t="s">
        <v>204</v>
      </c>
      <c r="B63" s="253">
        <v>6</v>
      </c>
      <c r="C63" s="253">
        <v>11</v>
      </c>
      <c r="D63" s="253">
        <v>6</v>
      </c>
      <c r="E63" s="253">
        <v>7</v>
      </c>
      <c r="F63" s="253">
        <v>30</v>
      </c>
    </row>
    <row r="64" spans="1:13" s="286" customFormat="1" ht="25.5">
      <c r="A64" s="297" t="s">
        <v>151</v>
      </c>
      <c r="B64" s="253">
        <v>14</v>
      </c>
      <c r="C64" s="253">
        <v>10</v>
      </c>
      <c r="D64" s="253">
        <v>10</v>
      </c>
      <c r="E64" s="253">
        <v>7</v>
      </c>
      <c r="F64" s="253">
        <v>41</v>
      </c>
    </row>
    <row r="65" spans="1:7" ht="15" thickBot="1">
      <c r="A65" s="256" t="s">
        <v>154</v>
      </c>
      <c r="B65" s="172">
        <v>11</v>
      </c>
      <c r="C65" s="172">
        <v>4</v>
      </c>
      <c r="D65" s="172">
        <v>10</v>
      </c>
      <c r="E65" s="173">
        <v>3</v>
      </c>
      <c r="F65" s="173">
        <v>28</v>
      </c>
    </row>
    <row r="66" spans="1:7" ht="39" thickBot="1">
      <c r="A66" s="256" t="s">
        <v>205</v>
      </c>
      <c r="B66" s="172">
        <v>9</v>
      </c>
      <c r="C66" s="172">
        <v>21</v>
      </c>
      <c r="D66" s="172">
        <v>7</v>
      </c>
      <c r="E66" s="173">
        <v>4</v>
      </c>
      <c r="F66" s="173">
        <v>41</v>
      </c>
    </row>
    <row r="67" spans="1:7" ht="51.75" thickBot="1">
      <c r="A67" s="256" t="s">
        <v>262</v>
      </c>
      <c r="B67" s="172">
        <v>3</v>
      </c>
      <c r="C67" s="172">
        <v>5</v>
      </c>
      <c r="D67" s="172">
        <v>2</v>
      </c>
      <c r="E67" s="173">
        <v>3</v>
      </c>
      <c r="F67" s="173">
        <v>13</v>
      </c>
    </row>
    <row r="68" spans="1:7" ht="51.75" thickBot="1">
      <c r="A68" s="256" t="s">
        <v>206</v>
      </c>
      <c r="B68" s="172">
        <v>2</v>
      </c>
      <c r="C68" s="172">
        <v>0</v>
      </c>
      <c r="D68" s="172">
        <v>2</v>
      </c>
      <c r="E68" s="173">
        <v>0</v>
      </c>
      <c r="F68" s="173">
        <v>4</v>
      </c>
    </row>
    <row r="69" spans="1:7" ht="26.25" thickBot="1">
      <c r="A69" s="256" t="s">
        <v>207</v>
      </c>
      <c r="B69" s="172">
        <v>9</v>
      </c>
      <c r="C69" s="172">
        <v>7</v>
      </c>
      <c r="D69" s="172">
        <v>10</v>
      </c>
      <c r="E69" s="173">
        <v>3</v>
      </c>
      <c r="F69" s="173">
        <v>29</v>
      </c>
    </row>
    <row r="70" spans="1:7" ht="26.25" thickBot="1">
      <c r="A70" s="256" t="s">
        <v>208</v>
      </c>
      <c r="B70" s="172">
        <v>12</v>
      </c>
      <c r="C70" s="172">
        <v>29</v>
      </c>
      <c r="D70" s="172">
        <v>12</v>
      </c>
      <c r="E70" s="173">
        <v>8</v>
      </c>
      <c r="F70" s="173">
        <v>61</v>
      </c>
    </row>
    <row r="71" spans="1:7" ht="51.75" thickBot="1">
      <c r="A71" s="256" t="s">
        <v>209</v>
      </c>
      <c r="B71" s="172">
        <v>3</v>
      </c>
      <c r="C71" s="172">
        <v>0</v>
      </c>
      <c r="D71" s="172">
        <v>2</v>
      </c>
      <c r="E71" s="173">
        <v>0</v>
      </c>
      <c r="F71" s="173">
        <v>5</v>
      </c>
      <c r="G71" s="165"/>
    </row>
    <row r="72" spans="1:7" ht="15.75" thickBot="1">
      <c r="A72" s="296"/>
      <c r="B72" s="754" t="s">
        <v>210</v>
      </c>
      <c r="C72" s="755"/>
      <c r="D72" s="755"/>
      <c r="E72" s="756"/>
      <c r="F72" s="193"/>
      <c r="G72" s="165"/>
    </row>
    <row r="73" spans="1:7" ht="15.75" customHeight="1" thickBot="1">
      <c r="A73" s="313"/>
      <c r="B73" s="171" t="s">
        <v>211</v>
      </c>
      <c r="C73" s="171" t="s">
        <v>212</v>
      </c>
      <c r="D73" s="192" t="s">
        <v>138</v>
      </c>
      <c r="E73" s="757" t="s">
        <v>139</v>
      </c>
      <c r="F73" s="757"/>
      <c r="G73" s="176" t="s">
        <v>133</v>
      </c>
    </row>
    <row r="74" spans="1:7" ht="38.25">
      <c r="A74" s="255" t="s">
        <v>213</v>
      </c>
      <c r="B74" s="257">
        <v>261</v>
      </c>
      <c r="C74" s="258">
        <v>304</v>
      </c>
      <c r="D74" s="259">
        <v>267</v>
      </c>
      <c r="E74" s="747">
        <v>153</v>
      </c>
      <c r="F74" s="748"/>
      <c r="G74" s="252">
        <v>985</v>
      </c>
    </row>
    <row r="75" spans="1:7" ht="14.25" customHeight="1" thickBot="1">
      <c r="A75" s="256" t="s">
        <v>214</v>
      </c>
      <c r="B75" s="172">
        <v>108</v>
      </c>
      <c r="C75" s="175">
        <v>174</v>
      </c>
      <c r="D75" s="182">
        <v>164</v>
      </c>
      <c r="E75" s="739">
        <v>93</v>
      </c>
      <c r="F75" s="739"/>
      <c r="G75" s="252">
        <v>539</v>
      </c>
    </row>
    <row r="76" spans="1:7" ht="15" customHeight="1" thickBot="1">
      <c r="A76" s="256" t="s">
        <v>150</v>
      </c>
      <c r="B76" s="172">
        <v>6</v>
      </c>
      <c r="C76" s="175">
        <v>5</v>
      </c>
      <c r="D76" s="182">
        <v>10</v>
      </c>
      <c r="E76" s="736">
        <v>2</v>
      </c>
      <c r="F76" s="737"/>
      <c r="G76" s="252">
        <v>23</v>
      </c>
    </row>
    <row r="77" spans="1:7" ht="77.25" thickBot="1">
      <c r="A77" s="256" t="s">
        <v>215</v>
      </c>
      <c r="B77" s="172">
        <v>56</v>
      </c>
      <c r="C77" s="175">
        <v>86</v>
      </c>
      <c r="D77" s="182">
        <v>103</v>
      </c>
      <c r="E77" s="736">
        <v>54</v>
      </c>
      <c r="F77" s="737"/>
      <c r="G77" s="252">
        <v>299</v>
      </c>
    </row>
    <row r="78" spans="1:7" ht="26.25" thickBot="1">
      <c r="A78" s="256" t="s">
        <v>216</v>
      </c>
      <c r="B78" s="172">
        <v>41</v>
      </c>
      <c r="C78" s="175">
        <v>45</v>
      </c>
      <c r="D78" s="182">
        <v>15</v>
      </c>
      <c r="E78" s="736">
        <v>12</v>
      </c>
      <c r="F78" s="737"/>
      <c r="G78" s="252">
        <v>113</v>
      </c>
    </row>
    <row r="79" spans="1:7" ht="51.75" thickBot="1">
      <c r="A79" s="256" t="s">
        <v>217</v>
      </c>
      <c r="B79" s="172">
        <v>25</v>
      </c>
      <c r="C79" s="175">
        <v>27</v>
      </c>
      <c r="D79" s="182">
        <v>19</v>
      </c>
      <c r="E79" s="736">
        <v>35</v>
      </c>
      <c r="F79" s="737"/>
      <c r="G79" s="252">
        <v>106</v>
      </c>
    </row>
    <row r="80" spans="1:7" ht="15.75" thickBot="1">
      <c r="A80" s="256" t="s">
        <v>218</v>
      </c>
      <c r="B80" s="172">
        <v>18</v>
      </c>
      <c r="C80" s="175">
        <v>27</v>
      </c>
      <c r="D80" s="182">
        <v>17</v>
      </c>
      <c r="E80" s="736">
        <v>22</v>
      </c>
      <c r="F80" s="737"/>
      <c r="G80" s="252">
        <v>84</v>
      </c>
    </row>
    <row r="81" spans="1:7" ht="51.75" thickBot="1">
      <c r="A81" s="256" t="s">
        <v>219</v>
      </c>
      <c r="B81" s="172">
        <v>3</v>
      </c>
      <c r="C81" s="172">
        <v>5</v>
      </c>
      <c r="D81" s="182">
        <v>18</v>
      </c>
      <c r="E81" s="738">
        <v>14</v>
      </c>
      <c r="F81" s="738"/>
      <c r="G81" s="252">
        <v>40</v>
      </c>
    </row>
    <row r="82" spans="1:7" ht="15">
      <c r="A82" s="165"/>
      <c r="B82" s="165"/>
      <c r="C82" s="165"/>
      <c r="D82" s="165"/>
      <c r="E82" s="165"/>
      <c r="F82" s="183"/>
      <c r="G82" s="165"/>
    </row>
    <row r="83" spans="1:7" ht="15.75">
      <c r="A83" s="740" t="s">
        <v>220</v>
      </c>
      <c r="B83" s="740"/>
      <c r="C83" s="740"/>
      <c r="D83" s="740"/>
      <c r="E83" s="741"/>
      <c r="F83" s="177"/>
      <c r="G83" s="165"/>
    </row>
    <row r="84" spans="1:7" ht="31.5">
      <c r="A84" s="168" t="s">
        <v>134</v>
      </c>
      <c r="B84" s="168" t="s">
        <v>135</v>
      </c>
      <c r="C84" s="168" t="s">
        <v>135</v>
      </c>
      <c r="D84" s="168" t="s">
        <v>135</v>
      </c>
      <c r="E84" s="179" t="s">
        <v>135</v>
      </c>
      <c r="F84" s="177" t="s">
        <v>133</v>
      </c>
      <c r="G84" s="165"/>
    </row>
    <row r="85" spans="1:7" ht="16.5" thickBot="1">
      <c r="A85" s="169"/>
      <c r="B85" s="170" t="s">
        <v>136</v>
      </c>
      <c r="C85" s="170" t="s">
        <v>137</v>
      </c>
      <c r="D85" s="170" t="s">
        <v>138</v>
      </c>
      <c r="E85" s="180" t="s">
        <v>139</v>
      </c>
      <c r="F85" s="177"/>
      <c r="G85" s="165"/>
    </row>
    <row r="86" spans="1:7" ht="16.5" thickBot="1">
      <c r="A86" s="166"/>
      <c r="B86" s="167"/>
      <c r="C86" s="167"/>
      <c r="D86" s="167"/>
      <c r="E86" s="181"/>
      <c r="F86" s="177"/>
      <c r="G86" s="165"/>
    </row>
    <row r="87" spans="1:7" ht="16.5" thickBot="1">
      <c r="A87" s="166"/>
      <c r="B87" s="167"/>
      <c r="C87" s="167"/>
      <c r="D87" s="167"/>
      <c r="E87" s="181"/>
      <c r="F87" s="177"/>
      <c r="G87" s="165"/>
    </row>
    <row r="88" spans="1:7" ht="16.5" thickBot="1">
      <c r="A88" s="166"/>
      <c r="B88" s="167"/>
      <c r="C88" s="167"/>
      <c r="D88" s="167"/>
      <c r="E88" s="181"/>
      <c r="F88" s="177"/>
      <c r="G88" s="165"/>
    </row>
    <row r="89" spans="1:7" ht="15">
      <c r="A89" s="165"/>
      <c r="B89" s="165"/>
      <c r="C89" s="165"/>
      <c r="D89" s="165"/>
      <c r="E89" s="165"/>
      <c r="F89" s="177"/>
      <c r="G89" s="165"/>
    </row>
    <row r="90" spans="1:7" ht="15.75">
      <c r="A90" s="730" t="s">
        <v>221</v>
      </c>
      <c r="B90" s="730"/>
      <c r="C90" s="730"/>
      <c r="D90" s="730"/>
      <c r="E90" s="731"/>
      <c r="F90" s="177"/>
      <c r="G90" s="165"/>
    </row>
    <row r="91" spans="1:7" ht="48" thickBot="1">
      <c r="A91" s="169" t="s">
        <v>222</v>
      </c>
      <c r="B91" s="170" t="s">
        <v>136</v>
      </c>
      <c r="C91" s="170" t="s">
        <v>137</v>
      </c>
      <c r="D91" s="170" t="s">
        <v>138</v>
      </c>
      <c r="E91" s="180" t="s">
        <v>139</v>
      </c>
      <c r="F91" s="177" t="s">
        <v>133</v>
      </c>
      <c r="G91" s="165"/>
    </row>
    <row r="92" spans="1:7" ht="16.5" thickBot="1">
      <c r="A92" s="166"/>
      <c r="B92" s="167">
        <v>15</v>
      </c>
      <c r="C92" s="167">
        <v>14</v>
      </c>
      <c r="D92" s="167">
        <v>13</v>
      </c>
      <c r="E92" s="181">
        <v>6</v>
      </c>
      <c r="F92" s="194">
        <v>48</v>
      </c>
      <c r="G92" s="165"/>
    </row>
    <row r="93" spans="1:7" ht="16.5" thickBot="1">
      <c r="A93" s="166"/>
      <c r="B93" s="167"/>
      <c r="C93" s="167"/>
      <c r="D93" s="167"/>
      <c r="E93" s="181"/>
      <c r="F93" s="177"/>
      <c r="G93" s="165"/>
    </row>
    <row r="94" spans="1:7" ht="16.5" thickBot="1">
      <c r="A94" s="166"/>
      <c r="B94" s="167"/>
      <c r="C94" s="167"/>
      <c r="D94" s="167"/>
      <c r="E94" s="181"/>
      <c r="F94" s="177"/>
      <c r="G94" s="165"/>
    </row>
    <row r="95" spans="1:7" ht="15">
      <c r="A95" s="165"/>
      <c r="B95" s="165"/>
      <c r="C95" s="165"/>
      <c r="D95" s="165"/>
      <c r="E95" s="165"/>
      <c r="F95" s="177"/>
      <c r="G95" s="165"/>
    </row>
    <row r="96" spans="1:7" ht="15.75">
      <c r="A96" s="732" t="s">
        <v>223</v>
      </c>
      <c r="B96" s="733"/>
      <c r="C96" s="733"/>
      <c r="D96" s="733"/>
      <c r="E96" s="733"/>
      <c r="F96" s="733"/>
      <c r="G96" s="733"/>
    </row>
    <row r="97" spans="1:7" ht="60">
      <c r="A97" s="168" t="s">
        <v>134</v>
      </c>
      <c r="B97" s="190" t="s">
        <v>224</v>
      </c>
      <c r="C97" s="190" t="s">
        <v>225</v>
      </c>
      <c r="D97" s="190" t="s">
        <v>226</v>
      </c>
      <c r="E97" s="191" t="s">
        <v>227</v>
      </c>
      <c r="F97" s="185" t="s">
        <v>228</v>
      </c>
      <c r="G97" s="185" t="s">
        <v>231</v>
      </c>
    </row>
    <row r="98" spans="1:7" ht="15.75">
      <c r="A98" s="188" t="s">
        <v>136</v>
      </c>
      <c r="B98" s="189">
        <v>568</v>
      </c>
      <c r="C98" s="189">
        <v>131</v>
      </c>
      <c r="D98" s="189">
        <v>64</v>
      </c>
      <c r="E98" s="189">
        <v>265</v>
      </c>
      <c r="F98" s="184">
        <v>111</v>
      </c>
      <c r="G98" s="184">
        <v>21</v>
      </c>
    </row>
    <row r="99" spans="1:7" ht="15.75">
      <c r="A99" s="188" t="s">
        <v>137</v>
      </c>
      <c r="B99" s="189">
        <v>632</v>
      </c>
      <c r="C99" s="189">
        <v>113</v>
      </c>
      <c r="D99" s="189">
        <v>60</v>
      </c>
      <c r="E99" s="189">
        <v>157</v>
      </c>
      <c r="F99" s="184">
        <v>160</v>
      </c>
      <c r="G99" s="184">
        <v>18</v>
      </c>
    </row>
    <row r="100" spans="1:7" ht="15.75">
      <c r="A100" s="186" t="s">
        <v>138</v>
      </c>
      <c r="B100" s="187">
        <v>560</v>
      </c>
      <c r="C100" s="187">
        <v>103</v>
      </c>
      <c r="D100" s="187">
        <v>69</v>
      </c>
      <c r="E100" s="178">
        <v>245</v>
      </c>
      <c r="F100" s="184">
        <v>138</v>
      </c>
      <c r="G100" s="184">
        <v>14</v>
      </c>
    </row>
    <row r="101" spans="1:7" ht="15.75">
      <c r="A101" s="188" t="s">
        <v>139</v>
      </c>
      <c r="B101" s="189">
        <v>412</v>
      </c>
      <c r="C101" s="189">
        <v>82</v>
      </c>
      <c r="D101" s="189">
        <v>20</v>
      </c>
      <c r="E101" s="189">
        <v>54</v>
      </c>
      <c r="F101" s="184">
        <v>95</v>
      </c>
      <c r="G101" s="184">
        <v>13</v>
      </c>
    </row>
    <row r="102" spans="1:7" ht="15.75">
      <c r="A102" s="188" t="s">
        <v>133</v>
      </c>
      <c r="B102" s="189">
        <v>2172</v>
      </c>
      <c r="C102" s="189">
        <v>429</v>
      </c>
      <c r="D102" s="189">
        <v>213</v>
      </c>
      <c r="E102" s="189">
        <v>721</v>
      </c>
      <c r="F102" s="184">
        <v>504</v>
      </c>
      <c r="G102" s="184">
        <v>66</v>
      </c>
    </row>
    <row r="103" spans="1:7" ht="15.75">
      <c r="A103" s="188"/>
      <c r="B103" s="189"/>
      <c r="C103" s="189"/>
      <c r="D103" s="189"/>
      <c r="E103" s="189"/>
      <c r="F103" s="177"/>
      <c r="G103" s="177"/>
    </row>
    <row r="104" spans="1:7" ht="15.75">
      <c r="A104" s="188"/>
      <c r="B104" s="730" t="s">
        <v>229</v>
      </c>
      <c r="C104" s="730"/>
      <c r="D104" s="730"/>
      <c r="E104" s="730"/>
      <c r="F104" s="731"/>
      <c r="G104" s="177"/>
    </row>
    <row r="105" spans="1:7" ht="45">
      <c r="A105" s="314" t="s">
        <v>144</v>
      </c>
      <c r="B105" s="314" t="s">
        <v>145</v>
      </c>
      <c r="C105" s="314" t="s">
        <v>146</v>
      </c>
      <c r="D105" s="314" t="s">
        <v>147</v>
      </c>
      <c r="E105" s="314" t="s">
        <v>148</v>
      </c>
      <c r="F105" s="314" t="s">
        <v>149</v>
      </c>
      <c r="G105" s="251"/>
    </row>
    <row r="106" spans="1:7" ht="30">
      <c r="A106" s="315" t="s">
        <v>150</v>
      </c>
      <c r="B106" s="316">
        <v>65</v>
      </c>
      <c r="C106" s="316">
        <v>92</v>
      </c>
      <c r="D106" s="316">
        <v>157</v>
      </c>
      <c r="E106" s="316">
        <v>73</v>
      </c>
      <c r="F106" s="316">
        <f>SUM(B106:E106)</f>
        <v>387</v>
      </c>
      <c r="G106" s="165"/>
    </row>
    <row r="107" spans="1:7" ht="30.75" thickBot="1">
      <c r="A107" s="317" t="s">
        <v>151</v>
      </c>
      <c r="B107" s="318">
        <v>9</v>
      </c>
      <c r="C107" s="319">
        <v>13</v>
      </c>
      <c r="D107" s="319">
        <v>7</v>
      </c>
      <c r="E107" s="320">
        <v>6</v>
      </c>
      <c r="F107" s="321">
        <f t="shared" ref="F107:F116" si="2">SUM(B107:E107)</f>
        <v>35</v>
      </c>
      <c r="G107" s="165"/>
    </row>
    <row r="108" spans="1:7" ht="30">
      <c r="A108" s="322" t="s">
        <v>152</v>
      </c>
      <c r="B108" s="323">
        <v>37</v>
      </c>
      <c r="C108" s="324">
        <v>45</v>
      </c>
      <c r="D108" s="324">
        <v>54</v>
      </c>
      <c r="E108" s="325">
        <v>40</v>
      </c>
      <c r="F108" s="326">
        <f t="shared" si="2"/>
        <v>176</v>
      </c>
      <c r="G108" s="165"/>
    </row>
    <row r="109" spans="1:7" ht="15" customHeight="1" thickBot="1">
      <c r="A109" s="327" t="s">
        <v>153</v>
      </c>
      <c r="B109" s="328">
        <v>25</v>
      </c>
      <c r="C109" s="328">
        <v>43</v>
      </c>
      <c r="D109" s="328">
        <v>25</v>
      </c>
      <c r="E109" s="329">
        <v>13</v>
      </c>
      <c r="F109" s="329">
        <f t="shared" si="2"/>
        <v>106</v>
      </c>
      <c r="G109" s="165"/>
    </row>
    <row r="110" spans="1:7" ht="15.75" thickBot="1">
      <c r="A110" s="327" t="s">
        <v>154</v>
      </c>
      <c r="B110" s="328">
        <v>7</v>
      </c>
      <c r="C110" s="328">
        <v>8</v>
      </c>
      <c r="D110" s="328">
        <v>6</v>
      </c>
      <c r="E110" s="329">
        <v>3</v>
      </c>
      <c r="F110" s="329">
        <f t="shared" si="2"/>
        <v>24</v>
      </c>
      <c r="G110" s="165"/>
    </row>
    <row r="111" spans="1:7" ht="15" customHeight="1" thickBot="1">
      <c r="A111" s="327" t="s">
        <v>155</v>
      </c>
      <c r="B111" s="328">
        <v>47</v>
      </c>
      <c r="C111" s="328">
        <v>98</v>
      </c>
      <c r="D111" s="328">
        <v>48</v>
      </c>
      <c r="E111" s="329">
        <v>36</v>
      </c>
      <c r="F111" s="329">
        <f t="shared" si="2"/>
        <v>229</v>
      </c>
      <c r="G111" s="165"/>
    </row>
    <row r="112" spans="1:7" ht="75.75" thickBot="1">
      <c r="A112" s="327" t="s">
        <v>156</v>
      </c>
      <c r="B112" s="328">
        <v>16</v>
      </c>
      <c r="C112" s="328">
        <v>16</v>
      </c>
      <c r="D112" s="328">
        <v>4</v>
      </c>
      <c r="E112" s="329">
        <v>11</v>
      </c>
      <c r="F112" s="329">
        <f t="shared" si="2"/>
        <v>47</v>
      </c>
      <c r="G112" s="165"/>
    </row>
    <row r="113" spans="1:7" ht="90.75" thickBot="1">
      <c r="A113" s="327" t="s">
        <v>157</v>
      </c>
      <c r="B113" s="328">
        <v>2</v>
      </c>
      <c r="C113" s="328">
        <v>4</v>
      </c>
      <c r="D113" s="328">
        <v>4</v>
      </c>
      <c r="E113" s="329">
        <v>6</v>
      </c>
      <c r="F113" s="329">
        <f t="shared" si="2"/>
        <v>16</v>
      </c>
      <c r="G113" s="165"/>
    </row>
    <row r="114" spans="1:7" ht="45.75" thickBot="1">
      <c r="A114" s="327" t="s">
        <v>158</v>
      </c>
      <c r="B114" s="328">
        <v>420</v>
      </c>
      <c r="C114" s="328">
        <v>544</v>
      </c>
      <c r="D114" s="328">
        <v>246</v>
      </c>
      <c r="E114" s="329">
        <v>348</v>
      </c>
      <c r="F114" s="329">
        <f t="shared" si="2"/>
        <v>1558</v>
      </c>
      <c r="G114" s="165"/>
    </row>
    <row r="115" spans="1:7" ht="30.75" thickBot="1">
      <c r="A115" s="327" t="s">
        <v>159</v>
      </c>
      <c r="B115" s="328">
        <v>270</v>
      </c>
      <c r="C115" s="328">
        <v>310</v>
      </c>
      <c r="D115" s="328">
        <v>267</v>
      </c>
      <c r="E115" s="329">
        <v>143</v>
      </c>
      <c r="F115" s="329">
        <f t="shared" si="2"/>
        <v>990</v>
      </c>
    </row>
    <row r="116" spans="1:7" ht="30.75" thickBot="1">
      <c r="A116" s="327" t="s">
        <v>160</v>
      </c>
      <c r="B116" s="328">
        <v>345</v>
      </c>
      <c r="C116" s="328">
        <v>283</v>
      </c>
      <c r="D116" s="328">
        <v>238</v>
      </c>
      <c r="E116" s="329">
        <v>451</v>
      </c>
      <c r="F116" s="329">
        <f t="shared" si="2"/>
        <v>1317</v>
      </c>
    </row>
    <row r="117" spans="1:7" ht="15">
      <c r="A117" s="165"/>
      <c r="B117" s="165"/>
      <c r="C117" s="165"/>
      <c r="D117" s="165"/>
      <c r="E117" s="165"/>
      <c r="F117" s="177"/>
    </row>
    <row r="118" spans="1:7" ht="15.75">
      <c r="A118" s="734"/>
      <c r="B118" s="734"/>
      <c r="C118" s="734"/>
      <c r="D118" s="734"/>
      <c r="E118" s="735"/>
      <c r="F118" s="177"/>
    </row>
    <row r="119" spans="1:7" ht="15.75">
      <c r="A119" s="168"/>
      <c r="B119" s="168"/>
      <c r="C119" s="168"/>
      <c r="D119" s="168"/>
      <c r="E119" s="179"/>
      <c r="F119" s="177"/>
    </row>
    <row r="120" spans="1:7" ht="16.5" thickBot="1">
      <c r="A120" s="169"/>
      <c r="B120" s="170"/>
      <c r="C120" s="170"/>
      <c r="D120" s="170"/>
      <c r="E120" s="180"/>
      <c r="F120" s="177"/>
    </row>
    <row r="121" spans="1:7" ht="16.5" thickBot="1">
      <c r="A121" s="166"/>
      <c r="B121" s="167"/>
      <c r="C121" s="167"/>
      <c r="D121" s="167"/>
      <c r="E121" s="181"/>
      <c r="F121" s="177"/>
    </row>
    <row r="122" spans="1:7" ht="16.5" thickBot="1">
      <c r="A122" s="166"/>
      <c r="B122" s="167"/>
      <c r="C122" s="167"/>
      <c r="D122" s="167"/>
      <c r="E122" s="181"/>
      <c r="F122" s="177"/>
    </row>
    <row r="123" spans="1:7" ht="16.5" thickBot="1">
      <c r="A123" s="166"/>
      <c r="B123" s="167"/>
      <c r="C123" s="167"/>
      <c r="D123" s="167"/>
      <c r="E123" s="181"/>
      <c r="F123" s="177"/>
    </row>
    <row r="126" spans="1:7" ht="15">
      <c r="B126" s="177"/>
      <c r="C126" s="298" t="s">
        <v>281</v>
      </c>
      <c r="D126" s="177"/>
      <c r="E126" s="299"/>
      <c r="F126" s="299"/>
      <c r="G126" s="299"/>
    </row>
    <row r="127" spans="1:7" ht="15">
      <c r="B127" s="165"/>
      <c r="C127" s="300" t="s">
        <v>16</v>
      </c>
      <c r="D127" s="300" t="s">
        <v>282</v>
      </c>
      <c r="E127" s="299"/>
      <c r="F127" s="299"/>
      <c r="G127" s="299"/>
    </row>
    <row r="128" spans="1:7">
      <c r="B128" s="301" t="s">
        <v>283</v>
      </c>
      <c r="C128" s="302">
        <v>0.21035284994183792</v>
      </c>
      <c r="D128" s="303">
        <v>325500</v>
      </c>
      <c r="E128" s="299"/>
      <c r="F128" s="299"/>
      <c r="G128" s="299"/>
    </row>
    <row r="129" spans="2:7">
      <c r="B129" s="301" t="s">
        <v>284</v>
      </c>
      <c r="C129" s="302">
        <v>0.4129507561070182</v>
      </c>
      <c r="D129" s="303">
        <v>639000</v>
      </c>
      <c r="E129" s="299"/>
      <c r="F129" s="299"/>
      <c r="G129" s="299"/>
    </row>
    <row r="130" spans="2:7">
      <c r="B130" s="301" t="s">
        <v>285</v>
      </c>
      <c r="C130" s="302">
        <v>0.37669639395114385</v>
      </c>
      <c r="D130" s="304">
        <v>582900</v>
      </c>
      <c r="E130" s="299"/>
      <c r="F130" s="299"/>
      <c r="G130" s="305">
        <f>D131+D137</f>
        <v>3830411.46</v>
      </c>
    </row>
    <row r="131" spans="2:7">
      <c r="B131" s="301" t="s">
        <v>132</v>
      </c>
      <c r="C131" s="306">
        <v>1</v>
      </c>
      <c r="D131" s="307">
        <v>1547400</v>
      </c>
      <c r="E131" s="299"/>
      <c r="F131" s="299"/>
      <c r="G131" s="299"/>
    </row>
    <row r="132" spans="2:7" ht="15">
      <c r="B132" s="286"/>
      <c r="C132" s="298" t="s">
        <v>286</v>
      </c>
      <c r="D132" s="177"/>
      <c r="E132" s="299"/>
      <c r="F132" s="299"/>
      <c r="G132" s="299"/>
    </row>
    <row r="133" spans="2:7">
      <c r="B133" s="308" t="s">
        <v>287</v>
      </c>
      <c r="C133" s="309">
        <v>6.6739025479968461E-2</v>
      </c>
      <c r="D133" s="303">
        <v>152365.96</v>
      </c>
    </row>
    <row r="134" spans="2:7">
      <c r="B134" s="308" t="s">
        <v>288</v>
      </c>
      <c r="C134" s="309">
        <v>4.530748172416095E-2</v>
      </c>
      <c r="D134" s="303">
        <v>103437.5</v>
      </c>
    </row>
    <row r="135" spans="2:7">
      <c r="B135" s="308" t="s">
        <v>289</v>
      </c>
      <c r="C135" s="309">
        <v>0.62733281242486627</v>
      </c>
      <c r="D135" s="303">
        <v>1432208</v>
      </c>
    </row>
    <row r="136" spans="2:7">
      <c r="B136" s="308" t="s">
        <v>290</v>
      </c>
      <c r="C136" s="309">
        <v>0.26062068037100439</v>
      </c>
      <c r="D136" s="303">
        <v>595000</v>
      </c>
    </row>
    <row r="137" spans="2:7">
      <c r="B137" s="310" t="s">
        <v>132</v>
      </c>
      <c r="C137" s="311">
        <v>1</v>
      </c>
      <c r="D137" s="312">
        <v>2283011.46</v>
      </c>
    </row>
  </sheetData>
  <mergeCells count="95">
    <mergeCell ref="J42:M42"/>
    <mergeCell ref="A46:M46"/>
    <mergeCell ref="A47:M47"/>
    <mergeCell ref="B72:E72"/>
    <mergeCell ref="E73:F73"/>
    <mergeCell ref="A49:M49"/>
    <mergeCell ref="A50:M50"/>
    <mergeCell ref="A51:M51"/>
    <mergeCell ref="A53:C55"/>
    <mergeCell ref="D53:H55"/>
    <mergeCell ref="I53:M55"/>
    <mergeCell ref="A52:C52"/>
    <mergeCell ref="D52:H52"/>
    <mergeCell ref="I52:M52"/>
    <mergeCell ref="A44:E44"/>
    <mergeCell ref="J44:M44"/>
    <mergeCell ref="E75:F75"/>
    <mergeCell ref="E76:F76"/>
    <mergeCell ref="A83:E83"/>
    <mergeCell ref="A58:F58"/>
    <mergeCell ref="B59:E59"/>
    <mergeCell ref="E77:F77"/>
    <mergeCell ref="E74:F74"/>
    <mergeCell ref="A90:E90"/>
    <mergeCell ref="A96:G96"/>
    <mergeCell ref="B104:F104"/>
    <mergeCell ref="A118:E118"/>
    <mergeCell ref="E78:F78"/>
    <mergeCell ref="E79:F79"/>
    <mergeCell ref="E80:F80"/>
    <mergeCell ref="E81:F81"/>
    <mergeCell ref="A1:M1"/>
    <mergeCell ref="A2:M2"/>
    <mergeCell ref="A3:B3"/>
    <mergeCell ref="C3:M3"/>
    <mergeCell ref="A5:B5"/>
    <mergeCell ref="C5:M5"/>
    <mergeCell ref="B16:C16"/>
    <mergeCell ref="A7:B7"/>
    <mergeCell ref="C7:M7"/>
    <mergeCell ref="A9:C9"/>
    <mergeCell ref="D9:J9"/>
    <mergeCell ref="K9:M9"/>
    <mergeCell ref="B10:C10"/>
    <mergeCell ref="B11:C11"/>
    <mergeCell ref="B12:C12"/>
    <mergeCell ref="B13:C13"/>
    <mergeCell ref="B14:C14"/>
    <mergeCell ref="B15:C15"/>
    <mergeCell ref="A17:C17"/>
    <mergeCell ref="A19:M19"/>
    <mergeCell ref="A20:E20"/>
    <mergeCell ref="F20:G20"/>
    <mergeCell ref="H20:I20"/>
    <mergeCell ref="A28:E28"/>
    <mergeCell ref="F28:G28"/>
    <mergeCell ref="H28:I28"/>
    <mergeCell ref="A21:E21"/>
    <mergeCell ref="F21:G21"/>
    <mergeCell ref="H21:I21"/>
    <mergeCell ref="A22:E23"/>
    <mergeCell ref="F22:M23"/>
    <mergeCell ref="A24:E24"/>
    <mergeCell ref="F24:G24"/>
    <mergeCell ref="H24:I24"/>
    <mergeCell ref="A25:E25"/>
    <mergeCell ref="F25:G25"/>
    <mergeCell ref="H25:I25"/>
    <mergeCell ref="A26:E27"/>
    <mergeCell ref="F26:M27"/>
    <mergeCell ref="A39:M39"/>
    <mergeCell ref="A30:E30"/>
    <mergeCell ref="F30:M30"/>
    <mergeCell ref="A31:M31"/>
    <mergeCell ref="A37:M37"/>
    <mergeCell ref="A38:M38"/>
    <mergeCell ref="A33:M33"/>
    <mergeCell ref="A34:M34"/>
    <mergeCell ref="A35:M35"/>
    <mergeCell ref="A48:M48"/>
    <mergeCell ref="A45:E45"/>
    <mergeCell ref="J45:M45"/>
    <mergeCell ref="N14:S14"/>
    <mergeCell ref="N15:S15"/>
    <mergeCell ref="N16:S16"/>
    <mergeCell ref="A43:E43"/>
    <mergeCell ref="J43:M43"/>
    <mergeCell ref="A41:E41"/>
    <mergeCell ref="J41:M41"/>
    <mergeCell ref="A42:E42"/>
    <mergeCell ref="A40:M40"/>
    <mergeCell ref="A32:M32"/>
    <mergeCell ref="A29:E29"/>
    <mergeCell ref="F29:G29"/>
    <mergeCell ref="H29:I29"/>
  </mergeCells>
  <pageMargins left="0.511811024" right="0.511811024" top="0.78740157499999996" bottom="0.78740157499999996" header="0.31496062000000002" footer="0.31496062000000002"/>
  <pageSetup paperSize="9" scale="4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topLeftCell="A7"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23.8554687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04" t="s">
        <v>293</v>
      </c>
      <c r="B1" s="405"/>
      <c r="C1" s="405"/>
      <c r="D1" s="405"/>
      <c r="E1" s="405"/>
      <c r="F1" s="405"/>
      <c r="G1" s="406"/>
    </row>
    <row r="2" spans="1:8" ht="23.25">
      <c r="A2" s="407" t="s">
        <v>357</v>
      </c>
      <c r="B2" s="408"/>
      <c r="C2" s="408"/>
      <c r="D2" s="408"/>
      <c r="E2" s="408"/>
      <c r="F2" s="408"/>
      <c r="G2" s="409"/>
    </row>
    <row r="3" spans="1:8" ht="16.5" thickBot="1">
      <c r="A3" s="332"/>
      <c r="B3" s="333"/>
      <c r="C3" s="333"/>
      <c r="D3" s="333"/>
      <c r="E3" s="333"/>
      <c r="F3" s="333"/>
      <c r="G3" s="334"/>
    </row>
    <row r="4" spans="1:8" ht="18">
      <c r="A4" s="335" t="s">
        <v>304</v>
      </c>
      <c r="B4" s="410" t="s">
        <v>339</v>
      </c>
      <c r="C4" s="411"/>
      <c r="D4" s="411"/>
      <c r="E4" s="411"/>
      <c r="F4" s="411"/>
      <c r="G4" s="412"/>
    </row>
    <row r="5" spans="1:8" ht="30.75" customHeight="1">
      <c r="A5" s="342" t="s">
        <v>305</v>
      </c>
      <c r="B5" s="413" t="s">
        <v>339</v>
      </c>
      <c r="C5" s="414"/>
      <c r="D5" s="414"/>
      <c r="E5" s="414"/>
      <c r="F5" s="414"/>
      <c r="G5" s="415"/>
    </row>
    <row r="6" spans="1:8" ht="15" customHeight="1">
      <c r="A6" s="336" t="s">
        <v>33</v>
      </c>
      <c r="B6" s="416" t="s">
        <v>342</v>
      </c>
      <c r="C6" s="414"/>
      <c r="D6" s="414"/>
      <c r="E6" s="414"/>
      <c r="F6" s="414"/>
      <c r="G6" s="415"/>
    </row>
    <row r="7" spans="1:8" ht="79.5" customHeight="1">
      <c r="A7" s="336" t="s">
        <v>306</v>
      </c>
      <c r="B7" s="401" t="s">
        <v>343</v>
      </c>
      <c r="C7" s="402"/>
      <c r="D7" s="402"/>
      <c r="E7" s="402"/>
      <c r="F7" s="402"/>
      <c r="G7" s="403"/>
    </row>
    <row r="8" spans="1:8" ht="83.25" customHeight="1">
      <c r="A8" s="336" t="s">
        <v>307</v>
      </c>
      <c r="B8" s="401" t="s">
        <v>344</v>
      </c>
      <c r="C8" s="402"/>
      <c r="D8" s="402"/>
      <c r="E8" s="402"/>
      <c r="F8" s="402"/>
      <c r="G8" s="403"/>
    </row>
    <row r="9" spans="1:8" ht="30.75" customHeight="1">
      <c r="A9" s="342" t="s">
        <v>308</v>
      </c>
      <c r="B9" s="416" t="s">
        <v>311</v>
      </c>
      <c r="C9" s="414"/>
      <c r="D9" s="414"/>
      <c r="E9" s="414"/>
      <c r="F9" s="414"/>
      <c r="G9" s="415"/>
    </row>
    <row r="10" spans="1:8" ht="15.75">
      <c r="A10" s="418" t="s">
        <v>309</v>
      </c>
      <c r="B10" s="419"/>
      <c r="C10" s="419"/>
      <c r="D10" s="419"/>
      <c r="E10" s="419"/>
      <c r="F10" s="419"/>
      <c r="G10" s="420"/>
    </row>
    <row r="11" spans="1:8" ht="31.5">
      <c r="A11" s="421" t="s">
        <v>1</v>
      </c>
      <c r="B11" s="422"/>
      <c r="C11" s="423" t="s">
        <v>48</v>
      </c>
      <c r="D11" s="422"/>
      <c r="E11" s="343" t="s">
        <v>46</v>
      </c>
      <c r="F11" s="344" t="s">
        <v>47</v>
      </c>
      <c r="G11" s="345" t="s">
        <v>5</v>
      </c>
    </row>
    <row r="12" spans="1:8" ht="16.5" thickBot="1">
      <c r="A12" s="424" t="s">
        <v>341</v>
      </c>
      <c r="B12" s="425"/>
      <c r="C12" s="426" t="s">
        <v>65</v>
      </c>
      <c r="D12" s="427"/>
      <c r="E12" s="337">
        <v>12</v>
      </c>
      <c r="F12" s="350">
        <f>IFERROR(E12*E16/100,0)</f>
        <v>11.022321428571429</v>
      </c>
      <c r="G12" s="349">
        <f>IFERROR(F12/E12*100,0)</f>
        <v>91.852678571428569</v>
      </c>
      <c r="H12" s="338"/>
    </row>
    <row r="13" spans="1:8" ht="15.75">
      <c r="A13" s="418" t="s">
        <v>310</v>
      </c>
      <c r="B13" s="419"/>
      <c r="C13" s="419"/>
      <c r="D13" s="419"/>
      <c r="E13" s="419"/>
      <c r="F13" s="419"/>
      <c r="G13" s="420"/>
    </row>
    <row r="14" spans="1:8" ht="31.5">
      <c r="A14" s="346" t="s">
        <v>312</v>
      </c>
      <c r="B14" s="347" t="s">
        <v>8</v>
      </c>
      <c r="C14" s="347" t="s">
        <v>321</v>
      </c>
      <c r="D14" s="347" t="s">
        <v>322</v>
      </c>
      <c r="E14" s="347" t="s">
        <v>323</v>
      </c>
      <c r="F14" s="347" t="s">
        <v>324</v>
      </c>
      <c r="G14" s="348" t="s">
        <v>326</v>
      </c>
    </row>
    <row r="15" spans="1:8" ht="16.5" thickBot="1">
      <c r="A15" s="339">
        <v>211000</v>
      </c>
      <c r="B15" s="364">
        <v>179200</v>
      </c>
      <c r="C15" s="340">
        <v>179200</v>
      </c>
      <c r="D15" s="340">
        <v>164600</v>
      </c>
      <c r="E15" s="340">
        <v>164600</v>
      </c>
      <c r="F15" s="341">
        <v>0</v>
      </c>
      <c r="G15" s="349">
        <f>IFERROR(B15-C15-F15,0)</f>
        <v>0</v>
      </c>
    </row>
    <row r="16" spans="1:8" ht="16.5" thickBot="1">
      <c r="A16" s="417" t="s">
        <v>325</v>
      </c>
      <c r="B16" s="417"/>
      <c r="C16" s="349">
        <f>IFERROR(C15/$B$15*100,0)</f>
        <v>100</v>
      </c>
      <c r="D16" s="349">
        <f>IFERROR(D15/$C$15*100,0)</f>
        <v>91.852678571428569</v>
      </c>
      <c r="E16" s="349">
        <f>IFERROR(E15/$B$15*100,0)</f>
        <v>91.852678571428569</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155" priority="7" operator="between">
      <formula>66</formula>
      <formula>100</formula>
    </cfRule>
    <cfRule type="cellIs" dxfId="154" priority="8" operator="between">
      <formula>33</formula>
      <formula>66</formula>
    </cfRule>
    <cfRule type="cellIs" dxfId="153" priority="9" operator="between">
      <formula>0</formula>
      <formula>33</formula>
    </cfRule>
  </conditionalFormatting>
  <conditionalFormatting sqref="G15">
    <cfRule type="cellIs" dxfId="152" priority="16" operator="between">
      <formula>66</formula>
      <formula>100</formula>
    </cfRule>
    <cfRule type="cellIs" dxfId="151" priority="17" operator="between">
      <formula>33</formula>
      <formula>66</formula>
    </cfRule>
    <cfRule type="cellIs" dxfId="150" priority="18" operator="between">
      <formula>0</formula>
      <formula>33</formula>
    </cfRule>
  </conditionalFormatting>
  <conditionalFormatting sqref="G12">
    <cfRule type="cellIs" dxfId="149" priority="13" operator="between">
      <formula>66</formula>
      <formula>100</formula>
    </cfRule>
    <cfRule type="cellIs" dxfId="148" priority="14" operator="between">
      <formula>33</formula>
      <formula>66</formula>
    </cfRule>
    <cfRule type="cellIs" dxfId="147" priority="15" operator="between">
      <formula>0</formula>
      <formula>33</formula>
    </cfRule>
  </conditionalFormatting>
  <conditionalFormatting sqref="F12">
    <cfRule type="cellIs" dxfId="146" priority="10" operator="between">
      <formula>$E$12*0</formula>
      <formula>$E$12*0.329999</formula>
    </cfRule>
    <cfRule type="cellIs" dxfId="145" priority="11" operator="between">
      <formula>$E$12*0.33</formula>
      <formula>$E$12*0.6599999</formula>
    </cfRule>
    <cfRule type="cellIs" dxfId="144" priority="12" operator="between">
      <formula>$E$12*0.66</formula>
      <formula>$E$12*1</formula>
    </cfRule>
  </conditionalFormatting>
  <conditionalFormatting sqref="D16">
    <cfRule type="cellIs" dxfId="143" priority="4" operator="between">
      <formula>66</formula>
      <formula>100</formula>
    </cfRule>
    <cfRule type="cellIs" dxfId="142" priority="5" operator="between">
      <formula>33</formula>
      <formula>66</formula>
    </cfRule>
    <cfRule type="cellIs" dxfId="141" priority="6" operator="between">
      <formula>0</formula>
      <formula>33</formula>
    </cfRule>
  </conditionalFormatting>
  <conditionalFormatting sqref="E16">
    <cfRule type="cellIs" dxfId="140" priority="1" operator="between">
      <formula>66</formula>
      <formula>100</formula>
    </cfRule>
    <cfRule type="cellIs" dxfId="139" priority="2" operator="between">
      <formula>33</formula>
      <formula>66</formula>
    </cfRule>
    <cfRule type="cellIs" dxfId="138"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topLeftCell="A4" zoomScaleNormal="100" workbookViewId="0">
      <selection activeCell="G15" sqref="G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04" t="s">
        <v>293</v>
      </c>
      <c r="B1" s="405"/>
      <c r="C1" s="405"/>
      <c r="D1" s="405"/>
      <c r="E1" s="405"/>
      <c r="F1" s="405"/>
      <c r="G1" s="406"/>
    </row>
    <row r="2" spans="1:8" ht="23.25">
      <c r="A2" s="407" t="s">
        <v>357</v>
      </c>
      <c r="B2" s="408"/>
      <c r="C2" s="408"/>
      <c r="D2" s="408"/>
      <c r="E2" s="408"/>
      <c r="F2" s="408"/>
      <c r="G2" s="409"/>
    </row>
    <row r="3" spans="1:8" ht="16.5" thickBot="1">
      <c r="A3" s="332"/>
      <c r="B3" s="333"/>
      <c r="C3" s="333"/>
      <c r="D3" s="333"/>
      <c r="E3" s="333"/>
      <c r="F3" s="333"/>
      <c r="G3" s="334"/>
    </row>
    <row r="4" spans="1:8" ht="18">
      <c r="A4" s="335" t="s">
        <v>304</v>
      </c>
      <c r="B4" s="410" t="s">
        <v>339</v>
      </c>
      <c r="C4" s="411"/>
      <c r="D4" s="411"/>
      <c r="E4" s="411"/>
      <c r="F4" s="411"/>
      <c r="G4" s="412"/>
    </row>
    <row r="5" spans="1:8" ht="30.75" customHeight="1">
      <c r="A5" s="342" t="s">
        <v>305</v>
      </c>
      <c r="B5" s="413" t="s">
        <v>339</v>
      </c>
      <c r="C5" s="414"/>
      <c r="D5" s="414"/>
      <c r="E5" s="414"/>
      <c r="F5" s="414"/>
      <c r="G5" s="415"/>
    </row>
    <row r="6" spans="1:8" ht="15" customHeight="1">
      <c r="A6" s="336" t="s">
        <v>33</v>
      </c>
      <c r="B6" s="416" t="s">
        <v>345</v>
      </c>
      <c r="C6" s="414"/>
      <c r="D6" s="414"/>
      <c r="E6" s="414"/>
      <c r="F6" s="414"/>
      <c r="G6" s="415"/>
    </row>
    <row r="7" spans="1:8" ht="137.25" customHeight="1">
      <c r="A7" s="336" t="s">
        <v>306</v>
      </c>
      <c r="B7" s="401" t="s">
        <v>346</v>
      </c>
      <c r="C7" s="402"/>
      <c r="D7" s="402"/>
      <c r="E7" s="402"/>
      <c r="F7" s="402"/>
      <c r="G7" s="403"/>
    </row>
    <row r="8" spans="1:8" ht="29.25" customHeight="1">
      <c r="A8" s="336" t="s">
        <v>307</v>
      </c>
      <c r="B8" s="401" t="s">
        <v>347</v>
      </c>
      <c r="C8" s="402"/>
      <c r="D8" s="402"/>
      <c r="E8" s="402"/>
      <c r="F8" s="402"/>
      <c r="G8" s="403"/>
    </row>
    <row r="9" spans="1:8" ht="30.75" customHeight="1">
      <c r="A9" s="342" t="s">
        <v>308</v>
      </c>
      <c r="B9" s="416" t="s">
        <v>311</v>
      </c>
      <c r="C9" s="414"/>
      <c r="D9" s="414"/>
      <c r="E9" s="414"/>
      <c r="F9" s="414"/>
      <c r="G9" s="415"/>
    </row>
    <row r="10" spans="1:8" ht="15.75">
      <c r="A10" s="418" t="s">
        <v>309</v>
      </c>
      <c r="B10" s="419"/>
      <c r="C10" s="419"/>
      <c r="D10" s="419"/>
      <c r="E10" s="419"/>
      <c r="F10" s="419"/>
      <c r="G10" s="420"/>
    </row>
    <row r="11" spans="1:8" ht="31.5">
      <c r="A11" s="421" t="s">
        <v>1</v>
      </c>
      <c r="B11" s="422"/>
      <c r="C11" s="423" t="s">
        <v>48</v>
      </c>
      <c r="D11" s="422"/>
      <c r="E11" s="343" t="s">
        <v>46</v>
      </c>
      <c r="F11" s="344" t="s">
        <v>47</v>
      </c>
      <c r="G11" s="345" t="s">
        <v>5</v>
      </c>
    </row>
    <row r="12" spans="1:8" ht="16.5" thickBot="1">
      <c r="A12" s="424" t="s">
        <v>348</v>
      </c>
      <c r="B12" s="425"/>
      <c r="C12" s="426" t="s">
        <v>349</v>
      </c>
      <c r="D12" s="427"/>
      <c r="E12" s="337">
        <v>100</v>
      </c>
      <c r="F12" s="350">
        <f>IFERROR(E12*E16/100,0)</f>
        <v>82.237054642276121</v>
      </c>
      <c r="G12" s="349">
        <f>IFERROR(F12/E12*100,0)</f>
        <v>82.237054642276121</v>
      </c>
      <c r="H12" s="338"/>
    </row>
    <row r="13" spans="1:8" ht="15.75">
      <c r="A13" s="418" t="s">
        <v>310</v>
      </c>
      <c r="B13" s="419"/>
      <c r="C13" s="419"/>
      <c r="D13" s="419"/>
      <c r="E13" s="419"/>
      <c r="F13" s="419"/>
      <c r="G13" s="420"/>
    </row>
    <row r="14" spans="1:8" ht="31.5">
      <c r="A14" s="346" t="s">
        <v>312</v>
      </c>
      <c r="B14" s="347" t="s">
        <v>8</v>
      </c>
      <c r="C14" s="347" t="s">
        <v>321</v>
      </c>
      <c r="D14" s="347" t="s">
        <v>322</v>
      </c>
      <c r="E14" s="347" t="s">
        <v>323</v>
      </c>
      <c r="F14" s="347" t="s">
        <v>324</v>
      </c>
      <c r="G14" s="348" t="s">
        <v>326</v>
      </c>
    </row>
    <row r="15" spans="1:8" ht="16.5" thickBot="1">
      <c r="A15" s="339">
        <v>162000</v>
      </c>
      <c r="B15" s="364">
        <v>302393.15000000002</v>
      </c>
      <c r="C15" s="340">
        <v>299393.15000000002</v>
      </c>
      <c r="D15" s="340">
        <v>252088.7</v>
      </c>
      <c r="E15" s="340">
        <v>248679.22</v>
      </c>
      <c r="F15" s="341">
        <v>3000</v>
      </c>
      <c r="G15" s="349">
        <f>IFERROR(B15-C15-F15,0)</f>
        <v>0</v>
      </c>
    </row>
    <row r="16" spans="1:8" ht="16.5" thickBot="1">
      <c r="A16" s="417" t="s">
        <v>325</v>
      </c>
      <c r="B16" s="417"/>
      <c r="C16" s="349">
        <f>IFERROR(C15/$B$15*100,0)</f>
        <v>99.007914035089755</v>
      </c>
      <c r="D16" s="349">
        <f>IFERROR(D15/$C$15*100,0)</f>
        <v>84.199889008816669</v>
      </c>
      <c r="E16" s="349">
        <f>IFERROR(E15/$B$15*100,0)</f>
        <v>82.237054642276121</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137" priority="7" operator="between">
      <formula>66</formula>
      <formula>100</formula>
    </cfRule>
    <cfRule type="cellIs" dxfId="136" priority="8" operator="between">
      <formula>33</formula>
      <formula>66</formula>
    </cfRule>
    <cfRule type="cellIs" dxfId="135" priority="9" operator="between">
      <formula>0</formula>
      <formula>33</formula>
    </cfRule>
  </conditionalFormatting>
  <conditionalFormatting sqref="G15">
    <cfRule type="cellIs" dxfId="134" priority="16" operator="between">
      <formula>66</formula>
      <formula>100</formula>
    </cfRule>
    <cfRule type="cellIs" dxfId="133" priority="17" operator="between">
      <formula>33</formula>
      <formula>66</formula>
    </cfRule>
    <cfRule type="cellIs" dxfId="132" priority="18" operator="between">
      <formula>0</formula>
      <formula>33</formula>
    </cfRule>
  </conditionalFormatting>
  <conditionalFormatting sqref="G12">
    <cfRule type="cellIs" dxfId="131" priority="13" operator="between">
      <formula>66</formula>
      <formula>100</formula>
    </cfRule>
    <cfRule type="cellIs" dxfId="130" priority="14" operator="between">
      <formula>33</formula>
      <formula>66</formula>
    </cfRule>
    <cfRule type="cellIs" dxfId="129" priority="15" operator="between">
      <formula>0</formula>
      <formula>33</formula>
    </cfRule>
  </conditionalFormatting>
  <conditionalFormatting sqref="F12">
    <cfRule type="cellIs" dxfId="128" priority="10" operator="between">
      <formula>$E$12*0</formula>
      <formula>$E$12*0.329999</formula>
    </cfRule>
    <cfRule type="cellIs" dxfId="127" priority="11" operator="between">
      <formula>$E$12*0.33</formula>
      <formula>$E$12*0.6599999</formula>
    </cfRule>
    <cfRule type="cellIs" dxfId="126" priority="12" operator="between">
      <formula>$E$12*0.66</formula>
      <formula>$E$12*1</formula>
    </cfRule>
  </conditionalFormatting>
  <conditionalFormatting sqref="D16">
    <cfRule type="cellIs" dxfId="125" priority="4" operator="between">
      <formula>66</formula>
      <formula>100</formula>
    </cfRule>
    <cfRule type="cellIs" dxfId="124" priority="5" operator="between">
      <formula>33</formula>
      <formula>66</formula>
    </cfRule>
    <cfRule type="cellIs" dxfId="123" priority="6" operator="between">
      <formula>0</formula>
      <formula>33</formula>
    </cfRule>
  </conditionalFormatting>
  <conditionalFormatting sqref="E16">
    <cfRule type="cellIs" dxfId="122" priority="1" operator="between">
      <formula>66</formula>
      <formula>100</formula>
    </cfRule>
    <cfRule type="cellIs" dxfId="121" priority="2" operator="between">
      <formula>33</formula>
      <formula>66</formula>
    </cfRule>
    <cfRule type="cellIs" dxfId="120"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F15" sqref="F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04" t="s">
        <v>293</v>
      </c>
      <c r="B1" s="405"/>
      <c r="C1" s="405"/>
      <c r="D1" s="405"/>
      <c r="E1" s="405"/>
      <c r="F1" s="405"/>
      <c r="G1" s="406"/>
    </row>
    <row r="2" spans="1:8" ht="23.25">
      <c r="A2" s="407" t="s">
        <v>357</v>
      </c>
      <c r="B2" s="408"/>
      <c r="C2" s="408"/>
      <c r="D2" s="408"/>
      <c r="E2" s="408"/>
      <c r="F2" s="408"/>
      <c r="G2" s="409"/>
    </row>
    <row r="3" spans="1:8" ht="16.5" thickBot="1">
      <c r="A3" s="332"/>
      <c r="B3" s="333"/>
      <c r="C3" s="333"/>
      <c r="D3" s="333"/>
      <c r="E3" s="333"/>
      <c r="F3" s="333"/>
      <c r="G3" s="334"/>
    </row>
    <row r="4" spans="1:8" ht="18">
      <c r="A4" s="335" t="s">
        <v>304</v>
      </c>
      <c r="B4" s="410" t="s">
        <v>339</v>
      </c>
      <c r="C4" s="411"/>
      <c r="D4" s="411"/>
      <c r="E4" s="411"/>
      <c r="F4" s="411"/>
      <c r="G4" s="412"/>
    </row>
    <row r="5" spans="1:8" ht="30.75" customHeight="1">
      <c r="A5" s="342" t="s">
        <v>305</v>
      </c>
      <c r="B5" s="413" t="s">
        <v>339</v>
      </c>
      <c r="C5" s="414"/>
      <c r="D5" s="414"/>
      <c r="E5" s="414"/>
      <c r="F5" s="414"/>
      <c r="G5" s="415"/>
    </row>
    <row r="6" spans="1:8" ht="15" customHeight="1">
      <c r="A6" s="336" t="s">
        <v>33</v>
      </c>
      <c r="B6" s="416" t="s">
        <v>350</v>
      </c>
      <c r="C6" s="414"/>
      <c r="D6" s="414"/>
      <c r="E6" s="414"/>
      <c r="F6" s="414"/>
      <c r="G6" s="415"/>
    </row>
    <row r="7" spans="1:8" ht="102.75" customHeight="1">
      <c r="A7" s="336" t="s">
        <v>306</v>
      </c>
      <c r="B7" s="401" t="s">
        <v>346</v>
      </c>
      <c r="C7" s="402"/>
      <c r="D7" s="402"/>
      <c r="E7" s="402"/>
      <c r="F7" s="402"/>
      <c r="G7" s="403"/>
    </row>
    <row r="8" spans="1:8" ht="41.25" customHeight="1">
      <c r="A8" s="336" t="s">
        <v>307</v>
      </c>
      <c r="B8" s="401" t="s">
        <v>347</v>
      </c>
      <c r="C8" s="402"/>
      <c r="D8" s="402"/>
      <c r="E8" s="402"/>
      <c r="F8" s="402"/>
      <c r="G8" s="403"/>
    </row>
    <row r="9" spans="1:8" ht="30.75" customHeight="1">
      <c r="A9" s="342" t="s">
        <v>308</v>
      </c>
      <c r="B9" s="416" t="s">
        <v>311</v>
      </c>
      <c r="C9" s="414"/>
      <c r="D9" s="414"/>
      <c r="E9" s="414"/>
      <c r="F9" s="414"/>
      <c r="G9" s="415"/>
    </row>
    <row r="10" spans="1:8" ht="15.75">
      <c r="A10" s="418" t="s">
        <v>309</v>
      </c>
      <c r="B10" s="419"/>
      <c r="C10" s="419"/>
      <c r="D10" s="419"/>
      <c r="E10" s="419"/>
      <c r="F10" s="419"/>
      <c r="G10" s="420"/>
    </row>
    <row r="11" spans="1:8" ht="31.5">
      <c r="A11" s="421" t="s">
        <v>1</v>
      </c>
      <c r="B11" s="422"/>
      <c r="C11" s="423" t="s">
        <v>48</v>
      </c>
      <c r="D11" s="422"/>
      <c r="E11" s="343" t="s">
        <v>46</v>
      </c>
      <c r="F11" s="344" t="s">
        <v>47</v>
      </c>
      <c r="G11" s="345" t="s">
        <v>5</v>
      </c>
    </row>
    <row r="12" spans="1:8" ht="16.5" thickBot="1">
      <c r="A12" s="424" t="s">
        <v>348</v>
      </c>
      <c r="B12" s="425"/>
      <c r="C12" s="426" t="s">
        <v>349</v>
      </c>
      <c r="D12" s="427"/>
      <c r="E12" s="337">
        <v>100</v>
      </c>
      <c r="F12" s="350">
        <f>IFERROR(E12*E16/100,0)</f>
        <v>89.863156586172494</v>
      </c>
      <c r="G12" s="349">
        <f>IFERROR(F12/E12*100,0)</f>
        <v>89.863156586172494</v>
      </c>
      <c r="H12" s="338"/>
    </row>
    <row r="13" spans="1:8" ht="15.75">
      <c r="A13" s="418" t="s">
        <v>310</v>
      </c>
      <c r="B13" s="419"/>
      <c r="C13" s="419"/>
      <c r="D13" s="419"/>
      <c r="E13" s="419"/>
      <c r="F13" s="419"/>
      <c r="G13" s="420"/>
    </row>
    <row r="14" spans="1:8" ht="31.5">
      <c r="A14" s="346" t="s">
        <v>312</v>
      </c>
      <c r="B14" s="347" t="s">
        <v>8</v>
      </c>
      <c r="C14" s="347" t="s">
        <v>321</v>
      </c>
      <c r="D14" s="347" t="s">
        <v>322</v>
      </c>
      <c r="E14" s="347" t="s">
        <v>323</v>
      </c>
      <c r="F14" s="347" t="s">
        <v>324</v>
      </c>
      <c r="G14" s="348" t="s">
        <v>326</v>
      </c>
    </row>
    <row r="15" spans="1:8" ht="16.5" thickBot="1">
      <c r="A15" s="339">
        <v>486000</v>
      </c>
      <c r="B15" s="364">
        <v>491659.76</v>
      </c>
      <c r="C15" s="340">
        <v>490573.68</v>
      </c>
      <c r="D15" s="340">
        <v>490573.68</v>
      </c>
      <c r="E15" s="340">
        <v>441820.98</v>
      </c>
      <c r="F15" s="341">
        <v>0</v>
      </c>
      <c r="G15" s="349">
        <f>IFERROR(B15-C15-F15,0)</f>
        <v>1086.0800000000163</v>
      </c>
    </row>
    <row r="16" spans="1:8" ht="16.5" thickBot="1">
      <c r="A16" s="417" t="s">
        <v>325</v>
      </c>
      <c r="B16" s="417"/>
      <c r="C16" s="349">
        <f>IFERROR(C15/$B$15*100,0)</f>
        <v>99.779099269787707</v>
      </c>
      <c r="D16" s="349">
        <f>IFERROR(D15/$C$15*100,0)</f>
        <v>100</v>
      </c>
      <c r="E16" s="349">
        <f>IFERROR(E15/$B$15*100,0)</f>
        <v>89.863156586172508</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119" priority="7" operator="between">
      <formula>66</formula>
      <formula>100</formula>
    </cfRule>
    <cfRule type="cellIs" dxfId="118" priority="8" operator="between">
      <formula>33</formula>
      <formula>66</formula>
    </cfRule>
    <cfRule type="cellIs" dxfId="117" priority="9" operator="between">
      <formula>0</formula>
      <formula>33</formula>
    </cfRule>
  </conditionalFormatting>
  <conditionalFormatting sqref="G15">
    <cfRule type="cellIs" dxfId="116" priority="16" operator="between">
      <formula>66</formula>
      <formula>100</formula>
    </cfRule>
    <cfRule type="cellIs" dxfId="115" priority="17" operator="between">
      <formula>33</formula>
      <formula>66</formula>
    </cfRule>
    <cfRule type="cellIs" dxfId="114" priority="18" operator="between">
      <formula>0</formula>
      <formula>33</formula>
    </cfRule>
  </conditionalFormatting>
  <conditionalFormatting sqref="G12">
    <cfRule type="cellIs" dxfId="113" priority="13" operator="between">
      <formula>66</formula>
      <formula>100</formula>
    </cfRule>
    <cfRule type="cellIs" dxfId="112" priority="14" operator="between">
      <formula>33</formula>
      <formula>66</formula>
    </cfRule>
    <cfRule type="cellIs" dxfId="111" priority="15" operator="between">
      <formula>0</formula>
      <formula>33</formula>
    </cfRule>
  </conditionalFormatting>
  <conditionalFormatting sqref="F12">
    <cfRule type="cellIs" dxfId="110" priority="10" operator="between">
      <formula>$E$12*0</formula>
      <formula>$E$12*0.329999</formula>
    </cfRule>
    <cfRule type="cellIs" dxfId="109" priority="11" operator="between">
      <formula>$E$12*0.33</formula>
      <formula>$E$12*0.6599999</formula>
    </cfRule>
    <cfRule type="cellIs" dxfId="108" priority="12" operator="between">
      <formula>$E$12*0.66</formula>
      <formula>$E$12*1</formula>
    </cfRule>
  </conditionalFormatting>
  <conditionalFormatting sqref="D16">
    <cfRule type="cellIs" dxfId="107" priority="4" operator="between">
      <formula>66</formula>
      <formula>100</formula>
    </cfRule>
    <cfRule type="cellIs" dxfId="106" priority="5" operator="between">
      <formula>33</formula>
      <formula>66</formula>
    </cfRule>
    <cfRule type="cellIs" dxfId="105" priority="6" operator="between">
      <formula>0</formula>
      <formula>33</formula>
    </cfRule>
  </conditionalFormatting>
  <conditionalFormatting sqref="E16">
    <cfRule type="cellIs" dxfId="104" priority="1" operator="between">
      <formula>66</formula>
      <formula>100</formula>
    </cfRule>
    <cfRule type="cellIs" dxfId="103" priority="2" operator="between">
      <formula>33</formula>
      <formula>66</formula>
    </cfRule>
    <cfRule type="cellIs" dxfId="102"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6"/>
  <sheetViews>
    <sheetView zoomScaleNormal="100" workbookViewId="0">
      <selection activeCell="B15" sqref="B15"/>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20.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04" t="s">
        <v>293</v>
      </c>
      <c r="B1" s="405"/>
      <c r="C1" s="405"/>
      <c r="D1" s="405"/>
      <c r="E1" s="405"/>
      <c r="F1" s="405"/>
      <c r="G1" s="406"/>
    </row>
    <row r="2" spans="1:8" ht="23.25">
      <c r="A2" s="407" t="s">
        <v>357</v>
      </c>
      <c r="B2" s="408"/>
      <c r="C2" s="408"/>
      <c r="D2" s="408"/>
      <c r="E2" s="408"/>
      <c r="F2" s="408"/>
      <c r="G2" s="409"/>
    </row>
    <row r="3" spans="1:8" ht="16.5" thickBot="1">
      <c r="A3" s="332"/>
      <c r="B3" s="333"/>
      <c r="C3" s="333"/>
      <c r="D3" s="333"/>
      <c r="E3" s="333"/>
      <c r="F3" s="333"/>
      <c r="G3" s="334"/>
    </row>
    <row r="4" spans="1:8" ht="18">
      <c r="A4" s="335" t="s">
        <v>304</v>
      </c>
      <c r="B4" s="410" t="s">
        <v>339</v>
      </c>
      <c r="C4" s="411"/>
      <c r="D4" s="411"/>
      <c r="E4" s="411"/>
      <c r="F4" s="411"/>
      <c r="G4" s="412"/>
    </row>
    <row r="5" spans="1:8" ht="30.75" customHeight="1">
      <c r="A5" s="342" t="s">
        <v>305</v>
      </c>
      <c r="B5" s="413" t="s">
        <v>339</v>
      </c>
      <c r="C5" s="414"/>
      <c r="D5" s="414"/>
      <c r="E5" s="414"/>
      <c r="F5" s="414"/>
      <c r="G5" s="415"/>
    </row>
    <row r="6" spans="1:8" ht="15" customHeight="1">
      <c r="A6" s="336" t="s">
        <v>33</v>
      </c>
      <c r="B6" s="416" t="s">
        <v>351</v>
      </c>
      <c r="C6" s="414"/>
      <c r="D6" s="414"/>
      <c r="E6" s="414"/>
      <c r="F6" s="414"/>
      <c r="G6" s="415"/>
    </row>
    <row r="7" spans="1:8" ht="82.5" customHeight="1">
      <c r="A7" s="336" t="s">
        <v>306</v>
      </c>
      <c r="B7" s="401" t="s">
        <v>352</v>
      </c>
      <c r="C7" s="402"/>
      <c r="D7" s="402"/>
      <c r="E7" s="402"/>
      <c r="F7" s="402"/>
      <c r="G7" s="403"/>
    </row>
    <row r="8" spans="1:8" ht="29.25" customHeight="1">
      <c r="A8" s="336" t="s">
        <v>307</v>
      </c>
      <c r="B8" s="401" t="s">
        <v>353</v>
      </c>
      <c r="C8" s="402"/>
      <c r="D8" s="402"/>
      <c r="E8" s="402"/>
      <c r="F8" s="402"/>
      <c r="G8" s="403"/>
    </row>
    <row r="9" spans="1:8" ht="30.75" customHeight="1">
      <c r="A9" s="342" t="s">
        <v>308</v>
      </c>
      <c r="B9" s="416" t="s">
        <v>311</v>
      </c>
      <c r="C9" s="414"/>
      <c r="D9" s="414"/>
      <c r="E9" s="414"/>
      <c r="F9" s="414"/>
      <c r="G9" s="415"/>
    </row>
    <row r="10" spans="1:8" ht="15.75">
      <c r="A10" s="418" t="s">
        <v>309</v>
      </c>
      <c r="B10" s="419"/>
      <c r="C10" s="419"/>
      <c r="D10" s="419"/>
      <c r="E10" s="419"/>
      <c r="F10" s="419"/>
      <c r="G10" s="420"/>
    </row>
    <row r="11" spans="1:8" ht="31.5">
      <c r="A11" s="421" t="s">
        <v>1</v>
      </c>
      <c r="B11" s="422"/>
      <c r="C11" s="423" t="s">
        <v>48</v>
      </c>
      <c r="D11" s="422"/>
      <c r="E11" s="343" t="s">
        <v>46</v>
      </c>
      <c r="F11" s="344" t="s">
        <v>47</v>
      </c>
      <c r="G11" s="345" t="s">
        <v>5</v>
      </c>
    </row>
    <row r="12" spans="1:8" ht="16.5" thickBot="1">
      <c r="A12" s="424" t="s">
        <v>354</v>
      </c>
      <c r="B12" s="425"/>
      <c r="C12" s="426" t="s">
        <v>65</v>
      </c>
      <c r="D12" s="427"/>
      <c r="E12" s="337">
        <v>3</v>
      </c>
      <c r="F12" s="350">
        <f>IFERROR(E12*E16/100,0)</f>
        <v>0</v>
      </c>
      <c r="G12" s="349">
        <f>IFERROR(F12/E12*100,0)</f>
        <v>0</v>
      </c>
      <c r="H12" s="338"/>
    </row>
    <row r="13" spans="1:8" ht="15.75">
      <c r="A13" s="418" t="s">
        <v>310</v>
      </c>
      <c r="B13" s="419"/>
      <c r="C13" s="419"/>
      <c r="D13" s="419"/>
      <c r="E13" s="419"/>
      <c r="F13" s="419"/>
      <c r="G13" s="420"/>
    </row>
    <row r="14" spans="1:8" ht="31.5">
      <c r="A14" s="346" t="s">
        <v>312</v>
      </c>
      <c r="B14" s="347" t="s">
        <v>8</v>
      </c>
      <c r="C14" s="347" t="s">
        <v>321</v>
      </c>
      <c r="D14" s="347" t="s">
        <v>322</v>
      </c>
      <c r="E14" s="347" t="s">
        <v>323</v>
      </c>
      <c r="F14" s="347" t="s">
        <v>324</v>
      </c>
      <c r="G14" s="348" t="s">
        <v>326</v>
      </c>
    </row>
    <row r="15" spans="1:8" ht="16.5" thickBot="1">
      <c r="A15" s="339">
        <v>4000</v>
      </c>
      <c r="B15" s="364">
        <v>0</v>
      </c>
      <c r="C15" s="340">
        <v>0</v>
      </c>
      <c r="D15" s="340">
        <v>0</v>
      </c>
      <c r="E15" s="340">
        <v>0</v>
      </c>
      <c r="F15" s="341">
        <v>0</v>
      </c>
      <c r="G15" s="349">
        <f>IFERROR(B15-C15-F15,0)</f>
        <v>0</v>
      </c>
    </row>
    <row r="16" spans="1:8" ht="16.5" thickBot="1">
      <c r="A16" s="417" t="s">
        <v>325</v>
      </c>
      <c r="B16" s="417"/>
      <c r="C16" s="349">
        <f>IFERROR(C15/$B$15*100,0)</f>
        <v>0</v>
      </c>
      <c r="D16" s="349">
        <f>IFERROR(D15/$C$15*100,0)</f>
        <v>0</v>
      </c>
      <c r="E16" s="349">
        <f>IFERROR(E15/$B$15*100,0)</f>
        <v>0</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101" priority="7" operator="between">
      <formula>66</formula>
      <formula>100</formula>
    </cfRule>
    <cfRule type="cellIs" dxfId="100" priority="8" operator="between">
      <formula>33</formula>
      <formula>66</formula>
    </cfRule>
    <cfRule type="cellIs" dxfId="99" priority="9" operator="between">
      <formula>0</formula>
      <formula>33</formula>
    </cfRule>
  </conditionalFormatting>
  <conditionalFormatting sqref="G15">
    <cfRule type="cellIs" dxfId="98" priority="16" operator="between">
      <formula>66</formula>
      <formula>100</formula>
    </cfRule>
    <cfRule type="cellIs" dxfId="97" priority="17" operator="between">
      <formula>33</formula>
      <formula>66</formula>
    </cfRule>
    <cfRule type="cellIs" dxfId="96" priority="18" operator="between">
      <formula>0</formula>
      <formula>33</formula>
    </cfRule>
  </conditionalFormatting>
  <conditionalFormatting sqref="G12">
    <cfRule type="cellIs" dxfId="95" priority="13" operator="between">
      <formula>66</formula>
      <formula>100</formula>
    </cfRule>
    <cfRule type="cellIs" dxfId="94" priority="14" operator="between">
      <formula>33</formula>
      <formula>66</formula>
    </cfRule>
    <cfRule type="cellIs" dxfId="93" priority="15" operator="between">
      <formula>0</formula>
      <formula>33</formula>
    </cfRule>
  </conditionalFormatting>
  <conditionalFormatting sqref="F12">
    <cfRule type="cellIs" dxfId="92" priority="10" operator="between">
      <formula>$E$12*0</formula>
      <formula>$E$12*0.329999</formula>
    </cfRule>
    <cfRule type="cellIs" dxfId="91" priority="11" operator="between">
      <formula>$E$12*0.33</formula>
      <formula>$E$12*0.6599999</formula>
    </cfRule>
    <cfRule type="cellIs" dxfId="90" priority="12" operator="between">
      <formula>$E$12*0.66</formula>
      <formula>$E$12*1</formula>
    </cfRule>
  </conditionalFormatting>
  <conditionalFormatting sqref="D16">
    <cfRule type="cellIs" dxfId="89" priority="4" operator="between">
      <formula>66</formula>
      <formula>100</formula>
    </cfRule>
    <cfRule type="cellIs" dxfId="88" priority="5" operator="between">
      <formula>33</formula>
      <formula>66</formula>
    </cfRule>
    <cfRule type="cellIs" dxfId="87" priority="6" operator="between">
      <formula>0</formula>
      <formula>33</formula>
    </cfRule>
  </conditionalFormatting>
  <conditionalFormatting sqref="E16">
    <cfRule type="cellIs" dxfId="86" priority="1" operator="between">
      <formula>66</formula>
      <formula>100</formula>
    </cfRule>
    <cfRule type="cellIs" dxfId="85" priority="2" operator="between">
      <formula>33</formula>
      <formula>66</formula>
    </cfRule>
    <cfRule type="cellIs" dxfId="84"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
  <sheetViews>
    <sheetView zoomScaleNormal="100" workbookViewId="0">
      <selection activeCell="A16" sqref="A16:B16"/>
    </sheetView>
  </sheetViews>
  <sheetFormatPr defaultRowHeight="15"/>
  <cols>
    <col min="1" max="1" width="26.140625" style="331" customWidth="1"/>
    <col min="2" max="2" width="18.85546875" style="331" customWidth="1"/>
    <col min="3" max="3" width="16.7109375" style="331" customWidth="1"/>
    <col min="4" max="5" width="18.140625" style="331" customWidth="1"/>
    <col min="6" max="6" width="21.7109375" style="331" customWidth="1"/>
    <col min="7" max="7" width="18.140625" style="331" customWidth="1"/>
    <col min="8" max="8" width="9.140625" style="330" hidden="1" customWidth="1"/>
    <col min="9" max="9" width="6.7109375" style="331" hidden="1" customWidth="1"/>
    <col min="10" max="12" width="9.140625" style="331" hidden="1" customWidth="1"/>
    <col min="13" max="16384" width="9.140625" style="331"/>
  </cols>
  <sheetData>
    <row r="1" spans="1:8" ht="23.25">
      <c r="A1" s="404" t="s">
        <v>293</v>
      </c>
      <c r="B1" s="405"/>
      <c r="C1" s="405"/>
      <c r="D1" s="405"/>
      <c r="E1" s="405"/>
      <c r="F1" s="405"/>
      <c r="G1" s="406"/>
    </row>
    <row r="2" spans="1:8" ht="23.25">
      <c r="A2" s="407" t="s">
        <v>357</v>
      </c>
      <c r="B2" s="408"/>
      <c r="C2" s="408"/>
      <c r="D2" s="408"/>
      <c r="E2" s="408"/>
      <c r="F2" s="408"/>
      <c r="G2" s="409"/>
    </row>
    <row r="3" spans="1:8" ht="16.5" thickBot="1">
      <c r="A3" s="332"/>
      <c r="B3" s="333"/>
      <c r="C3" s="333"/>
      <c r="D3" s="333"/>
      <c r="E3" s="333"/>
      <c r="F3" s="333"/>
      <c r="G3" s="334"/>
    </row>
    <row r="4" spans="1:8" ht="18">
      <c r="A4" s="335" t="s">
        <v>304</v>
      </c>
      <c r="B4" s="410" t="s">
        <v>339</v>
      </c>
      <c r="C4" s="411"/>
      <c r="D4" s="411"/>
      <c r="E4" s="411"/>
      <c r="F4" s="411"/>
      <c r="G4" s="412"/>
    </row>
    <row r="5" spans="1:8" ht="30.75" customHeight="1">
      <c r="A5" s="342" t="s">
        <v>305</v>
      </c>
      <c r="B5" s="413" t="s">
        <v>339</v>
      </c>
      <c r="C5" s="414"/>
      <c r="D5" s="414"/>
      <c r="E5" s="414"/>
      <c r="F5" s="414"/>
      <c r="G5" s="415"/>
    </row>
    <row r="6" spans="1:8" ht="15" customHeight="1">
      <c r="A6" s="336" t="s">
        <v>33</v>
      </c>
      <c r="B6" s="416" t="s">
        <v>355</v>
      </c>
      <c r="C6" s="414"/>
      <c r="D6" s="414"/>
      <c r="E6" s="414"/>
      <c r="F6" s="414"/>
      <c r="G6" s="415"/>
    </row>
    <row r="7" spans="1:8" ht="82.5" customHeight="1">
      <c r="A7" s="336" t="s">
        <v>306</v>
      </c>
      <c r="B7" s="401" t="s">
        <v>356</v>
      </c>
      <c r="C7" s="402"/>
      <c r="D7" s="402"/>
      <c r="E7" s="402"/>
      <c r="F7" s="402"/>
      <c r="G7" s="403"/>
    </row>
    <row r="8" spans="1:8" ht="23.25" customHeight="1">
      <c r="A8" s="336" t="s">
        <v>307</v>
      </c>
      <c r="B8" s="401" t="s">
        <v>340</v>
      </c>
      <c r="C8" s="402"/>
      <c r="D8" s="402"/>
      <c r="E8" s="402"/>
      <c r="F8" s="402"/>
      <c r="G8" s="403"/>
    </row>
    <row r="9" spans="1:8" ht="30.75" customHeight="1">
      <c r="A9" s="342" t="s">
        <v>308</v>
      </c>
      <c r="B9" s="416" t="s">
        <v>311</v>
      </c>
      <c r="C9" s="414"/>
      <c r="D9" s="414"/>
      <c r="E9" s="414"/>
      <c r="F9" s="414"/>
      <c r="G9" s="415"/>
    </row>
    <row r="10" spans="1:8" ht="15.75">
      <c r="A10" s="418" t="s">
        <v>309</v>
      </c>
      <c r="B10" s="419"/>
      <c r="C10" s="419"/>
      <c r="D10" s="419"/>
      <c r="E10" s="419"/>
      <c r="F10" s="419"/>
      <c r="G10" s="420"/>
    </row>
    <row r="11" spans="1:8" ht="31.5">
      <c r="A11" s="421" t="s">
        <v>1</v>
      </c>
      <c r="B11" s="422"/>
      <c r="C11" s="423" t="s">
        <v>48</v>
      </c>
      <c r="D11" s="422"/>
      <c r="E11" s="343" t="s">
        <v>46</v>
      </c>
      <c r="F11" s="344" t="s">
        <v>47</v>
      </c>
      <c r="G11" s="345" t="s">
        <v>5</v>
      </c>
    </row>
    <row r="12" spans="1:8" ht="16.5" thickBot="1">
      <c r="A12" s="424" t="s">
        <v>83</v>
      </c>
      <c r="B12" s="425"/>
      <c r="C12" s="426" t="s">
        <v>349</v>
      </c>
      <c r="D12" s="427"/>
      <c r="E12" s="337">
        <v>13</v>
      </c>
      <c r="F12" s="350">
        <f>IFERROR(E12*E16/100,0)</f>
        <v>0</v>
      </c>
      <c r="G12" s="349">
        <f>IFERROR(F12/E12*100,0)</f>
        <v>0</v>
      </c>
      <c r="H12" s="338"/>
    </row>
    <row r="13" spans="1:8" ht="15.75">
      <c r="A13" s="418" t="s">
        <v>310</v>
      </c>
      <c r="B13" s="419"/>
      <c r="C13" s="419"/>
      <c r="D13" s="419"/>
      <c r="E13" s="419"/>
      <c r="F13" s="419"/>
      <c r="G13" s="420"/>
    </row>
    <row r="14" spans="1:8" ht="31.5">
      <c r="A14" s="346" t="s">
        <v>312</v>
      </c>
      <c r="B14" s="347" t="s">
        <v>8</v>
      </c>
      <c r="C14" s="347" t="s">
        <v>321</v>
      </c>
      <c r="D14" s="347" t="s">
        <v>322</v>
      </c>
      <c r="E14" s="347" t="s">
        <v>323</v>
      </c>
      <c r="F14" s="347" t="s">
        <v>324</v>
      </c>
      <c r="G14" s="348" t="s">
        <v>326</v>
      </c>
    </row>
    <row r="15" spans="1:8" ht="16.5" thickBot="1">
      <c r="A15" s="339">
        <v>39000</v>
      </c>
      <c r="B15" s="364">
        <v>0</v>
      </c>
      <c r="C15" s="340">
        <v>0</v>
      </c>
      <c r="D15" s="340">
        <v>0</v>
      </c>
      <c r="E15" s="340">
        <v>0</v>
      </c>
      <c r="F15" s="341">
        <v>0</v>
      </c>
      <c r="G15" s="349">
        <f>IFERROR(B15-C15-F15,0)</f>
        <v>0</v>
      </c>
    </row>
    <row r="16" spans="1:8" ht="16.5" thickBot="1">
      <c r="A16" s="417" t="s">
        <v>325</v>
      </c>
      <c r="B16" s="417"/>
      <c r="C16" s="349">
        <f>IFERROR(C15/$B$15*100,0)</f>
        <v>0</v>
      </c>
      <c r="D16" s="349">
        <f>IFERROR(D15/$C$15*100,0)</f>
        <v>0</v>
      </c>
      <c r="E16" s="349">
        <f>IFERROR(E15/$B$15*100,0)</f>
        <v>0</v>
      </c>
    </row>
  </sheetData>
  <mergeCells count="15">
    <mergeCell ref="A16:B16"/>
    <mergeCell ref="A13:G13"/>
    <mergeCell ref="B8:G8"/>
    <mergeCell ref="B9:G9"/>
    <mergeCell ref="A10:G10"/>
    <mergeCell ref="A11:B11"/>
    <mergeCell ref="C11:D11"/>
    <mergeCell ref="A12:B12"/>
    <mergeCell ref="C12:D12"/>
    <mergeCell ref="B7:G7"/>
    <mergeCell ref="A1:G1"/>
    <mergeCell ref="A2:G2"/>
    <mergeCell ref="B4:G4"/>
    <mergeCell ref="B5:G5"/>
    <mergeCell ref="B6:G6"/>
  </mergeCells>
  <conditionalFormatting sqref="C16">
    <cfRule type="cellIs" dxfId="83" priority="7" operator="between">
      <formula>66</formula>
      <formula>100</formula>
    </cfRule>
    <cfRule type="cellIs" dxfId="82" priority="8" operator="between">
      <formula>33</formula>
      <formula>66</formula>
    </cfRule>
    <cfRule type="cellIs" dxfId="81" priority="9" operator="between">
      <formula>0</formula>
      <formula>33</formula>
    </cfRule>
  </conditionalFormatting>
  <conditionalFormatting sqref="G15">
    <cfRule type="cellIs" dxfId="80" priority="16" operator="between">
      <formula>66</formula>
      <formula>100</formula>
    </cfRule>
    <cfRule type="cellIs" dxfId="79" priority="17" operator="between">
      <formula>33</formula>
      <formula>66</formula>
    </cfRule>
    <cfRule type="cellIs" dxfId="78" priority="18" operator="between">
      <formula>0</formula>
      <formula>33</formula>
    </cfRule>
  </conditionalFormatting>
  <conditionalFormatting sqref="G12">
    <cfRule type="cellIs" dxfId="77" priority="13" operator="between">
      <formula>66</formula>
      <formula>100</formula>
    </cfRule>
    <cfRule type="cellIs" dxfId="76" priority="14" operator="between">
      <formula>33</formula>
      <formula>66</formula>
    </cfRule>
    <cfRule type="cellIs" dxfId="75" priority="15" operator="between">
      <formula>0</formula>
      <formula>33</formula>
    </cfRule>
  </conditionalFormatting>
  <conditionalFormatting sqref="F12">
    <cfRule type="cellIs" dxfId="74" priority="10" operator="between">
      <formula>$E$12*0</formula>
      <formula>$E$12*0.329999</formula>
    </cfRule>
    <cfRule type="cellIs" dxfId="73" priority="11" operator="between">
      <formula>$E$12*0.33</formula>
      <formula>$E$12*0.6599999</formula>
    </cfRule>
    <cfRule type="cellIs" dxfId="72" priority="12" operator="between">
      <formula>$E$12*0.66</formula>
      <formula>$E$12*1</formula>
    </cfRule>
  </conditionalFormatting>
  <conditionalFormatting sqref="D16">
    <cfRule type="cellIs" dxfId="71" priority="4" operator="between">
      <formula>66</formula>
      <formula>100</formula>
    </cfRule>
    <cfRule type="cellIs" dxfId="70" priority="5" operator="between">
      <formula>33</formula>
      <formula>66</formula>
    </cfRule>
    <cfRule type="cellIs" dxfId="69" priority="6" operator="between">
      <formula>0</formula>
      <formula>33</formula>
    </cfRule>
  </conditionalFormatting>
  <conditionalFormatting sqref="E16">
    <cfRule type="cellIs" dxfId="68" priority="1" operator="between">
      <formula>66</formula>
      <formula>100</formula>
    </cfRule>
    <cfRule type="cellIs" dxfId="67" priority="2" operator="between">
      <formula>33</formula>
      <formula>66</formula>
    </cfRule>
    <cfRule type="cellIs" dxfId="66" priority="3" operator="between">
      <formula>0</formula>
      <formula>33</formula>
    </cfRule>
  </conditionalFormatting>
  <pageMargins left="0.51181102362204722" right="0.51181102362204722" top="0.78740157480314965" bottom="0.78740157480314965" header="0.31496062992125984" footer="0.31496062992125984"/>
  <pageSetup paperSize="9" scale="98" orientation="landscape"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N64"/>
  <sheetViews>
    <sheetView showGridLines="0" tabSelected="1" zoomScale="80" zoomScaleNormal="80" zoomScaleSheetLayoutView="70" zoomScalePageLayoutView="60" workbookViewId="0">
      <selection activeCell="C52" sqref="C52:K52"/>
    </sheetView>
  </sheetViews>
  <sheetFormatPr defaultRowHeight="15"/>
  <cols>
    <col min="1" max="1" width="7.28515625" style="352" customWidth="1"/>
    <col min="2" max="2" width="27" style="351" customWidth="1"/>
    <col min="3" max="3" width="37.140625" style="351" customWidth="1"/>
    <col min="4" max="4" width="20.28515625" style="351" customWidth="1"/>
    <col min="5" max="5" width="20.42578125" style="351" customWidth="1"/>
    <col min="6" max="6" width="20.28515625" style="351" customWidth="1"/>
    <col min="7" max="7" width="25.28515625" style="351" customWidth="1"/>
    <col min="8" max="8" width="23.42578125" style="351" customWidth="1"/>
    <col min="9" max="9" width="16" style="351" customWidth="1"/>
    <col min="10" max="10" width="23.140625" style="351" customWidth="1"/>
    <col min="11" max="11" width="9.140625" style="352" customWidth="1"/>
    <col min="12" max="12" width="12.28515625" style="351" customWidth="1"/>
    <col min="13" max="13" width="14.5703125" style="351" customWidth="1"/>
    <col min="14" max="14" width="9.42578125" style="351" customWidth="1"/>
    <col min="15" max="15" width="22.28515625" style="351" customWidth="1"/>
    <col min="16" max="16" width="25" style="351" customWidth="1"/>
    <col min="17" max="17" width="18" style="351" customWidth="1"/>
    <col min="18" max="18" width="9.140625" style="351"/>
    <col min="19" max="19" width="13" style="351" customWidth="1"/>
    <col min="20" max="16384" width="9.140625" style="351"/>
  </cols>
  <sheetData>
    <row r="3" spans="1:14">
      <c r="A3" s="362"/>
      <c r="B3" s="360"/>
      <c r="C3" s="360"/>
      <c r="D3" s="360"/>
      <c r="E3" s="360"/>
      <c r="F3" s="360"/>
      <c r="G3" s="360"/>
      <c r="H3" s="360"/>
      <c r="I3" s="360"/>
      <c r="J3" s="360"/>
      <c r="K3" s="362"/>
      <c r="L3" s="360"/>
      <c r="M3" s="360"/>
      <c r="N3" s="360"/>
    </row>
    <row r="4" spans="1:14">
      <c r="A4" s="362"/>
      <c r="B4" s="360"/>
      <c r="C4" s="360"/>
      <c r="D4" s="360"/>
      <c r="E4" s="360"/>
      <c r="F4" s="360"/>
      <c r="G4" s="360"/>
      <c r="H4" s="360"/>
      <c r="I4" s="360"/>
      <c r="J4" s="360"/>
      <c r="K4" s="362"/>
      <c r="L4" s="360"/>
      <c r="M4" s="360"/>
      <c r="N4" s="360"/>
    </row>
    <row r="5" spans="1:14">
      <c r="A5" s="362"/>
      <c r="B5" s="360"/>
      <c r="C5" s="360"/>
      <c r="D5" s="360"/>
      <c r="E5" s="360"/>
      <c r="F5" s="360"/>
      <c r="G5" s="360"/>
      <c r="H5" s="360"/>
      <c r="I5" s="360"/>
      <c r="J5" s="360"/>
      <c r="K5" s="362"/>
      <c r="L5" s="360"/>
      <c r="M5" s="360"/>
      <c r="N5" s="360"/>
    </row>
    <row r="6" spans="1:14">
      <c r="A6" s="362"/>
      <c r="B6" s="360"/>
      <c r="C6" s="360"/>
      <c r="D6" s="360"/>
      <c r="E6" s="360"/>
      <c r="F6" s="360"/>
      <c r="G6" s="360"/>
      <c r="H6" s="360"/>
      <c r="I6" s="360"/>
      <c r="J6" s="360"/>
      <c r="K6" s="362"/>
      <c r="L6" s="360"/>
      <c r="M6" s="360"/>
      <c r="N6" s="360"/>
    </row>
    <row r="7" spans="1:14" ht="18.75" customHeight="1">
      <c r="A7" s="474" t="s">
        <v>316</v>
      </c>
      <c r="B7" s="474"/>
      <c r="C7" s="474"/>
      <c r="D7" s="474"/>
      <c r="E7" s="474"/>
      <c r="F7" s="474"/>
      <c r="G7" s="474"/>
      <c r="H7" s="474"/>
      <c r="I7" s="474"/>
      <c r="J7" s="474"/>
      <c r="K7" s="474"/>
      <c r="L7" s="474"/>
      <c r="M7" s="474"/>
      <c r="N7" s="474"/>
    </row>
    <row r="8" spans="1:14" ht="23.25">
      <c r="A8" s="475" t="s">
        <v>357</v>
      </c>
      <c r="B8" s="475"/>
      <c r="C8" s="475"/>
      <c r="D8" s="475"/>
      <c r="E8" s="475"/>
      <c r="F8" s="475"/>
      <c r="G8" s="475"/>
      <c r="H8" s="475"/>
      <c r="I8" s="475"/>
      <c r="J8" s="475"/>
      <c r="K8" s="475"/>
      <c r="L8" s="475"/>
      <c r="M8" s="475"/>
      <c r="N8" s="475"/>
    </row>
    <row r="9" spans="1:14" ht="21" thickBot="1">
      <c r="A9" s="361"/>
      <c r="B9" s="361"/>
      <c r="C9" s="361"/>
      <c r="D9" s="361"/>
      <c r="E9" s="361"/>
      <c r="F9" s="361"/>
      <c r="G9" s="361"/>
      <c r="H9" s="361"/>
      <c r="I9" s="361"/>
      <c r="J9" s="361"/>
      <c r="K9" s="361"/>
      <c r="L9" s="361"/>
      <c r="M9" s="361"/>
      <c r="N9" s="361"/>
    </row>
    <row r="10" spans="1:14" s="354" customFormat="1" ht="21" customHeight="1" thickBot="1">
      <c r="A10" s="456" t="s">
        <v>34</v>
      </c>
      <c r="B10" s="457"/>
      <c r="C10" s="458" t="s">
        <v>331</v>
      </c>
      <c r="D10" s="459"/>
      <c r="E10" s="459"/>
      <c r="F10" s="459"/>
      <c r="G10" s="459"/>
      <c r="H10" s="459"/>
      <c r="I10" s="459"/>
      <c r="J10" s="459"/>
      <c r="K10" s="459"/>
      <c r="L10" s="459"/>
      <c r="M10" s="459"/>
      <c r="N10" s="460"/>
    </row>
    <row r="11" spans="1:14" s="354" customFormat="1" ht="21" customHeight="1" thickBot="1">
      <c r="A11" s="433" t="s">
        <v>314</v>
      </c>
      <c r="B11" s="434"/>
      <c r="C11" s="463" t="s">
        <v>315</v>
      </c>
      <c r="D11" s="464"/>
      <c r="E11" s="464"/>
      <c r="F11" s="464"/>
      <c r="G11" s="464"/>
      <c r="H11" s="464"/>
      <c r="I11" s="464"/>
      <c r="J11" s="464"/>
      <c r="K11" s="464"/>
      <c r="L11" s="464"/>
      <c r="M11" s="464"/>
      <c r="N11" s="465"/>
    </row>
    <row r="12" spans="1:14" s="354" customFormat="1" ht="21" customHeight="1" thickBot="1">
      <c r="A12" s="433" t="s">
        <v>313</v>
      </c>
      <c r="B12" s="434"/>
      <c r="C12" s="433" t="s">
        <v>332</v>
      </c>
      <c r="D12" s="435"/>
      <c r="E12" s="435"/>
      <c r="F12" s="435"/>
      <c r="G12" s="435"/>
      <c r="H12" s="435"/>
      <c r="I12" s="435"/>
      <c r="J12" s="435"/>
      <c r="K12" s="435"/>
      <c r="L12" s="435"/>
      <c r="M12" s="435"/>
      <c r="N12" s="434"/>
    </row>
    <row r="13" spans="1:14" s="354" customFormat="1" ht="16.5" customHeight="1" thickBot="1">
      <c r="A13" s="466" t="s">
        <v>37</v>
      </c>
      <c r="B13" s="467"/>
      <c r="C13" s="468"/>
      <c r="D13" s="469" t="s">
        <v>53</v>
      </c>
      <c r="E13" s="470"/>
      <c r="F13" s="470"/>
      <c r="G13" s="470"/>
      <c r="H13" s="470"/>
      <c r="I13" s="470"/>
      <c r="J13" s="470"/>
      <c r="K13" s="471"/>
      <c r="L13" s="472" t="s">
        <v>38</v>
      </c>
      <c r="M13" s="467"/>
      <c r="N13" s="473"/>
    </row>
    <row r="14" spans="1:14" s="354" customFormat="1" ht="39" customHeight="1" thickBot="1">
      <c r="A14" s="358" t="s">
        <v>14</v>
      </c>
      <c r="B14" s="440" t="s">
        <v>15</v>
      </c>
      <c r="C14" s="441"/>
      <c r="D14" s="359" t="s">
        <v>58</v>
      </c>
      <c r="E14" s="359" t="s">
        <v>8</v>
      </c>
      <c r="F14" s="359" t="s">
        <v>321</v>
      </c>
      <c r="G14" s="359" t="s">
        <v>322</v>
      </c>
      <c r="H14" s="359" t="s">
        <v>323</v>
      </c>
      <c r="I14" s="359" t="s">
        <v>324</v>
      </c>
      <c r="J14" s="359" t="s">
        <v>327</v>
      </c>
      <c r="K14" s="359" t="s">
        <v>16</v>
      </c>
      <c r="L14" s="363" t="s">
        <v>17</v>
      </c>
      <c r="M14" s="358" t="s">
        <v>18</v>
      </c>
      <c r="N14" s="358" t="s">
        <v>16</v>
      </c>
    </row>
    <row r="15" spans="1:14" s="354" customFormat="1" ht="17.100000000000001" customHeight="1" thickBot="1">
      <c r="A15" s="365">
        <v>2140</v>
      </c>
      <c r="B15" s="431" t="s">
        <v>333</v>
      </c>
      <c r="C15" s="432"/>
      <c r="D15" s="378">
        <f>'2140'!$A$15</f>
        <v>211000</v>
      </c>
      <c r="E15" s="366">
        <f>'2140'!$B$15</f>
        <v>179200</v>
      </c>
      <c r="F15" s="366">
        <f>'2140'!$C$15</f>
        <v>179200</v>
      </c>
      <c r="G15" s="366">
        <f>'2140'!$D$15</f>
        <v>164600</v>
      </c>
      <c r="H15" s="366">
        <f>'2140'!$E$15</f>
        <v>164600</v>
      </c>
      <c r="I15" s="366">
        <f>'2140'!$F$15</f>
        <v>0</v>
      </c>
      <c r="J15" s="375">
        <f t="shared" ref="J15" si="0">IFERROR(E15-F15-I15,0)</f>
        <v>0</v>
      </c>
      <c r="K15" s="379">
        <f t="shared" ref="K15" si="1">IFERROR(H15/E15*100,0)</f>
        <v>91.852678571428569</v>
      </c>
      <c r="L15" s="376">
        <f>'2140'!$E$12</f>
        <v>12</v>
      </c>
      <c r="M15" s="367">
        <f t="shared" ref="M15" si="2">IFERROR(L15*K15/100,0)</f>
        <v>11.022321428571429</v>
      </c>
      <c r="N15" s="368">
        <f t="shared" ref="N15" si="3">IFERROR(M15/L15*100,0)</f>
        <v>91.852678571428569</v>
      </c>
    </row>
    <row r="16" spans="1:14" s="354" customFormat="1" ht="15" customHeight="1">
      <c r="A16" s="447" t="s">
        <v>328</v>
      </c>
      <c r="B16" s="448"/>
      <c r="C16" s="449"/>
      <c r="D16" s="429">
        <f t="shared" ref="D16:I16" si="4">SUM(D15:D15)</f>
        <v>211000</v>
      </c>
      <c r="E16" s="453">
        <f t="shared" si="4"/>
        <v>179200</v>
      </c>
      <c r="F16" s="429">
        <f t="shared" si="4"/>
        <v>179200</v>
      </c>
      <c r="G16" s="429">
        <f t="shared" si="4"/>
        <v>164600</v>
      </c>
      <c r="H16" s="453">
        <f t="shared" si="4"/>
        <v>164600</v>
      </c>
      <c r="I16" s="429">
        <f t="shared" si="4"/>
        <v>0</v>
      </c>
      <c r="J16" s="429">
        <f>E16-F16-I16</f>
        <v>0</v>
      </c>
      <c r="K16" s="377"/>
      <c r="L16" s="370"/>
      <c r="M16" s="371"/>
      <c r="N16" s="372"/>
    </row>
    <row r="17" spans="1:14" s="354" customFormat="1" ht="15" customHeight="1" thickBot="1">
      <c r="A17" s="450"/>
      <c r="B17" s="451"/>
      <c r="C17" s="452"/>
      <c r="D17" s="430"/>
      <c r="E17" s="454"/>
      <c r="F17" s="430"/>
      <c r="G17" s="430"/>
      <c r="H17" s="454"/>
      <c r="I17" s="430"/>
      <c r="J17" s="430"/>
      <c r="K17" s="377"/>
      <c r="L17" s="370"/>
      <c r="M17" s="371"/>
      <c r="N17" s="372"/>
    </row>
    <row r="18" spans="1:14" s="354" customFormat="1" ht="17.25" customHeight="1" thickBot="1">
      <c r="A18" s="455"/>
      <c r="B18" s="455"/>
      <c r="C18" s="455"/>
      <c r="D18" s="455"/>
      <c r="E18" s="455"/>
      <c r="F18" s="374">
        <f>IFERROR(F16/E16*100,0)</f>
        <v>100</v>
      </c>
      <c r="G18" s="349">
        <f>IFERROR(G16/E16*100,0)</f>
        <v>91.852678571428569</v>
      </c>
      <c r="H18" s="349">
        <f>IFERROR(H16/E16*100,0)</f>
        <v>91.852678571428569</v>
      </c>
      <c r="I18" s="355"/>
      <c r="J18" s="355"/>
      <c r="K18" s="373"/>
      <c r="L18" s="353"/>
      <c r="M18" s="356"/>
      <c r="N18" s="357"/>
    </row>
    <row r="19" spans="1:14" ht="17.25" customHeight="1" thickBot="1"/>
    <row r="20" spans="1:14" ht="21" customHeight="1" thickBot="1">
      <c r="A20" s="456" t="s">
        <v>34</v>
      </c>
      <c r="B20" s="457"/>
      <c r="C20" s="458" t="s">
        <v>331</v>
      </c>
      <c r="D20" s="459"/>
      <c r="E20" s="459"/>
      <c r="F20" s="459"/>
      <c r="G20" s="459"/>
      <c r="H20" s="459"/>
      <c r="I20" s="459"/>
      <c r="J20" s="459"/>
      <c r="K20" s="459"/>
      <c r="L20" s="459"/>
      <c r="M20" s="459"/>
      <c r="N20" s="460"/>
    </row>
    <row r="21" spans="1:14" ht="21" customHeight="1" thickBot="1">
      <c r="A21" s="433" t="s">
        <v>314</v>
      </c>
      <c r="B21" s="434"/>
      <c r="C21" s="463" t="s">
        <v>315</v>
      </c>
      <c r="D21" s="464"/>
      <c r="E21" s="464"/>
      <c r="F21" s="464"/>
      <c r="G21" s="464"/>
      <c r="H21" s="464"/>
      <c r="I21" s="464"/>
      <c r="J21" s="464"/>
      <c r="K21" s="464"/>
      <c r="L21" s="464"/>
      <c r="M21" s="464"/>
      <c r="N21" s="465"/>
    </row>
    <row r="22" spans="1:14" ht="21" customHeight="1" thickBot="1">
      <c r="A22" s="433" t="s">
        <v>313</v>
      </c>
      <c r="B22" s="434"/>
      <c r="C22" s="433" t="s">
        <v>334</v>
      </c>
      <c r="D22" s="435"/>
      <c r="E22" s="435"/>
      <c r="F22" s="435"/>
      <c r="G22" s="435"/>
      <c r="H22" s="435"/>
      <c r="I22" s="435"/>
      <c r="J22" s="435"/>
      <c r="K22" s="435"/>
      <c r="L22" s="435"/>
      <c r="M22" s="435"/>
      <c r="N22" s="434"/>
    </row>
    <row r="23" spans="1:14" ht="17.25" customHeight="1" thickBot="1">
      <c r="A23" s="466" t="s">
        <v>37</v>
      </c>
      <c r="B23" s="467"/>
      <c r="C23" s="468"/>
      <c r="D23" s="469" t="s">
        <v>53</v>
      </c>
      <c r="E23" s="470"/>
      <c r="F23" s="470"/>
      <c r="G23" s="470"/>
      <c r="H23" s="470"/>
      <c r="I23" s="470"/>
      <c r="J23" s="470"/>
      <c r="K23" s="471"/>
      <c r="L23" s="472" t="s">
        <v>38</v>
      </c>
      <c r="M23" s="467"/>
      <c r="N23" s="473"/>
    </row>
    <row r="24" spans="1:14" ht="37.5" customHeight="1" thickBot="1">
      <c r="A24" s="358" t="s">
        <v>14</v>
      </c>
      <c r="B24" s="440" t="s">
        <v>15</v>
      </c>
      <c r="C24" s="441"/>
      <c r="D24" s="359" t="s">
        <v>58</v>
      </c>
      <c r="E24" s="359" t="s">
        <v>8</v>
      </c>
      <c r="F24" s="359" t="s">
        <v>321</v>
      </c>
      <c r="G24" s="359" t="s">
        <v>322</v>
      </c>
      <c r="H24" s="359" t="s">
        <v>323</v>
      </c>
      <c r="I24" s="359" t="s">
        <v>324</v>
      </c>
      <c r="J24" s="359" t="s">
        <v>327</v>
      </c>
      <c r="K24" s="359" t="s">
        <v>16</v>
      </c>
      <c r="L24" s="363" t="s">
        <v>17</v>
      </c>
      <c r="M24" s="358" t="s">
        <v>18</v>
      </c>
      <c r="N24" s="358" t="s">
        <v>16</v>
      </c>
    </row>
    <row r="25" spans="1:14" ht="17.25" customHeight="1">
      <c r="A25" s="369">
        <v>2000</v>
      </c>
      <c r="B25" s="438" t="s">
        <v>329</v>
      </c>
      <c r="C25" s="439"/>
      <c r="D25" s="378">
        <f>'2000'!A15</f>
        <v>162000</v>
      </c>
      <c r="E25" s="378">
        <f>'2000'!B15</f>
        <v>302393.15000000002</v>
      </c>
      <c r="F25" s="378">
        <f>'2000'!C15</f>
        <v>299393.15000000002</v>
      </c>
      <c r="G25" s="378">
        <f>'2000'!D15</f>
        <v>252088.7</v>
      </c>
      <c r="H25" s="378">
        <f>'2000'!E15</f>
        <v>248679.22</v>
      </c>
      <c r="I25" s="380">
        <f>'2000'!F15</f>
        <v>3000</v>
      </c>
      <c r="J25" s="375">
        <f>IFERROR(E25-F25-I25,0)</f>
        <v>0</v>
      </c>
      <c r="K25" s="379">
        <f t="shared" ref="K25:K26" si="5">IFERROR(H25/E25*100,0)</f>
        <v>82.237054642276121</v>
      </c>
      <c r="L25" s="376">
        <f>'2000'!$E$12</f>
        <v>100</v>
      </c>
      <c r="M25" s="367">
        <f>IFERROR(L25*K25/100,0)</f>
        <v>82.237054642276121</v>
      </c>
      <c r="N25" s="368">
        <f t="shared" ref="N25:N26" si="6">IFERROR(M25/L25*100,0)</f>
        <v>82.237054642276121</v>
      </c>
    </row>
    <row r="26" spans="1:14" ht="17.25" customHeight="1" thickBot="1">
      <c r="A26" s="365">
        <v>2008</v>
      </c>
      <c r="B26" s="436" t="s">
        <v>330</v>
      </c>
      <c r="C26" s="437"/>
      <c r="D26" s="378">
        <f>'2008'!$A$15</f>
        <v>486000</v>
      </c>
      <c r="E26" s="366">
        <f>'2008'!$B$15</f>
        <v>491659.76</v>
      </c>
      <c r="F26" s="366">
        <f>'2008'!$C$15</f>
        <v>490573.68</v>
      </c>
      <c r="G26" s="366">
        <f>'2008'!$D$15</f>
        <v>490573.68</v>
      </c>
      <c r="H26" s="366">
        <f>'2008'!$E$15</f>
        <v>441820.98</v>
      </c>
      <c r="I26" s="366">
        <f>'2008'!$F$15</f>
        <v>0</v>
      </c>
      <c r="J26" s="375">
        <f>IFERROR(E26-F26-I26,0)</f>
        <v>1086.0800000000163</v>
      </c>
      <c r="K26" s="379">
        <f t="shared" si="5"/>
        <v>89.863156586172508</v>
      </c>
      <c r="L26" s="376">
        <f>'2008'!$E$12</f>
        <v>100</v>
      </c>
      <c r="M26" s="367">
        <f>IFERROR(L26*K26/100,0)</f>
        <v>89.863156586172494</v>
      </c>
      <c r="N26" s="368">
        <f t="shared" si="6"/>
        <v>89.863156586172494</v>
      </c>
    </row>
    <row r="27" spans="1:14" ht="17.25" customHeight="1">
      <c r="A27" s="447" t="s">
        <v>328</v>
      </c>
      <c r="B27" s="448"/>
      <c r="C27" s="449"/>
      <c r="D27" s="429">
        <f t="shared" ref="D27:I27" si="7">SUM(D25:D26)</f>
        <v>648000</v>
      </c>
      <c r="E27" s="453">
        <f t="shared" si="7"/>
        <v>794052.91</v>
      </c>
      <c r="F27" s="429">
        <f t="shared" si="7"/>
        <v>789966.83000000007</v>
      </c>
      <c r="G27" s="429">
        <f t="shared" si="7"/>
        <v>742662.38</v>
      </c>
      <c r="H27" s="453">
        <f t="shared" si="7"/>
        <v>690500.2</v>
      </c>
      <c r="I27" s="429">
        <f t="shared" si="7"/>
        <v>3000</v>
      </c>
      <c r="J27" s="429">
        <f>E27-F27-I27</f>
        <v>1086.0799999999581</v>
      </c>
      <c r="K27" s="377"/>
      <c r="L27" s="370"/>
      <c r="M27" s="371"/>
      <c r="N27" s="372"/>
    </row>
    <row r="28" spans="1:14" ht="17.25" customHeight="1" thickBot="1">
      <c r="A28" s="450"/>
      <c r="B28" s="451"/>
      <c r="C28" s="452"/>
      <c r="D28" s="430"/>
      <c r="E28" s="454"/>
      <c r="F28" s="430"/>
      <c r="G28" s="430"/>
      <c r="H28" s="454"/>
      <c r="I28" s="430"/>
      <c r="J28" s="430"/>
      <c r="K28" s="377"/>
      <c r="L28" s="370"/>
      <c r="M28" s="371"/>
      <c r="N28" s="372"/>
    </row>
    <row r="29" spans="1:14" ht="17.25" customHeight="1" thickBot="1">
      <c r="A29" s="455"/>
      <c r="B29" s="455"/>
      <c r="C29" s="455"/>
      <c r="D29" s="455"/>
      <c r="E29" s="455"/>
      <c r="F29" s="374">
        <f>IFERROR(F27/E27*100,0)</f>
        <v>99.485414643213147</v>
      </c>
      <c r="G29" s="349">
        <f>IFERROR(G27/E27*100,0)</f>
        <v>93.528072329588213</v>
      </c>
      <c r="H29" s="349">
        <f>IFERROR(H27/E27*100,0)</f>
        <v>86.958965996359098</v>
      </c>
      <c r="I29" s="355"/>
      <c r="J29" s="355"/>
      <c r="K29" s="373"/>
      <c r="L29" s="353"/>
      <c r="M29" s="356"/>
      <c r="N29" s="357"/>
    </row>
    <row r="30" spans="1:14" ht="17.25" customHeight="1" thickBot="1"/>
    <row r="31" spans="1:14" ht="21" customHeight="1" thickBot="1">
      <c r="A31" s="456" t="s">
        <v>34</v>
      </c>
      <c r="B31" s="457"/>
      <c r="C31" s="458" t="s">
        <v>331</v>
      </c>
      <c r="D31" s="459"/>
      <c r="E31" s="459"/>
      <c r="F31" s="459"/>
      <c r="G31" s="459"/>
      <c r="H31" s="459"/>
      <c r="I31" s="459"/>
      <c r="J31" s="459"/>
      <c r="K31" s="459"/>
      <c r="L31" s="459"/>
      <c r="M31" s="459"/>
      <c r="N31" s="460"/>
    </row>
    <row r="32" spans="1:14" ht="21" customHeight="1" thickBot="1">
      <c r="A32" s="433" t="s">
        <v>314</v>
      </c>
      <c r="B32" s="434"/>
      <c r="C32" s="463" t="s">
        <v>335</v>
      </c>
      <c r="D32" s="464"/>
      <c r="E32" s="464"/>
      <c r="F32" s="464"/>
      <c r="G32" s="464"/>
      <c r="H32" s="464"/>
      <c r="I32" s="464"/>
      <c r="J32" s="464"/>
      <c r="K32" s="464"/>
      <c r="L32" s="464"/>
      <c r="M32" s="464"/>
      <c r="N32" s="465"/>
    </row>
    <row r="33" spans="1:14" ht="21" customHeight="1" thickBot="1">
      <c r="A33" s="433" t="s">
        <v>313</v>
      </c>
      <c r="B33" s="434"/>
      <c r="C33" s="433" t="s">
        <v>332</v>
      </c>
      <c r="D33" s="435"/>
      <c r="E33" s="435"/>
      <c r="F33" s="435"/>
      <c r="G33" s="435"/>
      <c r="H33" s="435"/>
      <c r="I33" s="435"/>
      <c r="J33" s="435"/>
      <c r="K33" s="435"/>
      <c r="L33" s="435"/>
      <c r="M33" s="435"/>
      <c r="N33" s="434"/>
    </row>
    <row r="34" spans="1:14" ht="17.25" customHeight="1" thickBot="1">
      <c r="A34" s="466" t="s">
        <v>37</v>
      </c>
      <c r="B34" s="467"/>
      <c r="C34" s="468"/>
      <c r="D34" s="469" t="s">
        <v>53</v>
      </c>
      <c r="E34" s="470"/>
      <c r="F34" s="470"/>
      <c r="G34" s="470"/>
      <c r="H34" s="470"/>
      <c r="I34" s="470"/>
      <c r="J34" s="470"/>
      <c r="K34" s="471"/>
      <c r="L34" s="472" t="s">
        <v>38</v>
      </c>
      <c r="M34" s="467"/>
      <c r="N34" s="473"/>
    </row>
    <row r="35" spans="1:14" ht="37.5" customHeight="1" thickBot="1">
      <c r="A35" s="358" t="s">
        <v>14</v>
      </c>
      <c r="B35" s="440" t="s">
        <v>15</v>
      </c>
      <c r="C35" s="441"/>
      <c r="D35" s="359" t="s">
        <v>58</v>
      </c>
      <c r="E35" s="359" t="s">
        <v>8</v>
      </c>
      <c r="F35" s="359" t="s">
        <v>321</v>
      </c>
      <c r="G35" s="359" t="s">
        <v>322</v>
      </c>
      <c r="H35" s="359" t="s">
        <v>323</v>
      </c>
      <c r="I35" s="359" t="s">
        <v>324</v>
      </c>
      <c r="J35" s="359" t="s">
        <v>327</v>
      </c>
      <c r="K35" s="359" t="s">
        <v>16</v>
      </c>
      <c r="L35" s="363" t="s">
        <v>17</v>
      </c>
      <c r="M35" s="358" t="s">
        <v>18</v>
      </c>
      <c r="N35" s="358" t="s">
        <v>16</v>
      </c>
    </row>
    <row r="36" spans="1:14" ht="17.25" customHeight="1" thickBot="1">
      <c r="A36" s="365">
        <v>1043</v>
      </c>
      <c r="B36" s="431" t="s">
        <v>336</v>
      </c>
      <c r="C36" s="432"/>
      <c r="D36" s="378">
        <f>'1043'!$A$15</f>
        <v>4000</v>
      </c>
      <c r="E36" s="366">
        <f>'1043'!$B$15</f>
        <v>0</v>
      </c>
      <c r="F36" s="366">
        <f>'1043'!$C$15</f>
        <v>0</v>
      </c>
      <c r="G36" s="366">
        <f>'1043'!$D$15</f>
        <v>0</v>
      </c>
      <c r="H36" s="366">
        <f>'1043'!$E$15</f>
        <v>0</v>
      </c>
      <c r="I36" s="366">
        <f>'1043'!$F$15</f>
        <v>0</v>
      </c>
      <c r="J36" s="375">
        <f>IFERROR(E36-F36-I36,0)</f>
        <v>0</v>
      </c>
      <c r="K36" s="379">
        <f>IFERROR(H36/E36*100,0)</f>
        <v>0</v>
      </c>
      <c r="L36" s="376">
        <f>'1043'!$E$12</f>
        <v>3</v>
      </c>
      <c r="M36" s="367">
        <f>IFERROR(L36*K36/100,0)</f>
        <v>0</v>
      </c>
      <c r="N36" s="368">
        <f>IFERROR(M36/L36*100,0)</f>
        <v>0</v>
      </c>
    </row>
    <row r="37" spans="1:14" ht="17.25" customHeight="1">
      <c r="A37" s="447" t="s">
        <v>328</v>
      </c>
      <c r="B37" s="448"/>
      <c r="C37" s="449"/>
      <c r="D37" s="429">
        <f t="shared" ref="D37:I37" si="8">D36</f>
        <v>4000</v>
      </c>
      <c r="E37" s="453">
        <f t="shared" si="8"/>
        <v>0</v>
      </c>
      <c r="F37" s="429">
        <f t="shared" si="8"/>
        <v>0</v>
      </c>
      <c r="G37" s="429">
        <f t="shared" si="8"/>
        <v>0</v>
      </c>
      <c r="H37" s="453">
        <f t="shared" si="8"/>
        <v>0</v>
      </c>
      <c r="I37" s="429">
        <f t="shared" si="8"/>
        <v>0</v>
      </c>
      <c r="J37" s="429">
        <f>E37-F37-I37</f>
        <v>0</v>
      </c>
      <c r="K37" s="377"/>
      <c r="L37" s="370"/>
      <c r="M37" s="371"/>
      <c r="N37" s="372"/>
    </row>
    <row r="38" spans="1:14" ht="17.25" customHeight="1" thickBot="1">
      <c r="A38" s="450"/>
      <c r="B38" s="451"/>
      <c r="C38" s="452"/>
      <c r="D38" s="430"/>
      <c r="E38" s="454"/>
      <c r="F38" s="430"/>
      <c r="G38" s="430"/>
      <c r="H38" s="454"/>
      <c r="I38" s="430"/>
      <c r="J38" s="430"/>
      <c r="K38" s="377"/>
      <c r="L38" s="370"/>
      <c r="M38" s="371"/>
      <c r="N38" s="372"/>
    </row>
    <row r="39" spans="1:14" ht="17.25" customHeight="1" thickBot="1">
      <c r="A39" s="455"/>
      <c r="B39" s="455"/>
      <c r="C39" s="455"/>
      <c r="D39" s="455"/>
      <c r="E39" s="455"/>
      <c r="F39" s="374">
        <f>IFERROR(F37/E37*100,0)</f>
        <v>0</v>
      </c>
      <c r="G39" s="349">
        <f>IFERROR(G37/E37*100,0)</f>
        <v>0</v>
      </c>
      <c r="H39" s="349">
        <f>IFERROR(H37/E37*100,0)</f>
        <v>0</v>
      </c>
      <c r="I39" s="355"/>
      <c r="J39" s="355"/>
      <c r="K39" s="373"/>
      <c r="L39" s="353"/>
      <c r="M39" s="356"/>
      <c r="N39" s="357"/>
    </row>
    <row r="40" spans="1:14" ht="17.25" customHeight="1" thickBot="1"/>
    <row r="41" spans="1:14" ht="21" customHeight="1" thickBot="1">
      <c r="A41" s="456" t="s">
        <v>34</v>
      </c>
      <c r="B41" s="457"/>
      <c r="C41" s="458" t="s">
        <v>331</v>
      </c>
      <c r="D41" s="459"/>
      <c r="E41" s="459"/>
      <c r="F41" s="459"/>
      <c r="G41" s="459"/>
      <c r="H41" s="459"/>
      <c r="I41" s="459"/>
      <c r="J41" s="459"/>
      <c r="K41" s="459"/>
      <c r="L41" s="459"/>
      <c r="M41" s="459"/>
      <c r="N41" s="460"/>
    </row>
    <row r="42" spans="1:14" ht="21" customHeight="1" thickBot="1">
      <c r="A42" s="433" t="s">
        <v>314</v>
      </c>
      <c r="B42" s="434"/>
      <c r="C42" s="463" t="s">
        <v>338</v>
      </c>
      <c r="D42" s="464"/>
      <c r="E42" s="464"/>
      <c r="F42" s="464"/>
      <c r="G42" s="464"/>
      <c r="H42" s="464"/>
      <c r="I42" s="464"/>
      <c r="J42" s="464"/>
      <c r="K42" s="464"/>
      <c r="L42" s="464"/>
      <c r="M42" s="464"/>
      <c r="N42" s="465"/>
    </row>
    <row r="43" spans="1:14" ht="21" customHeight="1" thickBot="1">
      <c r="A43" s="433" t="s">
        <v>313</v>
      </c>
      <c r="B43" s="434"/>
      <c r="C43" s="433" t="s">
        <v>332</v>
      </c>
      <c r="D43" s="435"/>
      <c r="E43" s="435"/>
      <c r="F43" s="435"/>
      <c r="G43" s="435"/>
      <c r="H43" s="435"/>
      <c r="I43" s="435"/>
      <c r="J43" s="435"/>
      <c r="K43" s="435"/>
      <c r="L43" s="435"/>
      <c r="M43" s="435"/>
      <c r="N43" s="434"/>
    </row>
    <row r="44" spans="1:14" ht="17.25" customHeight="1" thickBot="1">
      <c r="A44" s="466" t="s">
        <v>37</v>
      </c>
      <c r="B44" s="467"/>
      <c r="C44" s="468"/>
      <c r="D44" s="469" t="s">
        <v>53</v>
      </c>
      <c r="E44" s="470"/>
      <c r="F44" s="470"/>
      <c r="G44" s="470"/>
      <c r="H44" s="470"/>
      <c r="I44" s="470"/>
      <c r="J44" s="470"/>
      <c r="K44" s="471"/>
      <c r="L44" s="472" t="s">
        <v>38</v>
      </c>
      <c r="M44" s="467"/>
      <c r="N44" s="473"/>
    </row>
    <row r="45" spans="1:14" ht="36.950000000000003" customHeight="1" thickBot="1">
      <c r="A45" s="358" t="s">
        <v>14</v>
      </c>
      <c r="B45" s="440" t="s">
        <v>15</v>
      </c>
      <c r="C45" s="441"/>
      <c r="D45" s="359" t="s">
        <v>58</v>
      </c>
      <c r="E45" s="359" t="s">
        <v>8</v>
      </c>
      <c r="F45" s="359" t="s">
        <v>321</v>
      </c>
      <c r="G45" s="359" t="s">
        <v>322</v>
      </c>
      <c r="H45" s="359" t="s">
        <v>323</v>
      </c>
      <c r="I45" s="359" t="s">
        <v>324</v>
      </c>
      <c r="J45" s="359" t="s">
        <v>327</v>
      </c>
      <c r="K45" s="359" t="s">
        <v>16</v>
      </c>
      <c r="L45" s="363" t="s">
        <v>17</v>
      </c>
      <c r="M45" s="358" t="s">
        <v>18</v>
      </c>
      <c r="N45" s="358" t="s">
        <v>16</v>
      </c>
    </row>
    <row r="46" spans="1:14" ht="17.25" customHeight="1" thickBot="1">
      <c r="A46" s="365">
        <v>2138</v>
      </c>
      <c r="B46" s="431" t="s">
        <v>337</v>
      </c>
      <c r="C46" s="432"/>
      <c r="D46" s="378">
        <f>'2138'!$A$15</f>
        <v>39000</v>
      </c>
      <c r="E46" s="366">
        <f>'2138'!$B$15</f>
        <v>0</v>
      </c>
      <c r="F46" s="366">
        <f>'2138'!$C$15</f>
        <v>0</v>
      </c>
      <c r="G46" s="366">
        <f>'2138'!$D$15</f>
        <v>0</v>
      </c>
      <c r="H46" s="366">
        <f>'2138'!$E$15</f>
        <v>0</v>
      </c>
      <c r="I46" s="366">
        <f>'2138'!$F$15</f>
        <v>0</v>
      </c>
      <c r="J46" s="375">
        <f t="shared" ref="J46" si="9">IFERROR(E46-F46-I46,0)</f>
        <v>0</v>
      </c>
      <c r="K46" s="379">
        <f t="shared" ref="K46" si="10">IFERROR(H46/E46*100,0)</f>
        <v>0</v>
      </c>
      <c r="L46" s="376">
        <f>'2138'!$E$12</f>
        <v>13</v>
      </c>
      <c r="M46" s="367">
        <f t="shared" ref="M46" si="11">IFERROR(L46*K46/100,0)</f>
        <v>0</v>
      </c>
      <c r="N46" s="368">
        <f>IFERROR(M46/L46*100,0)</f>
        <v>0</v>
      </c>
    </row>
    <row r="47" spans="1:14" ht="17.25" customHeight="1">
      <c r="A47" s="447" t="s">
        <v>328</v>
      </c>
      <c r="B47" s="448"/>
      <c r="C47" s="449"/>
      <c r="D47" s="429">
        <f t="shared" ref="D47:I47" si="12">D46</f>
        <v>39000</v>
      </c>
      <c r="E47" s="453">
        <f t="shared" si="12"/>
        <v>0</v>
      </c>
      <c r="F47" s="429">
        <f t="shared" si="12"/>
        <v>0</v>
      </c>
      <c r="G47" s="429">
        <f t="shared" si="12"/>
        <v>0</v>
      </c>
      <c r="H47" s="453">
        <f t="shared" si="12"/>
        <v>0</v>
      </c>
      <c r="I47" s="429">
        <f t="shared" si="12"/>
        <v>0</v>
      </c>
      <c r="J47" s="429">
        <f>E47-F47-I47</f>
        <v>0</v>
      </c>
      <c r="K47" s="377"/>
      <c r="L47" s="370"/>
      <c r="M47" s="371"/>
      <c r="N47" s="372"/>
    </row>
    <row r="48" spans="1:14" ht="17.25" customHeight="1" thickBot="1">
      <c r="A48" s="450"/>
      <c r="B48" s="451"/>
      <c r="C48" s="452"/>
      <c r="D48" s="430"/>
      <c r="E48" s="454"/>
      <c r="F48" s="430"/>
      <c r="G48" s="430"/>
      <c r="H48" s="454"/>
      <c r="I48" s="430"/>
      <c r="J48" s="430"/>
      <c r="K48" s="377"/>
      <c r="L48" s="370"/>
      <c r="M48" s="371"/>
      <c r="N48" s="372"/>
    </row>
    <row r="49" spans="1:14" ht="17.25" customHeight="1" thickBot="1">
      <c r="A49" s="455"/>
      <c r="B49" s="455"/>
      <c r="C49" s="455"/>
      <c r="D49" s="455"/>
      <c r="E49" s="455"/>
      <c r="F49" s="374">
        <f>IFERROR(F47/E47*100,0)</f>
        <v>0</v>
      </c>
      <c r="G49" s="349">
        <f>IFERROR(G47/E47*100,0)</f>
        <v>0</v>
      </c>
      <c r="H49" s="349">
        <f>IFERROR(H47/E47*100,0)</f>
        <v>0</v>
      </c>
      <c r="I49" s="355"/>
      <c r="J49" s="355"/>
      <c r="K49" s="373"/>
      <c r="L49" s="353"/>
      <c r="M49" s="356"/>
      <c r="N49" s="357"/>
    </row>
    <row r="50" spans="1:14" ht="17.25" customHeight="1" thickBot="1"/>
    <row r="51" spans="1:14" ht="24" thickBot="1">
      <c r="A51" s="442" t="s">
        <v>34</v>
      </c>
      <c r="B51" s="443"/>
      <c r="C51" s="463" t="s">
        <v>331</v>
      </c>
      <c r="D51" s="464"/>
      <c r="E51" s="464"/>
      <c r="F51" s="464"/>
      <c r="G51" s="464"/>
      <c r="H51" s="464"/>
      <c r="I51" s="464"/>
      <c r="J51" s="464"/>
      <c r="K51" s="465"/>
      <c r="L51" s="381"/>
      <c r="M51" s="381"/>
      <c r="N51" s="381"/>
    </row>
    <row r="52" spans="1:14" ht="24" thickBot="1">
      <c r="A52" s="444" t="s">
        <v>314</v>
      </c>
      <c r="B52" s="445"/>
      <c r="C52" s="463" t="s">
        <v>317</v>
      </c>
      <c r="D52" s="464"/>
      <c r="E52" s="464"/>
      <c r="F52" s="464"/>
      <c r="G52" s="464"/>
      <c r="H52" s="464"/>
      <c r="I52" s="464"/>
      <c r="J52" s="464"/>
      <c r="K52" s="465"/>
      <c r="L52" s="381"/>
      <c r="M52" s="381"/>
      <c r="N52" s="381"/>
    </row>
    <row r="53" spans="1:14" ht="24" thickBot="1">
      <c r="A53" s="444" t="s">
        <v>313</v>
      </c>
      <c r="B53" s="445"/>
      <c r="C53" s="463" t="s">
        <v>318</v>
      </c>
      <c r="D53" s="464"/>
      <c r="E53" s="464"/>
      <c r="F53" s="464"/>
      <c r="G53" s="464"/>
      <c r="H53" s="464"/>
      <c r="I53" s="464"/>
      <c r="J53" s="464"/>
      <c r="K53" s="465"/>
      <c r="L53" s="381"/>
      <c r="M53" s="381"/>
      <c r="N53" s="381"/>
    </row>
    <row r="54" spans="1:14" ht="21" thickBot="1">
      <c r="A54" s="484" t="s">
        <v>37</v>
      </c>
      <c r="B54" s="485"/>
      <c r="C54" s="486"/>
      <c r="D54" s="469" t="s">
        <v>53</v>
      </c>
      <c r="E54" s="470"/>
      <c r="F54" s="470"/>
      <c r="G54" s="470"/>
      <c r="H54" s="470"/>
      <c r="I54" s="470"/>
      <c r="J54" s="470"/>
      <c r="K54" s="471"/>
      <c r="L54" s="487"/>
      <c r="M54" s="487"/>
      <c r="N54" s="487"/>
    </row>
    <row r="55" spans="1:14" ht="41.25" customHeight="1" thickBot="1">
      <c r="A55" s="440" t="s">
        <v>15</v>
      </c>
      <c r="B55" s="441"/>
      <c r="C55" s="446"/>
      <c r="D55" s="359" t="s">
        <v>58</v>
      </c>
      <c r="E55" s="359" t="s">
        <v>8</v>
      </c>
      <c r="F55" s="359" t="s">
        <v>321</v>
      </c>
      <c r="G55" s="359" t="s">
        <v>322</v>
      </c>
      <c r="H55" s="359" t="s">
        <v>323</v>
      </c>
      <c r="I55" s="359" t="s">
        <v>324</v>
      </c>
      <c r="J55" s="359" t="s">
        <v>327</v>
      </c>
      <c r="K55" s="359" t="s">
        <v>16</v>
      </c>
      <c r="L55" s="382"/>
      <c r="M55" s="382"/>
      <c r="N55" s="382"/>
    </row>
    <row r="56" spans="1:14" ht="15" customHeight="1">
      <c r="A56" s="476" t="s">
        <v>320</v>
      </c>
      <c r="B56" s="477"/>
      <c r="C56" s="478"/>
      <c r="D56" s="461">
        <f>D16+D27+D37+D47</f>
        <v>902000</v>
      </c>
      <c r="E56" s="461">
        <f t="shared" ref="E56:J56" si="13">E16+E27+E37+E47</f>
        <v>973252.91</v>
      </c>
      <c r="F56" s="461">
        <f t="shared" si="13"/>
        <v>969166.83000000007</v>
      </c>
      <c r="G56" s="461">
        <f t="shared" si="13"/>
        <v>907262.38</v>
      </c>
      <c r="H56" s="461">
        <f t="shared" si="13"/>
        <v>855100.2</v>
      </c>
      <c r="I56" s="461">
        <f t="shared" si="13"/>
        <v>3000</v>
      </c>
      <c r="J56" s="461">
        <f t="shared" si="13"/>
        <v>1086.0799999999581</v>
      </c>
      <c r="K56" s="482">
        <f t="shared" ref="K56" si="14">IFERROR(H56/E56*100,0)</f>
        <v>87.860019858558644</v>
      </c>
      <c r="L56" s="353"/>
      <c r="M56" s="356"/>
      <c r="N56" s="357"/>
    </row>
    <row r="57" spans="1:14" ht="15" customHeight="1" thickBot="1">
      <c r="A57" s="479"/>
      <c r="B57" s="480"/>
      <c r="C57" s="481"/>
      <c r="D57" s="462"/>
      <c r="E57" s="462"/>
      <c r="F57" s="462"/>
      <c r="G57" s="462"/>
      <c r="H57" s="462"/>
      <c r="I57" s="462"/>
      <c r="J57" s="462"/>
      <c r="K57" s="483"/>
      <c r="L57" s="353"/>
      <c r="M57" s="356"/>
      <c r="N57" s="357"/>
    </row>
    <row r="58" spans="1:14" ht="16.5" thickBot="1">
      <c r="F58" s="374">
        <f>IFERROR(F56/E56*100,0)</f>
        <v>99.58016257048746</v>
      </c>
      <c r="G58" s="349">
        <f>IFERROR(G56/E56*100,0)</f>
        <v>93.219590784475542</v>
      </c>
      <c r="H58" s="349">
        <f>IFERROR(H56/E56*100,0)</f>
        <v>87.860019858558644</v>
      </c>
    </row>
    <row r="63" spans="1:14" ht="29.25">
      <c r="A63" s="428"/>
      <c r="B63" s="428"/>
      <c r="C63" s="428"/>
      <c r="D63" s="428"/>
      <c r="E63" s="428"/>
      <c r="F63" s="428"/>
      <c r="G63" s="428"/>
      <c r="H63" s="428"/>
      <c r="I63" s="428"/>
      <c r="J63" s="428"/>
      <c r="K63" s="428"/>
      <c r="L63" s="428"/>
      <c r="M63" s="428"/>
      <c r="N63" s="428"/>
    </row>
    <row r="64" spans="1:14" ht="25.5" customHeight="1">
      <c r="A64" s="428" t="s">
        <v>319</v>
      </c>
      <c r="B64" s="428"/>
      <c r="C64" s="428"/>
      <c r="D64" s="428"/>
      <c r="E64" s="428"/>
      <c r="F64" s="428"/>
      <c r="G64" s="428"/>
      <c r="H64" s="428"/>
      <c r="I64" s="428"/>
      <c r="J64" s="428"/>
      <c r="K64" s="428"/>
      <c r="L64" s="428"/>
      <c r="M64" s="428"/>
      <c r="N64" s="428"/>
    </row>
  </sheetData>
  <mergeCells count="104">
    <mergeCell ref="H56:H57"/>
    <mergeCell ref="J56:J57"/>
    <mergeCell ref="A56:C57"/>
    <mergeCell ref="D56:D57"/>
    <mergeCell ref="E56:E57"/>
    <mergeCell ref="F56:F57"/>
    <mergeCell ref="I56:I57"/>
    <mergeCell ref="K56:K57"/>
    <mergeCell ref="A39:E39"/>
    <mergeCell ref="A41:B41"/>
    <mergeCell ref="C41:N41"/>
    <mergeCell ref="A42:B42"/>
    <mergeCell ref="C42:N42"/>
    <mergeCell ref="A43:B43"/>
    <mergeCell ref="C43:N43"/>
    <mergeCell ref="A44:C44"/>
    <mergeCell ref="D44:K44"/>
    <mergeCell ref="L44:N44"/>
    <mergeCell ref="C52:K52"/>
    <mergeCell ref="C53:K53"/>
    <mergeCell ref="D54:K54"/>
    <mergeCell ref="A54:C54"/>
    <mergeCell ref="L54:N54"/>
    <mergeCell ref="D47:D48"/>
    <mergeCell ref="B36:C36"/>
    <mergeCell ref="A37:C38"/>
    <mergeCell ref="D37:D38"/>
    <mergeCell ref="E37:E38"/>
    <mergeCell ref="F37:F38"/>
    <mergeCell ref="G37:G38"/>
    <mergeCell ref="H37:H38"/>
    <mergeCell ref="I37:I38"/>
    <mergeCell ref="J37:J38"/>
    <mergeCell ref="B14:C14"/>
    <mergeCell ref="D16:D17"/>
    <mergeCell ref="E16:E17"/>
    <mergeCell ref="F16:F17"/>
    <mergeCell ref="G16:G17"/>
    <mergeCell ref="H16:H17"/>
    <mergeCell ref="I16:I17"/>
    <mergeCell ref="B15:C15"/>
    <mergeCell ref="F27:F28"/>
    <mergeCell ref="G27:G28"/>
    <mergeCell ref="H27:H28"/>
    <mergeCell ref="I27:I28"/>
    <mergeCell ref="J27:J28"/>
    <mergeCell ref="A29:E29"/>
    <mergeCell ref="A27:C28"/>
    <mergeCell ref="D27:D28"/>
    <mergeCell ref="A21:B21"/>
    <mergeCell ref="C21:N21"/>
    <mergeCell ref="A22:B22"/>
    <mergeCell ref="C22:N22"/>
    <mergeCell ref="A23:C23"/>
    <mergeCell ref="D23:K23"/>
    <mergeCell ref="L23:N23"/>
    <mergeCell ref="E47:E48"/>
    <mergeCell ref="F47:F48"/>
    <mergeCell ref="G47:G48"/>
    <mergeCell ref="C51:K51"/>
    <mergeCell ref="A34:C34"/>
    <mergeCell ref="D34:K34"/>
    <mergeCell ref="L34:N34"/>
    <mergeCell ref="B35:C35"/>
    <mergeCell ref="A7:N7"/>
    <mergeCell ref="A8:N8"/>
    <mergeCell ref="A10:B10"/>
    <mergeCell ref="C10:N10"/>
    <mergeCell ref="A11:B11"/>
    <mergeCell ref="C11:N11"/>
    <mergeCell ref="A12:B12"/>
    <mergeCell ref="C12:N12"/>
    <mergeCell ref="A13:C13"/>
    <mergeCell ref="L13:N13"/>
    <mergeCell ref="D13:K13"/>
    <mergeCell ref="A31:B31"/>
    <mergeCell ref="C31:N31"/>
    <mergeCell ref="A32:B32"/>
    <mergeCell ref="C32:N32"/>
    <mergeCell ref="E27:E28"/>
    <mergeCell ref="A63:N63"/>
    <mergeCell ref="A64:N64"/>
    <mergeCell ref="J16:J17"/>
    <mergeCell ref="B46:C46"/>
    <mergeCell ref="A33:B33"/>
    <mergeCell ref="C33:N33"/>
    <mergeCell ref="B26:C26"/>
    <mergeCell ref="B25:C25"/>
    <mergeCell ref="B45:C45"/>
    <mergeCell ref="A51:B51"/>
    <mergeCell ref="A52:B52"/>
    <mergeCell ref="A53:B53"/>
    <mergeCell ref="A55:C55"/>
    <mergeCell ref="A47:C48"/>
    <mergeCell ref="H47:H48"/>
    <mergeCell ref="I47:I48"/>
    <mergeCell ref="J47:J48"/>
    <mergeCell ref="A49:E49"/>
    <mergeCell ref="A20:B20"/>
    <mergeCell ref="C20:N20"/>
    <mergeCell ref="B24:C24"/>
    <mergeCell ref="A16:C17"/>
    <mergeCell ref="A18:E18"/>
    <mergeCell ref="G56:G57"/>
  </mergeCells>
  <conditionalFormatting sqref="N25:N26 K25:K26 J36:K36 J46:K46 J15:K15">
    <cfRule type="cellIs" dxfId="65" priority="399" operator="between">
      <formula>66</formula>
      <formula>100</formula>
    </cfRule>
    <cfRule type="cellIs" dxfId="64" priority="400" operator="between">
      <formula>33</formula>
      <formula>66</formula>
    </cfRule>
    <cfRule type="cellIs" dxfId="63" priority="401" operator="between">
      <formula>0</formula>
      <formula>33</formula>
    </cfRule>
  </conditionalFormatting>
  <conditionalFormatting sqref="N15">
    <cfRule type="cellIs" dxfId="62" priority="139" operator="between">
      <formula>66</formula>
      <formula>100</formula>
    </cfRule>
    <cfRule type="cellIs" dxfId="61" priority="140" operator="between">
      <formula>33</formula>
      <formula>66</formula>
    </cfRule>
    <cfRule type="cellIs" dxfId="60" priority="141" operator="between">
      <formula>0</formula>
      <formula>33</formula>
    </cfRule>
  </conditionalFormatting>
  <conditionalFormatting sqref="F18">
    <cfRule type="cellIs" dxfId="59" priority="124" operator="between">
      <formula>66</formula>
      <formula>100</formula>
    </cfRule>
    <cfRule type="cellIs" dxfId="58" priority="125" operator="between">
      <formula>33</formula>
      <formula>66</formula>
    </cfRule>
    <cfRule type="cellIs" dxfId="57" priority="126" operator="between">
      <formula>0</formula>
      <formula>33</formula>
    </cfRule>
  </conditionalFormatting>
  <conditionalFormatting sqref="G18">
    <cfRule type="cellIs" dxfId="56" priority="121" operator="between">
      <formula>66</formula>
      <formula>100</formula>
    </cfRule>
    <cfRule type="cellIs" dxfId="55" priority="122" operator="between">
      <formula>33</formula>
      <formula>66</formula>
    </cfRule>
    <cfRule type="cellIs" dxfId="54" priority="123" operator="between">
      <formula>0</formula>
      <formula>33</formula>
    </cfRule>
  </conditionalFormatting>
  <conditionalFormatting sqref="H18">
    <cfRule type="cellIs" dxfId="53" priority="118" operator="between">
      <formula>66</formula>
      <formula>100</formula>
    </cfRule>
    <cfRule type="cellIs" dxfId="52" priority="119" operator="between">
      <formula>33</formula>
      <formula>66</formula>
    </cfRule>
    <cfRule type="cellIs" dxfId="51" priority="120" operator="between">
      <formula>0</formula>
      <formula>33</formula>
    </cfRule>
  </conditionalFormatting>
  <conditionalFormatting sqref="F29">
    <cfRule type="cellIs" dxfId="50" priority="106" operator="between">
      <formula>66</formula>
      <formula>100</formula>
    </cfRule>
    <cfRule type="cellIs" dxfId="49" priority="107" operator="between">
      <formula>33</formula>
      <formula>66</formula>
    </cfRule>
    <cfRule type="cellIs" dxfId="48" priority="108" operator="between">
      <formula>0</formula>
      <formula>33</formula>
    </cfRule>
  </conditionalFormatting>
  <conditionalFormatting sqref="G29">
    <cfRule type="cellIs" dxfId="47" priority="103" operator="between">
      <formula>66</formula>
      <formula>100</formula>
    </cfRule>
    <cfRule type="cellIs" dxfId="46" priority="104" operator="between">
      <formula>33</formula>
      <formula>66</formula>
    </cfRule>
    <cfRule type="cellIs" dxfId="45" priority="105" operator="between">
      <formula>0</formula>
      <formula>33</formula>
    </cfRule>
  </conditionalFormatting>
  <conditionalFormatting sqref="H29">
    <cfRule type="cellIs" dxfId="44" priority="100" operator="between">
      <formula>66</formula>
      <formula>100</formula>
    </cfRule>
    <cfRule type="cellIs" dxfId="43" priority="101" operator="between">
      <formula>33</formula>
      <formula>66</formula>
    </cfRule>
    <cfRule type="cellIs" dxfId="42" priority="102" operator="between">
      <formula>0</formula>
      <formula>33</formula>
    </cfRule>
  </conditionalFormatting>
  <conditionalFormatting sqref="N46">
    <cfRule type="cellIs" dxfId="41" priority="94" operator="between">
      <formula>66</formula>
      <formula>100</formula>
    </cfRule>
    <cfRule type="cellIs" dxfId="40" priority="95" operator="between">
      <formula>33</formula>
      <formula>66</formula>
    </cfRule>
    <cfRule type="cellIs" dxfId="39" priority="96" operator="between">
      <formula>0</formula>
      <formula>33</formula>
    </cfRule>
  </conditionalFormatting>
  <conditionalFormatting sqref="N36">
    <cfRule type="cellIs" dxfId="38" priority="91" operator="between">
      <formula>66</formula>
      <formula>100</formula>
    </cfRule>
    <cfRule type="cellIs" dxfId="37" priority="92" operator="between">
      <formula>33</formula>
      <formula>66</formula>
    </cfRule>
    <cfRule type="cellIs" dxfId="36" priority="93" operator="between">
      <formula>0</formula>
      <formula>33</formula>
    </cfRule>
  </conditionalFormatting>
  <conditionalFormatting sqref="F39">
    <cfRule type="cellIs" dxfId="35" priority="88" operator="between">
      <formula>66</formula>
      <formula>100</formula>
    </cfRule>
    <cfRule type="cellIs" dxfId="34" priority="89" operator="between">
      <formula>33</formula>
      <formula>66</formula>
    </cfRule>
    <cfRule type="cellIs" dxfId="33" priority="90" operator="between">
      <formula>0</formula>
      <formula>33</formula>
    </cfRule>
  </conditionalFormatting>
  <conditionalFormatting sqref="G39">
    <cfRule type="cellIs" dxfId="32" priority="85" operator="between">
      <formula>66</formula>
      <formula>100</formula>
    </cfRule>
    <cfRule type="cellIs" dxfId="31" priority="86" operator="between">
      <formula>33</formula>
      <formula>66</formula>
    </cfRule>
    <cfRule type="cellIs" dxfId="30" priority="87" operator="between">
      <formula>0</formula>
      <formula>33</formula>
    </cfRule>
  </conditionalFormatting>
  <conditionalFormatting sqref="H39">
    <cfRule type="cellIs" dxfId="29" priority="82" operator="between">
      <formula>66</formula>
      <formula>100</formula>
    </cfRule>
    <cfRule type="cellIs" dxfId="28" priority="83" operator="between">
      <formula>33</formula>
      <formula>66</formula>
    </cfRule>
    <cfRule type="cellIs" dxfId="27" priority="84" operator="between">
      <formula>0</formula>
      <formula>33</formula>
    </cfRule>
  </conditionalFormatting>
  <conditionalFormatting sqref="F49">
    <cfRule type="cellIs" dxfId="26" priority="70" operator="between">
      <formula>66</formula>
      <formula>100</formula>
    </cfRule>
    <cfRule type="cellIs" dxfId="25" priority="71" operator="between">
      <formula>33</formula>
      <formula>66</formula>
    </cfRule>
    <cfRule type="cellIs" dxfId="24" priority="72" operator="between">
      <formula>0</formula>
      <formula>33</formula>
    </cfRule>
  </conditionalFormatting>
  <conditionalFormatting sqref="G49">
    <cfRule type="cellIs" dxfId="23" priority="67" operator="between">
      <formula>66</formula>
      <formula>100</formula>
    </cfRule>
    <cfRule type="cellIs" dxfId="22" priority="68" operator="between">
      <formula>33</formula>
      <formula>66</formula>
    </cfRule>
    <cfRule type="cellIs" dxfId="21" priority="69" operator="between">
      <formula>0</formula>
      <formula>33</formula>
    </cfRule>
  </conditionalFormatting>
  <conditionalFormatting sqref="H49">
    <cfRule type="cellIs" dxfId="20" priority="64" operator="between">
      <formula>66</formula>
      <formula>100</formula>
    </cfRule>
    <cfRule type="cellIs" dxfId="19" priority="65" operator="between">
      <formula>33</formula>
      <formula>66</formula>
    </cfRule>
    <cfRule type="cellIs" dxfId="18" priority="66" operator="between">
      <formula>0</formula>
      <formula>33</formula>
    </cfRule>
  </conditionalFormatting>
  <conditionalFormatting sqref="F58">
    <cfRule type="cellIs" dxfId="17" priority="22" operator="between">
      <formula>66</formula>
      <formula>100</formula>
    </cfRule>
    <cfRule type="cellIs" dxfId="16" priority="23" operator="between">
      <formula>33</formula>
      <formula>66</formula>
    </cfRule>
    <cfRule type="cellIs" dxfId="15" priority="24" operator="between">
      <formula>0</formula>
      <formula>33</formula>
    </cfRule>
  </conditionalFormatting>
  <conditionalFormatting sqref="G58">
    <cfRule type="cellIs" dxfId="14" priority="19" operator="between">
      <formula>66</formula>
      <formula>100</formula>
    </cfRule>
    <cfRule type="cellIs" dxfId="13" priority="20" operator="between">
      <formula>33</formula>
      <formula>66</formula>
    </cfRule>
    <cfRule type="cellIs" dxfId="12" priority="21" operator="between">
      <formula>0</formula>
      <formula>33</formula>
    </cfRule>
  </conditionalFormatting>
  <conditionalFormatting sqref="H58">
    <cfRule type="cellIs" dxfId="11" priority="16" operator="between">
      <formula>66</formula>
      <formula>100</formula>
    </cfRule>
    <cfRule type="cellIs" dxfId="10" priority="17" operator="between">
      <formula>33</formula>
      <formula>66</formula>
    </cfRule>
    <cfRule type="cellIs" dxfId="9" priority="18" operator="between">
      <formula>0</formula>
      <formula>33</formula>
    </cfRule>
  </conditionalFormatting>
  <conditionalFormatting sqref="K56">
    <cfRule type="cellIs" dxfId="8" priority="13" operator="between">
      <formula>66</formula>
      <formula>100</formula>
    </cfRule>
    <cfRule type="cellIs" dxfId="7" priority="14" operator="between">
      <formula>33</formula>
      <formula>66</formula>
    </cfRule>
    <cfRule type="cellIs" dxfId="6" priority="15" operator="between">
      <formula>0</formula>
      <formula>33</formula>
    </cfRule>
  </conditionalFormatting>
  <conditionalFormatting sqref="J25">
    <cfRule type="cellIs" dxfId="5" priority="10" operator="between">
      <formula>66</formula>
      <formula>100</formula>
    </cfRule>
    <cfRule type="cellIs" dxfId="4" priority="11" operator="between">
      <formula>33</formula>
      <formula>66</formula>
    </cfRule>
    <cfRule type="cellIs" dxfId="3" priority="12" operator="between">
      <formula>0</formula>
      <formula>33</formula>
    </cfRule>
  </conditionalFormatting>
  <conditionalFormatting sqref="J26">
    <cfRule type="cellIs" dxfId="2" priority="7" operator="between">
      <formula>66</formula>
      <formula>100</formula>
    </cfRule>
    <cfRule type="cellIs" dxfId="1" priority="8" operator="between">
      <formula>33</formula>
      <formula>66</formula>
    </cfRule>
    <cfRule type="cellIs" dxfId="0" priority="9" operator="between">
      <formula>0</formula>
      <formula>33</formula>
    </cfRule>
  </conditionalFormatting>
  <printOptions horizontalCentered="1"/>
  <pageMargins left="0" right="0" top="0" bottom="0" header="0.39370078740157483" footer="0.31496062992125984"/>
  <pageSetup paperSize="9" scale="57" orientation="landscape" useFirstPageNumber="1" horizontalDpi="300" verticalDpi="300" r:id="rId1"/>
  <rowBreaks count="1" manualBreakCount="1">
    <brk id="64"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W113"/>
  <sheetViews>
    <sheetView view="pageBreakPreview" topLeftCell="A49" zoomScaleNormal="100" zoomScaleSheetLayoutView="100" workbookViewId="0">
      <selection activeCell="A16" sqref="A16"/>
    </sheetView>
  </sheetViews>
  <sheetFormatPr defaultRowHeight="14.25"/>
  <cols>
    <col min="1" max="1" width="24.140625" style="33" customWidth="1"/>
    <col min="2" max="3" width="15" style="33" customWidth="1"/>
    <col min="4" max="4" width="22.28515625" style="33" customWidth="1"/>
    <col min="5" max="5" width="20.7109375" style="33" customWidth="1"/>
    <col min="6" max="6" width="16.42578125" style="33" customWidth="1"/>
    <col min="7" max="7" width="15.140625" style="33" customWidth="1"/>
    <col min="8" max="8" width="50.5703125" style="143" bestFit="1" customWidth="1"/>
    <col min="9" max="12" width="9.140625" style="33" hidden="1" customWidth="1"/>
    <col min="13" max="13" width="15.140625" style="33" customWidth="1"/>
    <col min="14" max="14" width="11.28515625" style="33" bestFit="1" customWidth="1"/>
    <col min="15" max="15" width="9.140625" style="33"/>
    <col min="16" max="16" width="16.5703125" style="33" bestFit="1" customWidth="1"/>
    <col min="17" max="17" width="13.140625" style="33" bestFit="1" customWidth="1"/>
    <col min="18" max="18" width="11.85546875" style="33" bestFit="1" customWidth="1"/>
    <col min="19" max="19" width="15.42578125" style="33" bestFit="1" customWidth="1"/>
    <col min="20" max="16384" width="9.140625" style="33"/>
  </cols>
  <sheetData>
    <row r="1" spans="1:15" ht="15">
      <c r="A1" s="593" t="s">
        <v>26</v>
      </c>
      <c r="B1" s="594"/>
      <c r="C1" s="594"/>
      <c r="D1" s="594"/>
      <c r="E1" s="594"/>
      <c r="F1" s="594"/>
      <c r="G1" s="594"/>
      <c r="H1" s="595"/>
    </row>
    <row r="2" spans="1:15" ht="15">
      <c r="A2" s="596" t="s">
        <v>64</v>
      </c>
      <c r="B2" s="597"/>
      <c r="C2" s="597"/>
      <c r="D2" s="597"/>
      <c r="E2" s="597"/>
      <c r="F2" s="597"/>
      <c r="G2" s="597"/>
      <c r="H2" s="598"/>
    </row>
    <row r="3" spans="1:15" ht="15">
      <c r="A3" s="229"/>
      <c r="B3" s="230"/>
      <c r="C3" s="230"/>
      <c r="D3" s="230"/>
      <c r="E3" s="230"/>
      <c r="F3" s="230"/>
      <c r="G3" s="230"/>
      <c r="H3" s="231"/>
    </row>
    <row r="4" spans="1:15" ht="15">
      <c r="A4" s="228" t="s">
        <v>34</v>
      </c>
      <c r="B4" s="599" t="s">
        <v>81</v>
      </c>
      <c r="C4" s="599"/>
      <c r="D4" s="599"/>
      <c r="E4" s="599"/>
      <c r="F4" s="599"/>
      <c r="G4" s="599"/>
      <c r="H4" s="599"/>
      <c r="I4" s="599"/>
      <c r="J4" s="599"/>
      <c r="K4" s="599"/>
      <c r="L4" s="599"/>
    </row>
    <row r="5" spans="1:15" ht="3.75" customHeight="1">
      <c r="A5" s="37"/>
      <c r="B5" s="34"/>
      <c r="C5" s="34"/>
      <c r="D5" s="34"/>
      <c r="E5" s="34"/>
      <c r="F5" s="34"/>
      <c r="G5" s="34"/>
      <c r="H5" s="38"/>
    </row>
    <row r="6" spans="1:15" s="226" customFormat="1" ht="15">
      <c r="A6" s="228" t="s">
        <v>35</v>
      </c>
      <c r="B6" s="600" t="s">
        <v>232</v>
      </c>
      <c r="C6" s="600"/>
      <c r="D6" s="600"/>
      <c r="E6" s="600"/>
      <c r="F6" s="600"/>
      <c r="G6" s="600"/>
      <c r="H6" s="600"/>
      <c r="I6" s="600"/>
      <c r="J6" s="600"/>
      <c r="K6" s="600"/>
      <c r="L6" s="600"/>
    </row>
    <row r="7" spans="1:15" ht="3" customHeight="1">
      <c r="A7" s="39"/>
      <c r="B7" s="35"/>
      <c r="C7" s="35"/>
      <c r="D7" s="35"/>
      <c r="E7" s="35"/>
      <c r="F7" s="36"/>
      <c r="G7" s="34"/>
      <c r="H7" s="38"/>
    </row>
    <row r="8" spans="1:15" ht="15">
      <c r="A8" s="228" t="s">
        <v>33</v>
      </c>
      <c r="B8" s="600" t="s">
        <v>57</v>
      </c>
      <c r="C8" s="600"/>
      <c r="D8" s="600"/>
      <c r="E8" s="600"/>
      <c r="F8" s="600"/>
      <c r="G8" s="600"/>
      <c r="H8" s="600"/>
    </row>
    <row r="9" spans="1:15" ht="2.25" customHeight="1">
      <c r="A9" s="596"/>
      <c r="B9" s="597"/>
      <c r="C9" s="597"/>
      <c r="D9" s="597"/>
      <c r="E9" s="597"/>
      <c r="F9" s="597"/>
      <c r="G9" s="597"/>
      <c r="H9" s="598"/>
    </row>
    <row r="10" spans="1:15">
      <c r="A10" s="555" t="s">
        <v>42</v>
      </c>
      <c r="B10" s="556"/>
      <c r="C10" s="556"/>
      <c r="D10" s="556"/>
      <c r="E10" s="556"/>
      <c r="F10" s="556"/>
      <c r="G10" s="556"/>
      <c r="H10" s="557"/>
    </row>
    <row r="11" spans="1:15" ht="25.5">
      <c r="A11" s="234" t="s">
        <v>1</v>
      </c>
      <c r="B11" s="571" t="s">
        <v>48</v>
      </c>
      <c r="C11" s="572"/>
      <c r="D11" s="573"/>
      <c r="E11" s="571" t="s">
        <v>46</v>
      </c>
      <c r="F11" s="573"/>
      <c r="G11" s="67" t="s">
        <v>47</v>
      </c>
      <c r="H11" s="234" t="s">
        <v>5</v>
      </c>
    </row>
    <row r="12" spans="1:15" ht="14.25" customHeight="1">
      <c r="A12" s="235" t="s">
        <v>83</v>
      </c>
      <c r="B12" s="574" t="s">
        <v>78</v>
      </c>
      <c r="C12" s="575"/>
      <c r="D12" s="576"/>
      <c r="E12" s="574">
        <v>100</v>
      </c>
      <c r="F12" s="577"/>
      <c r="G12" s="199">
        <v>29</v>
      </c>
      <c r="H12" s="200">
        <f>G12*E12/100</f>
        <v>29</v>
      </c>
      <c r="M12" s="532"/>
      <c r="N12" s="532"/>
      <c r="O12" s="532"/>
    </row>
    <row r="13" spans="1:15" ht="3" customHeight="1">
      <c r="A13" s="578"/>
      <c r="B13" s="579"/>
      <c r="C13" s="579"/>
      <c r="D13" s="579"/>
      <c r="E13" s="579"/>
      <c r="F13" s="579"/>
      <c r="G13" s="579"/>
      <c r="H13" s="580"/>
      <c r="M13" s="532"/>
      <c r="N13" s="532"/>
      <c r="O13" s="532"/>
    </row>
    <row r="14" spans="1:15">
      <c r="A14" s="555" t="s">
        <v>43</v>
      </c>
      <c r="B14" s="556"/>
      <c r="C14" s="556"/>
      <c r="D14" s="556"/>
      <c r="E14" s="556"/>
      <c r="F14" s="556"/>
      <c r="G14" s="556"/>
      <c r="H14" s="557"/>
      <c r="M14" s="532"/>
      <c r="N14" s="532"/>
      <c r="O14" s="532"/>
    </row>
    <row r="15" spans="1:15">
      <c r="A15" s="78" t="s">
        <v>58</v>
      </c>
      <c r="B15" s="533" t="s">
        <v>8</v>
      </c>
      <c r="C15" s="534"/>
      <c r="D15" s="64" t="s">
        <v>9</v>
      </c>
      <c r="E15" s="79" t="s">
        <v>59</v>
      </c>
      <c r="F15" s="79" t="s">
        <v>60</v>
      </c>
      <c r="G15" s="64" t="s">
        <v>32</v>
      </c>
      <c r="H15" s="65" t="s">
        <v>10</v>
      </c>
      <c r="M15" s="532"/>
      <c r="N15" s="532"/>
      <c r="O15" s="532"/>
    </row>
    <row r="16" spans="1:15">
      <c r="A16" s="146">
        <v>857322</v>
      </c>
      <c r="B16" s="535">
        <v>1601138.35</v>
      </c>
      <c r="C16" s="536"/>
      <c r="D16" s="201">
        <v>1523323.23</v>
      </c>
      <c r="E16" s="42">
        <v>1305994.17</v>
      </c>
      <c r="F16" s="202">
        <v>562177.81999999995</v>
      </c>
      <c r="G16" s="42">
        <v>962889.82</v>
      </c>
      <c r="H16" s="75">
        <f>G16/B16*100</f>
        <v>60.137827564994609</v>
      </c>
      <c r="M16" s="532"/>
      <c r="N16" s="532"/>
      <c r="O16" s="532"/>
    </row>
    <row r="17" spans="1:17" ht="2.25" customHeight="1">
      <c r="A17" s="158"/>
      <c r="B17" s="159"/>
      <c r="C17" s="159"/>
      <c r="D17" s="203"/>
      <c r="E17" s="162"/>
      <c r="F17" s="161"/>
      <c r="G17" s="162"/>
      <c r="H17" s="160"/>
      <c r="M17" s="532"/>
      <c r="N17" s="532"/>
      <c r="O17" s="532"/>
    </row>
    <row r="18" spans="1:17" ht="13.5" customHeight="1">
      <c r="A18" s="558" t="s">
        <v>54</v>
      </c>
      <c r="B18" s="558"/>
      <c r="C18" s="558"/>
      <c r="D18" s="558"/>
      <c r="E18" s="558"/>
      <c r="F18" s="558"/>
      <c r="G18" s="558"/>
      <c r="H18" s="558"/>
      <c r="I18" s="132"/>
      <c r="M18" s="532"/>
      <c r="N18" s="532"/>
      <c r="O18" s="532"/>
    </row>
    <row r="19" spans="1:17" ht="15" customHeight="1">
      <c r="A19" s="559" t="s">
        <v>55</v>
      </c>
      <c r="B19" s="559"/>
      <c r="C19" s="559"/>
      <c r="D19" s="559"/>
      <c r="E19" s="559"/>
      <c r="F19" s="559"/>
      <c r="G19" s="559"/>
      <c r="H19" s="559"/>
      <c r="I19" s="132"/>
      <c r="M19" s="532"/>
      <c r="N19" s="532"/>
      <c r="O19" s="532"/>
    </row>
    <row r="20" spans="1:17" ht="32.25" customHeight="1">
      <c r="A20" s="560" t="s">
        <v>233</v>
      </c>
      <c r="B20" s="561"/>
      <c r="C20" s="561"/>
      <c r="D20" s="561"/>
      <c r="E20" s="561"/>
      <c r="F20" s="561"/>
      <c r="G20" s="561"/>
      <c r="H20" s="562"/>
      <c r="I20" s="132"/>
    </row>
    <row r="21" spans="1:17" ht="15.75" customHeight="1">
      <c r="A21" s="559" t="s">
        <v>49</v>
      </c>
      <c r="B21" s="559"/>
      <c r="C21" s="559"/>
      <c r="D21" s="559"/>
      <c r="E21" s="559"/>
      <c r="F21" s="559"/>
      <c r="G21" s="559"/>
      <c r="H21" s="559"/>
      <c r="I21" s="132"/>
    </row>
    <row r="22" spans="1:17" ht="45.75" customHeight="1">
      <c r="A22" s="548" t="s">
        <v>234</v>
      </c>
      <c r="B22" s="549"/>
      <c r="C22" s="549"/>
      <c r="D22" s="549"/>
      <c r="E22" s="549"/>
      <c r="F22" s="549"/>
      <c r="G22" s="549"/>
      <c r="H22" s="550"/>
      <c r="I22" s="132"/>
      <c r="M22" s="537"/>
      <c r="N22" s="537"/>
      <c r="O22" s="537"/>
      <c r="P22" s="537"/>
      <c r="Q22" s="537"/>
    </row>
    <row r="23" spans="1:17" ht="15">
      <c r="A23" s="551" t="s">
        <v>62</v>
      </c>
      <c r="B23" s="551"/>
      <c r="C23" s="551"/>
      <c r="D23" s="551"/>
      <c r="E23" s="551"/>
      <c r="F23" s="551"/>
      <c r="G23" s="551"/>
      <c r="H23" s="551"/>
      <c r="I23" s="132"/>
      <c r="M23" s="204" t="s">
        <v>235</v>
      </c>
      <c r="N23" s="204" t="s">
        <v>140</v>
      </c>
      <c r="O23" s="204" t="s">
        <v>141</v>
      </c>
      <c r="P23" s="204" t="s">
        <v>142</v>
      </c>
      <c r="Q23" s="204" t="s">
        <v>143</v>
      </c>
    </row>
    <row r="24" spans="1:17" ht="28.5" customHeight="1">
      <c r="A24" s="552" t="s">
        <v>263</v>
      </c>
      <c r="B24" s="553"/>
      <c r="C24" s="553"/>
      <c r="D24" s="553"/>
      <c r="E24" s="553"/>
      <c r="F24" s="553"/>
      <c r="G24" s="553"/>
      <c r="H24" s="554"/>
      <c r="I24" s="132"/>
      <c r="M24" s="205" t="s">
        <v>236</v>
      </c>
      <c r="N24" s="246">
        <v>9</v>
      </c>
      <c r="O24" s="246">
        <v>29</v>
      </c>
      <c r="P24" s="246">
        <v>26</v>
      </c>
      <c r="Q24" s="246">
        <v>21</v>
      </c>
    </row>
    <row r="25" spans="1:17" ht="15.75" customHeight="1">
      <c r="H25" s="206"/>
      <c r="I25" s="132"/>
      <c r="M25" s="207" t="s">
        <v>237</v>
      </c>
      <c r="N25" s="246">
        <v>6</v>
      </c>
      <c r="O25" s="246">
        <v>11</v>
      </c>
      <c r="P25" s="246">
        <v>13</v>
      </c>
      <c r="Q25" s="246">
        <v>20</v>
      </c>
    </row>
    <row r="26" spans="1:17" ht="15">
      <c r="H26" s="208"/>
      <c r="I26" s="132"/>
      <c r="M26" s="207" t="s">
        <v>238</v>
      </c>
      <c r="N26" s="246">
        <v>12</v>
      </c>
      <c r="O26" s="246">
        <v>13</v>
      </c>
      <c r="P26" s="246">
        <v>12</v>
      </c>
      <c r="Q26" s="246">
        <v>20</v>
      </c>
    </row>
    <row r="27" spans="1:17" ht="15">
      <c r="H27" s="208"/>
      <c r="I27" s="132"/>
      <c r="M27" s="207" t="s">
        <v>239</v>
      </c>
      <c r="N27" s="246">
        <v>23</v>
      </c>
      <c r="O27" s="246">
        <v>11</v>
      </c>
      <c r="P27" s="246">
        <v>16</v>
      </c>
      <c r="Q27" s="246">
        <v>9</v>
      </c>
    </row>
    <row r="28" spans="1:17" ht="15">
      <c r="H28" s="208"/>
      <c r="I28" s="132"/>
      <c r="M28" s="207" t="s">
        <v>240</v>
      </c>
      <c r="N28" s="246">
        <v>1</v>
      </c>
      <c r="O28" s="246">
        <v>9</v>
      </c>
      <c r="P28" s="246">
        <v>8</v>
      </c>
      <c r="Q28" s="246">
        <v>2</v>
      </c>
    </row>
    <row r="29" spans="1:17" ht="80.25" customHeight="1">
      <c r="H29" s="208"/>
      <c r="I29" s="132"/>
      <c r="M29" s="207" t="s">
        <v>241</v>
      </c>
      <c r="N29" s="246">
        <v>1</v>
      </c>
      <c r="O29" s="246">
        <v>6</v>
      </c>
      <c r="P29" s="246">
        <v>3</v>
      </c>
      <c r="Q29" s="246">
        <v>2</v>
      </c>
    </row>
    <row r="30" spans="1:17">
      <c r="H30" s="208"/>
      <c r="I30" s="132"/>
      <c r="M30" s="209" t="s">
        <v>133</v>
      </c>
      <c r="N30" s="209">
        <f>SUM(N24:N29)</f>
        <v>52</v>
      </c>
      <c r="O30" s="209">
        <f>SUM(O24:O29)</f>
        <v>79</v>
      </c>
      <c r="P30" s="209">
        <f>SUM(P24:P29)</f>
        <v>78</v>
      </c>
      <c r="Q30" s="209">
        <f>SUM(Q24:Q29)</f>
        <v>74</v>
      </c>
    </row>
    <row r="31" spans="1:17">
      <c r="H31" s="208"/>
      <c r="I31" s="132"/>
      <c r="M31" s="210"/>
      <c r="N31" s="210"/>
      <c r="O31" s="210"/>
      <c r="P31" s="210"/>
      <c r="Q31" s="210"/>
    </row>
    <row r="32" spans="1:17" ht="132" customHeight="1">
      <c r="H32" s="208"/>
      <c r="I32" s="132"/>
      <c r="M32" s="210"/>
      <c r="N32" s="210"/>
      <c r="O32" s="210"/>
      <c r="P32" s="210"/>
      <c r="Q32" s="210"/>
    </row>
    <row r="33" spans="1:17" ht="60.75" customHeight="1">
      <c r="A33" s="538" t="s">
        <v>264</v>
      </c>
      <c r="B33" s="539"/>
      <c r="C33" s="539"/>
      <c r="D33" s="539"/>
      <c r="E33" s="539"/>
      <c r="F33" s="539"/>
      <c r="G33" s="539"/>
      <c r="H33" s="540"/>
      <c r="I33" s="132"/>
      <c r="M33" s="210"/>
      <c r="N33" s="210"/>
      <c r="O33" s="210"/>
      <c r="P33" s="210"/>
      <c r="Q33" s="210"/>
    </row>
    <row r="34" spans="1:17" ht="25.5" customHeight="1">
      <c r="A34" s="541" t="s">
        <v>84</v>
      </c>
      <c r="B34" s="542"/>
      <c r="C34" s="542"/>
      <c r="D34" s="542"/>
      <c r="E34" s="542"/>
      <c r="F34" s="542"/>
      <c r="G34" s="542"/>
      <c r="H34" s="543"/>
      <c r="I34" s="132"/>
      <c r="P34" s="544"/>
      <c r="Q34" s="544"/>
    </row>
    <row r="35" spans="1:17" ht="53.25" customHeight="1">
      <c r="A35" s="98" t="s">
        <v>85</v>
      </c>
      <c r="B35" s="98" t="s">
        <v>86</v>
      </c>
      <c r="C35" s="245" t="s">
        <v>198</v>
      </c>
      <c r="D35" s="98" t="s">
        <v>161</v>
      </c>
      <c r="E35" s="98" t="s">
        <v>16</v>
      </c>
      <c r="F35" s="245" t="s">
        <v>162</v>
      </c>
      <c r="G35" s="563" t="s">
        <v>52</v>
      </c>
      <c r="H35" s="564"/>
      <c r="I35" s="132"/>
    </row>
    <row r="36" spans="1:17" ht="37.5" customHeight="1">
      <c r="A36" s="99" t="s">
        <v>88</v>
      </c>
      <c r="B36" s="266">
        <v>82408.679999999993</v>
      </c>
      <c r="C36" s="266">
        <v>80998.09</v>
      </c>
      <c r="D36" s="266">
        <v>61059.94</v>
      </c>
      <c r="E36" s="102">
        <f t="shared" ref="E36:E50" si="0">D36/B36*100</f>
        <v>74.094063877737156</v>
      </c>
      <c r="F36" s="267">
        <v>39716.080000000002</v>
      </c>
      <c r="G36" s="565" t="s">
        <v>259</v>
      </c>
      <c r="H36" s="566"/>
      <c r="I36" s="132"/>
    </row>
    <row r="37" spans="1:17" ht="32.25" customHeight="1">
      <c r="A37" s="103" t="s">
        <v>89</v>
      </c>
      <c r="B37" s="272">
        <v>67427.34</v>
      </c>
      <c r="C37" s="272">
        <v>54000</v>
      </c>
      <c r="D37" s="238">
        <v>41466.31</v>
      </c>
      <c r="E37" s="106">
        <f t="shared" si="0"/>
        <v>61.49776930248175</v>
      </c>
      <c r="F37" s="268">
        <v>22071.16</v>
      </c>
      <c r="G37" s="567" t="s">
        <v>242</v>
      </c>
      <c r="H37" s="568"/>
      <c r="I37" s="132"/>
    </row>
    <row r="38" spans="1:17" ht="28.5" customHeight="1">
      <c r="A38" s="103" t="s">
        <v>90</v>
      </c>
      <c r="B38" s="272">
        <v>88120.88</v>
      </c>
      <c r="C38" s="272">
        <v>97973.2</v>
      </c>
      <c r="D38" s="238">
        <v>46369.68</v>
      </c>
      <c r="E38" s="106">
        <f t="shared" si="0"/>
        <v>52.620536699134192</v>
      </c>
      <c r="F38" s="150">
        <v>25165.58</v>
      </c>
      <c r="G38" s="546" t="s">
        <v>243</v>
      </c>
      <c r="H38" s="547"/>
      <c r="I38" s="132"/>
    </row>
    <row r="39" spans="1:17" ht="25.5" customHeight="1">
      <c r="A39" s="147" t="s">
        <v>91</v>
      </c>
      <c r="B39" s="272">
        <v>21399.35</v>
      </c>
      <c r="C39" s="272">
        <v>12800</v>
      </c>
      <c r="D39" s="238">
        <v>14064.95</v>
      </c>
      <c r="E39" s="106">
        <f t="shared" si="0"/>
        <v>65.726061772904316</v>
      </c>
      <c r="F39" s="268">
        <v>7012</v>
      </c>
      <c r="G39" s="569" t="s">
        <v>260</v>
      </c>
      <c r="H39" s="570"/>
      <c r="I39" s="132"/>
    </row>
    <row r="40" spans="1:17" ht="34.5" customHeight="1">
      <c r="A40" s="103" t="s">
        <v>92</v>
      </c>
      <c r="B40" s="272">
        <v>4663.43</v>
      </c>
      <c r="C40" s="272">
        <v>4026.48</v>
      </c>
      <c r="D40" s="238">
        <v>1913.07</v>
      </c>
      <c r="E40" s="106">
        <f t="shared" si="0"/>
        <v>41.022809391370721</v>
      </c>
      <c r="F40" s="268">
        <v>1629.97</v>
      </c>
      <c r="G40" s="567" t="s">
        <v>163</v>
      </c>
      <c r="H40" s="568"/>
      <c r="I40" s="132"/>
      <c r="M40" s="545"/>
      <c r="N40" s="545"/>
      <c r="O40" s="545"/>
      <c r="P40" s="545"/>
      <c r="Q40" s="545"/>
    </row>
    <row r="41" spans="1:17" ht="27" customHeight="1">
      <c r="A41" s="103" t="s">
        <v>164</v>
      </c>
      <c r="B41" s="272">
        <v>82669.2</v>
      </c>
      <c r="C41" s="273">
        <v>78000</v>
      </c>
      <c r="D41" s="238">
        <v>56423.9</v>
      </c>
      <c r="E41" s="106">
        <f t="shared" si="0"/>
        <v>68.252626129199271</v>
      </c>
      <c r="F41" s="268">
        <v>46207.22</v>
      </c>
      <c r="G41" s="567" t="s">
        <v>165</v>
      </c>
      <c r="H41" s="568"/>
      <c r="I41" s="132"/>
      <c r="M41" s="545"/>
      <c r="N41" s="545"/>
      <c r="O41" s="545"/>
      <c r="P41" s="545"/>
      <c r="Q41" s="545"/>
    </row>
    <row r="42" spans="1:17" ht="28.5" customHeight="1">
      <c r="A42" s="103" t="s">
        <v>93</v>
      </c>
      <c r="B42" s="272">
        <v>329218.99</v>
      </c>
      <c r="C42" s="274">
        <v>324152.52</v>
      </c>
      <c r="D42" s="238">
        <v>215013.31</v>
      </c>
      <c r="E42" s="106">
        <f t="shared" si="0"/>
        <v>65.310117742600454</v>
      </c>
      <c r="F42" s="268">
        <v>114205.68</v>
      </c>
      <c r="G42" s="567" t="s">
        <v>166</v>
      </c>
      <c r="H42" s="568"/>
      <c r="I42" s="132"/>
      <c r="M42" s="545"/>
      <c r="N42" s="545"/>
      <c r="O42" s="545"/>
      <c r="P42" s="545"/>
      <c r="Q42" s="545"/>
    </row>
    <row r="43" spans="1:17" ht="24.75" customHeight="1">
      <c r="A43" s="103" t="s">
        <v>94</v>
      </c>
      <c r="B43" s="275">
        <v>104804.14</v>
      </c>
      <c r="C43" s="274">
        <v>77564.160000000003</v>
      </c>
      <c r="D43" s="238">
        <v>78839.22</v>
      </c>
      <c r="E43" s="106">
        <f t="shared" si="0"/>
        <v>75.225291672638122</v>
      </c>
      <c r="F43" s="267">
        <v>31439.22</v>
      </c>
      <c r="G43" s="546" t="s">
        <v>243</v>
      </c>
      <c r="H43" s="547"/>
      <c r="I43" s="132"/>
      <c r="M43" s="545"/>
      <c r="N43" s="545"/>
      <c r="O43" s="545"/>
      <c r="P43" s="545"/>
      <c r="Q43" s="545"/>
    </row>
    <row r="44" spans="1:17" s="43" customFormat="1" ht="27" customHeight="1">
      <c r="A44" s="103" t="s">
        <v>95</v>
      </c>
      <c r="B44" s="276">
        <v>1257.04</v>
      </c>
      <c r="C44" s="277">
        <v>966.56</v>
      </c>
      <c r="D44" s="238">
        <v>966.52</v>
      </c>
      <c r="E44" s="106">
        <f t="shared" si="0"/>
        <v>76.888563609749895</v>
      </c>
      <c r="F44" s="268">
        <v>290.52</v>
      </c>
      <c r="G44" s="546" t="s">
        <v>244</v>
      </c>
      <c r="H44" s="547"/>
      <c r="I44" s="133"/>
      <c r="M44" s="545"/>
      <c r="N44" s="545"/>
      <c r="O44" s="545"/>
      <c r="P44" s="545"/>
      <c r="Q44" s="545"/>
    </row>
    <row r="45" spans="1:17" s="44" customFormat="1" ht="26.25" customHeight="1">
      <c r="A45" s="103" t="s">
        <v>96</v>
      </c>
      <c r="B45" s="278">
        <v>18384.77</v>
      </c>
      <c r="C45" s="199">
        <v>50203.13</v>
      </c>
      <c r="D45" s="269">
        <v>4065.57</v>
      </c>
      <c r="E45" s="148">
        <f t="shared" si="0"/>
        <v>22.113793101572661</v>
      </c>
      <c r="F45" s="150">
        <v>0</v>
      </c>
      <c r="G45" s="546" t="s">
        <v>245</v>
      </c>
      <c r="H45" s="547"/>
      <c r="I45" s="134"/>
      <c r="M45" s="545"/>
      <c r="N45" s="545"/>
      <c r="O45" s="545"/>
      <c r="P45" s="545"/>
      <c r="Q45" s="545"/>
    </row>
    <row r="46" spans="1:17" s="44" customFormat="1" ht="24.75" customHeight="1">
      <c r="A46" s="103" t="s">
        <v>97</v>
      </c>
      <c r="B46" s="276">
        <v>9468.68</v>
      </c>
      <c r="C46" s="277">
        <v>7160.28</v>
      </c>
      <c r="D46" s="238">
        <v>5208.68</v>
      </c>
      <c r="E46" s="106">
        <f t="shared" si="0"/>
        <v>55.009568387568272</v>
      </c>
      <c r="F46" s="150">
        <v>3872.63</v>
      </c>
      <c r="G46" s="546" t="s">
        <v>246</v>
      </c>
      <c r="H46" s="547"/>
      <c r="I46" s="134"/>
      <c r="M46" s="545"/>
      <c r="N46" s="545"/>
      <c r="O46" s="545"/>
      <c r="P46" s="545"/>
      <c r="Q46" s="545"/>
    </row>
    <row r="47" spans="1:17" ht="28.5" customHeight="1">
      <c r="A47" s="103" t="s">
        <v>261</v>
      </c>
      <c r="B47" s="275">
        <v>38062.5</v>
      </c>
      <c r="C47" s="274">
        <v>43500</v>
      </c>
      <c r="D47" s="238">
        <v>23562.5</v>
      </c>
      <c r="E47" s="106">
        <f t="shared" si="0"/>
        <v>61.904761904761905</v>
      </c>
      <c r="F47" s="268">
        <v>14500</v>
      </c>
      <c r="G47" s="567" t="s">
        <v>167</v>
      </c>
      <c r="H47" s="568"/>
      <c r="I47" s="132"/>
      <c r="M47" s="545"/>
      <c r="N47" s="545"/>
      <c r="O47" s="545"/>
      <c r="P47" s="545"/>
      <c r="Q47" s="545"/>
    </row>
    <row r="48" spans="1:17" ht="30.75" customHeight="1">
      <c r="A48" s="103" t="s">
        <v>99</v>
      </c>
      <c r="B48" s="275">
        <v>13347.6</v>
      </c>
      <c r="C48" s="274">
        <v>10201.799999999999</v>
      </c>
      <c r="D48" s="238">
        <v>4704</v>
      </c>
      <c r="E48" s="106">
        <f t="shared" si="0"/>
        <v>35.242290748898675</v>
      </c>
      <c r="F48" s="150">
        <v>2352</v>
      </c>
      <c r="G48" s="569" t="s">
        <v>168</v>
      </c>
      <c r="H48" s="570"/>
      <c r="I48" s="132"/>
      <c r="M48" s="545"/>
      <c r="N48" s="545"/>
      <c r="O48" s="545"/>
      <c r="P48" s="545"/>
      <c r="Q48" s="545"/>
    </row>
    <row r="49" spans="1:9" ht="50.25" customHeight="1">
      <c r="A49" s="103" t="s">
        <v>101</v>
      </c>
      <c r="B49" s="279">
        <v>42000</v>
      </c>
      <c r="C49" s="269">
        <v>14000</v>
      </c>
      <c r="D49" s="270">
        <v>11301.34</v>
      </c>
      <c r="E49" s="112">
        <f t="shared" si="0"/>
        <v>26.907952380952381</v>
      </c>
      <c r="F49" s="150">
        <v>1301.49</v>
      </c>
      <c r="G49" s="546" t="s">
        <v>247</v>
      </c>
      <c r="H49" s="570"/>
      <c r="I49" s="132"/>
    </row>
    <row r="50" spans="1:9" ht="24" customHeight="1">
      <c r="A50" s="113" t="s">
        <v>102</v>
      </c>
      <c r="B50" s="211">
        <f>SUM(B36:B49)</f>
        <v>903232.60000000009</v>
      </c>
      <c r="C50" s="211">
        <f>SUM(C36:C49)</f>
        <v>855546.2200000002</v>
      </c>
      <c r="D50" s="211">
        <f>SUM(D36:D49)</f>
        <v>564958.99</v>
      </c>
      <c r="E50" s="115">
        <f t="shared" si="0"/>
        <v>62.548560581183622</v>
      </c>
      <c r="F50" s="271">
        <f>SUM(F36:F49)</f>
        <v>309763.55000000005</v>
      </c>
      <c r="G50" s="585"/>
      <c r="H50" s="586"/>
      <c r="I50" s="132"/>
    </row>
    <row r="51" spans="1:9" ht="3.75" customHeight="1">
      <c r="A51" s="587"/>
      <c r="B51" s="588"/>
      <c r="C51" s="588"/>
      <c r="D51" s="588"/>
      <c r="E51" s="588"/>
      <c r="F51" s="588"/>
      <c r="G51" s="588"/>
      <c r="H51" s="588"/>
      <c r="I51" s="132"/>
    </row>
    <row r="52" spans="1:9" ht="16.5" customHeight="1">
      <c r="A52" s="541" t="s">
        <v>103</v>
      </c>
      <c r="B52" s="542"/>
      <c r="C52" s="542"/>
      <c r="D52" s="542"/>
      <c r="E52" s="542"/>
      <c r="F52" s="542"/>
      <c r="G52" s="542"/>
      <c r="H52" s="542"/>
      <c r="I52" s="132"/>
    </row>
    <row r="53" spans="1:9" ht="54" customHeight="1">
      <c r="A53" s="581" t="s">
        <v>85</v>
      </c>
      <c r="B53" s="581"/>
      <c r="C53" s="245" t="s">
        <v>198</v>
      </c>
      <c r="D53" s="98" t="s">
        <v>104</v>
      </c>
      <c r="E53" s="98" t="s">
        <v>105</v>
      </c>
      <c r="F53" s="116" t="s">
        <v>16</v>
      </c>
      <c r="G53" s="563" t="s">
        <v>52</v>
      </c>
      <c r="H53" s="582"/>
      <c r="I53" s="132"/>
    </row>
    <row r="54" spans="1:9" ht="59.25" customHeight="1">
      <c r="A54" s="583" t="s">
        <v>106</v>
      </c>
      <c r="B54" s="583"/>
      <c r="C54" s="280">
        <v>5760</v>
      </c>
      <c r="D54" s="105">
        <v>5760</v>
      </c>
      <c r="E54" s="105">
        <v>0</v>
      </c>
      <c r="F54" s="117">
        <f>E54/D54*100</f>
        <v>0</v>
      </c>
      <c r="G54" s="584" t="s">
        <v>169</v>
      </c>
      <c r="H54" s="584"/>
      <c r="I54" s="132"/>
    </row>
    <row r="55" spans="1:9" ht="21.75" customHeight="1">
      <c r="A55" s="583" t="s">
        <v>107</v>
      </c>
      <c r="B55" s="583"/>
      <c r="C55" s="280">
        <v>375</v>
      </c>
      <c r="D55" s="105">
        <v>1500</v>
      </c>
      <c r="E55" s="105">
        <v>0</v>
      </c>
      <c r="F55" s="117">
        <v>0</v>
      </c>
      <c r="G55" s="589" t="s">
        <v>170</v>
      </c>
      <c r="H55" s="590"/>
      <c r="I55" s="132"/>
    </row>
    <row r="56" spans="1:9" ht="32.25" customHeight="1">
      <c r="A56" s="583" t="s">
        <v>108</v>
      </c>
      <c r="B56" s="583"/>
      <c r="C56" s="280">
        <v>100</v>
      </c>
      <c r="D56" s="281">
        <v>1200</v>
      </c>
      <c r="E56" s="105">
        <v>0</v>
      </c>
      <c r="F56" s="117">
        <f t="shared" ref="F56:F65" si="1">E56/D56*100</f>
        <v>0</v>
      </c>
      <c r="G56" s="591" t="s">
        <v>171</v>
      </c>
      <c r="H56" s="591"/>
      <c r="I56" s="132"/>
    </row>
    <row r="57" spans="1:9" ht="27.75" customHeight="1">
      <c r="A57" s="583" t="s">
        <v>172</v>
      </c>
      <c r="B57" s="583"/>
      <c r="C57" s="280">
        <v>3379.41</v>
      </c>
      <c r="D57" s="105">
        <v>10138.25</v>
      </c>
      <c r="E57" s="105">
        <v>375.21</v>
      </c>
      <c r="F57" s="117">
        <f t="shared" si="1"/>
        <v>3.7009345794392523</v>
      </c>
      <c r="G57" s="584" t="s">
        <v>173</v>
      </c>
      <c r="H57" s="584"/>
      <c r="I57" s="132"/>
    </row>
    <row r="58" spans="1:9" ht="25.5" customHeight="1">
      <c r="A58" s="583" t="s">
        <v>174</v>
      </c>
      <c r="B58" s="583"/>
      <c r="C58" s="280">
        <v>277.14999999999998</v>
      </c>
      <c r="D58" s="105">
        <v>1108.6199999999999</v>
      </c>
      <c r="E58" s="105">
        <v>492.72</v>
      </c>
      <c r="F58" s="117">
        <f t="shared" si="1"/>
        <v>44.44444444444445</v>
      </c>
      <c r="G58" s="584" t="s">
        <v>173</v>
      </c>
      <c r="H58" s="584"/>
      <c r="I58" s="132"/>
    </row>
    <row r="59" spans="1:9" ht="30.75" customHeight="1">
      <c r="A59" s="583" t="s">
        <v>112</v>
      </c>
      <c r="B59" s="583"/>
      <c r="C59" s="280">
        <v>0</v>
      </c>
      <c r="D59" s="105">
        <v>10000</v>
      </c>
      <c r="E59" s="105">
        <v>0</v>
      </c>
      <c r="F59" s="117">
        <f t="shared" si="1"/>
        <v>0</v>
      </c>
      <c r="G59" s="592" t="s">
        <v>175</v>
      </c>
      <c r="H59" s="592"/>
      <c r="I59" s="132"/>
    </row>
    <row r="60" spans="1:9" ht="29.25" customHeight="1">
      <c r="A60" s="583" t="s">
        <v>113</v>
      </c>
      <c r="B60" s="583"/>
      <c r="C60" s="280">
        <v>0</v>
      </c>
      <c r="D60" s="105">
        <v>4000</v>
      </c>
      <c r="E60" s="105">
        <v>0</v>
      </c>
      <c r="F60" s="117">
        <f t="shared" si="1"/>
        <v>0</v>
      </c>
      <c r="G60" s="584" t="s">
        <v>176</v>
      </c>
      <c r="H60" s="584"/>
      <c r="I60" s="132"/>
    </row>
    <row r="61" spans="1:9" ht="25.5" customHeight="1">
      <c r="A61" s="583" t="s">
        <v>114</v>
      </c>
      <c r="B61" s="583"/>
      <c r="C61" s="280">
        <v>5000</v>
      </c>
      <c r="D61" s="105">
        <v>15000</v>
      </c>
      <c r="E61" s="105">
        <v>7400</v>
      </c>
      <c r="F61" s="117">
        <f t="shared" si="1"/>
        <v>49.333333333333336</v>
      </c>
      <c r="G61" s="584" t="s">
        <v>177</v>
      </c>
      <c r="H61" s="584"/>
      <c r="I61" s="132"/>
    </row>
    <row r="62" spans="1:9" ht="26.25" customHeight="1">
      <c r="A62" s="583" t="s">
        <v>115</v>
      </c>
      <c r="B62" s="583"/>
      <c r="C62" s="280">
        <v>0</v>
      </c>
      <c r="D62" s="105">
        <v>200000</v>
      </c>
      <c r="E62" s="105">
        <v>0</v>
      </c>
      <c r="F62" s="117">
        <f t="shared" si="1"/>
        <v>0</v>
      </c>
      <c r="G62" s="584" t="s">
        <v>176</v>
      </c>
      <c r="H62" s="584"/>
      <c r="I62" s="132"/>
    </row>
    <row r="63" spans="1:9" ht="38.25" customHeight="1">
      <c r="A63" s="583" t="s">
        <v>116</v>
      </c>
      <c r="B63" s="583"/>
      <c r="C63" s="280">
        <v>0</v>
      </c>
      <c r="D63" s="105">
        <v>241377.2</v>
      </c>
      <c r="E63" s="105">
        <v>0</v>
      </c>
      <c r="F63" s="117">
        <f t="shared" si="1"/>
        <v>0</v>
      </c>
      <c r="G63" s="592" t="s">
        <v>178</v>
      </c>
      <c r="H63" s="592"/>
      <c r="I63" s="132"/>
    </row>
    <row r="64" spans="1:9" ht="43.5" customHeight="1">
      <c r="A64" s="583" t="s">
        <v>117</v>
      </c>
      <c r="B64" s="583"/>
      <c r="C64" s="280">
        <v>0</v>
      </c>
      <c r="D64" s="105">
        <v>47100</v>
      </c>
      <c r="E64" s="105">
        <v>0</v>
      </c>
      <c r="F64" s="117">
        <f t="shared" si="1"/>
        <v>0</v>
      </c>
      <c r="G64" s="591" t="s">
        <v>179</v>
      </c>
      <c r="H64" s="591"/>
      <c r="I64" s="132"/>
    </row>
    <row r="65" spans="1:23" ht="57" customHeight="1">
      <c r="A65" s="583" t="s">
        <v>118</v>
      </c>
      <c r="B65" s="583"/>
      <c r="C65" s="280">
        <v>6900</v>
      </c>
      <c r="D65" s="105">
        <v>20700</v>
      </c>
      <c r="E65" s="105">
        <v>2659.2</v>
      </c>
      <c r="F65" s="117">
        <f t="shared" si="1"/>
        <v>12.846376811594201</v>
      </c>
      <c r="G65" s="591" t="s">
        <v>180</v>
      </c>
      <c r="H65" s="591"/>
      <c r="I65" s="132"/>
    </row>
    <row r="66" spans="1:23" ht="24" customHeight="1">
      <c r="A66" s="606" t="s">
        <v>248</v>
      </c>
      <c r="B66" s="607"/>
      <c r="C66" s="282">
        <v>2633.33</v>
      </c>
      <c r="D66" s="283">
        <v>7900</v>
      </c>
      <c r="E66" s="283">
        <v>3019.48</v>
      </c>
      <c r="F66" s="212">
        <f>E66/D66*100</f>
        <v>38.221265822784808</v>
      </c>
      <c r="G66" s="608" t="s">
        <v>249</v>
      </c>
      <c r="H66" s="608"/>
      <c r="I66" s="132"/>
    </row>
    <row r="67" spans="1:23" ht="27" customHeight="1">
      <c r="A67" s="606" t="s">
        <v>250</v>
      </c>
      <c r="B67" s="607"/>
      <c r="C67" s="282">
        <v>0</v>
      </c>
      <c r="D67" s="283">
        <v>0</v>
      </c>
      <c r="E67" s="283">
        <v>0</v>
      </c>
      <c r="F67" s="212"/>
      <c r="G67" s="608" t="s">
        <v>251</v>
      </c>
      <c r="H67" s="608"/>
      <c r="I67" s="132"/>
    </row>
    <row r="68" spans="1:23" ht="21.75" customHeight="1">
      <c r="A68" s="609" t="s">
        <v>252</v>
      </c>
      <c r="B68" s="610"/>
      <c r="C68" s="282">
        <v>997</v>
      </c>
      <c r="D68" s="283">
        <v>997</v>
      </c>
      <c r="E68" s="283">
        <v>0</v>
      </c>
      <c r="F68" s="212">
        <v>0</v>
      </c>
      <c r="G68" s="546" t="s">
        <v>253</v>
      </c>
      <c r="H68" s="547"/>
      <c r="I68" s="132"/>
    </row>
    <row r="69" spans="1:23" ht="27" customHeight="1">
      <c r="A69" s="609" t="s">
        <v>254</v>
      </c>
      <c r="B69" s="610"/>
      <c r="C69" s="282">
        <v>1339.2</v>
      </c>
      <c r="D69" s="283">
        <v>1339.2</v>
      </c>
      <c r="E69" s="283">
        <v>0</v>
      </c>
      <c r="F69" s="212">
        <v>0</v>
      </c>
      <c r="G69" s="546" t="s">
        <v>255</v>
      </c>
      <c r="H69" s="547"/>
      <c r="I69" s="132"/>
    </row>
    <row r="70" spans="1:23" ht="86.25" customHeight="1">
      <c r="A70" s="623" t="s">
        <v>119</v>
      </c>
      <c r="B70" s="623"/>
      <c r="C70" s="284">
        <v>0</v>
      </c>
      <c r="D70" s="283">
        <v>0</v>
      </c>
      <c r="E70" s="283">
        <v>0</v>
      </c>
      <c r="F70" s="212">
        <v>0</v>
      </c>
      <c r="G70" s="608" t="s">
        <v>256</v>
      </c>
      <c r="H70" s="608"/>
      <c r="I70" s="243"/>
      <c r="P70" s="260" t="s">
        <v>58</v>
      </c>
      <c r="Q70" s="261" t="s">
        <v>8</v>
      </c>
      <c r="R70" s="261" t="s">
        <v>9</v>
      </c>
      <c r="S70" s="262" t="s">
        <v>59</v>
      </c>
      <c r="T70" s="262" t="s">
        <v>60</v>
      </c>
      <c r="U70" s="261" t="s">
        <v>32</v>
      </c>
      <c r="V70" s="525" t="s">
        <v>10</v>
      </c>
      <c r="W70" s="526"/>
    </row>
    <row r="71" spans="1:23" ht="30" customHeight="1">
      <c r="A71" s="624" t="s">
        <v>120</v>
      </c>
      <c r="B71" s="624"/>
      <c r="C71" s="213">
        <f>SUM(C54:C70)</f>
        <v>26761.09</v>
      </c>
      <c r="D71" s="213">
        <f>D54+D55+D56+D57+D58+D59+D60+D61+D62+D63+D64+D65+D70+SUM(D54:D70)</f>
        <v>1126004.3400000001</v>
      </c>
      <c r="E71" s="213">
        <f>SUM(E54:E70)</f>
        <v>13946.61</v>
      </c>
      <c r="F71" s="214">
        <f>E71/D71*100</f>
        <v>1.2385929169686858</v>
      </c>
      <c r="G71" s="531"/>
      <c r="H71" s="531"/>
      <c r="I71" s="244"/>
      <c r="P71" s="146">
        <v>857322</v>
      </c>
      <c r="Q71" s="263">
        <v>931517.92</v>
      </c>
      <c r="R71" s="263">
        <v>527267.41</v>
      </c>
      <c r="S71" s="263">
        <v>117502.56</v>
      </c>
      <c r="T71" s="263">
        <v>43306.64</v>
      </c>
      <c r="U71" s="263">
        <v>410707.39</v>
      </c>
      <c r="V71" s="527">
        <f>U71/Q71*100</f>
        <v>44.090122281276138</v>
      </c>
      <c r="W71" s="528"/>
    </row>
    <row r="72" spans="1:23" ht="34.5" customHeight="1">
      <c r="A72" s="601" t="s">
        <v>121</v>
      </c>
      <c r="B72" s="602"/>
      <c r="C72" s="264">
        <f>SUM(C71+C50)</f>
        <v>882307.31000000017</v>
      </c>
      <c r="D72" s="215">
        <f>D71+B50</f>
        <v>2029236.9400000002</v>
      </c>
      <c r="E72" s="216">
        <f>SUM(D50,E71)</f>
        <v>578905.59999999998</v>
      </c>
      <c r="F72" s="217">
        <f>E72/D72*100</f>
        <v>28.528240768177614</v>
      </c>
      <c r="G72" s="531"/>
      <c r="H72" s="531"/>
      <c r="I72" s="163"/>
    </row>
    <row r="73" spans="1:23" ht="25.5" customHeight="1">
      <c r="A73" s="603" t="s">
        <v>123</v>
      </c>
      <c r="B73" s="604"/>
      <c r="C73" s="239"/>
      <c r="D73" s="605" t="s">
        <v>181</v>
      </c>
      <c r="E73" s="605"/>
      <c r="F73" s="619" t="s">
        <v>125</v>
      </c>
      <c r="G73" s="620"/>
      <c r="H73" s="620"/>
      <c r="I73" s="163"/>
    </row>
    <row r="74" spans="1:23" ht="36.75" customHeight="1">
      <c r="A74" s="242" t="s">
        <v>126</v>
      </c>
      <c r="B74" s="227" t="s">
        <v>127</v>
      </c>
      <c r="C74" s="232" t="s">
        <v>182</v>
      </c>
      <c r="D74" s="233"/>
      <c r="E74" s="141" t="s">
        <v>129</v>
      </c>
      <c r="F74" s="621"/>
      <c r="G74" s="622"/>
      <c r="H74" s="622"/>
      <c r="I74" s="163"/>
    </row>
    <row r="75" spans="1:23" ht="22.5" customHeight="1">
      <c r="A75" s="149" t="s">
        <v>183</v>
      </c>
      <c r="B75" s="150">
        <v>5290</v>
      </c>
      <c r="C75" s="513" t="s">
        <v>184</v>
      </c>
      <c r="D75" s="514"/>
      <c r="E75" s="517">
        <v>8000</v>
      </c>
      <c r="F75" s="614" t="s">
        <v>185</v>
      </c>
      <c r="G75" s="614"/>
      <c r="H75" s="614"/>
      <c r="I75" s="153"/>
    </row>
    <row r="76" spans="1:23" ht="24" customHeight="1">
      <c r="A76" s="151" t="s">
        <v>186</v>
      </c>
      <c r="B76" s="164">
        <v>2710</v>
      </c>
      <c r="C76" s="515"/>
      <c r="D76" s="516"/>
      <c r="E76" s="518"/>
      <c r="F76" s="614"/>
      <c r="G76" s="614"/>
      <c r="H76" s="614"/>
      <c r="I76" s="163"/>
    </row>
    <row r="77" spans="1:23" ht="21.75" customHeight="1">
      <c r="A77" s="119" t="s">
        <v>183</v>
      </c>
      <c r="B77" s="150">
        <v>6360</v>
      </c>
      <c r="C77" s="511" t="s">
        <v>187</v>
      </c>
      <c r="D77" s="512"/>
      <c r="E77" s="152">
        <v>6360</v>
      </c>
      <c r="F77" s="614" t="s">
        <v>188</v>
      </c>
      <c r="G77" s="614"/>
      <c r="H77" s="614"/>
      <c r="I77" s="163"/>
    </row>
    <row r="78" spans="1:23" ht="27" customHeight="1">
      <c r="A78" s="119" t="s">
        <v>183</v>
      </c>
      <c r="B78" s="150">
        <v>5000</v>
      </c>
      <c r="C78" s="511" t="s">
        <v>183</v>
      </c>
      <c r="D78" s="512"/>
      <c r="E78" s="152">
        <v>5000</v>
      </c>
      <c r="F78" s="614" t="s">
        <v>189</v>
      </c>
      <c r="G78" s="614"/>
      <c r="H78" s="614"/>
      <c r="I78" s="163"/>
    </row>
    <row r="79" spans="1:23" ht="30.75" customHeight="1">
      <c r="A79" s="119" t="s">
        <v>190</v>
      </c>
      <c r="B79" s="150">
        <v>3672</v>
      </c>
      <c r="C79" s="511" t="s">
        <v>191</v>
      </c>
      <c r="D79" s="512"/>
      <c r="E79" s="154">
        <v>3672</v>
      </c>
      <c r="F79" s="611" t="s">
        <v>192</v>
      </c>
      <c r="G79" s="612"/>
      <c r="H79" s="613"/>
      <c r="I79" s="163"/>
    </row>
    <row r="80" spans="1:23" ht="24" customHeight="1">
      <c r="A80" s="615" t="s">
        <v>190</v>
      </c>
      <c r="B80" s="617">
        <v>23917.1</v>
      </c>
      <c r="C80" s="513" t="s">
        <v>183</v>
      </c>
      <c r="D80" s="514"/>
      <c r="E80" s="218">
        <v>7684.6</v>
      </c>
      <c r="F80" s="614" t="s">
        <v>199</v>
      </c>
      <c r="G80" s="614"/>
      <c r="H80" s="614"/>
      <c r="I80" s="163"/>
    </row>
    <row r="81" spans="1:17" ht="24.75" customHeight="1">
      <c r="A81" s="616"/>
      <c r="B81" s="618"/>
      <c r="C81" s="511" t="s">
        <v>187</v>
      </c>
      <c r="D81" s="512"/>
      <c r="E81" s="219">
        <v>16232.5</v>
      </c>
      <c r="F81" s="614"/>
      <c r="G81" s="614"/>
      <c r="H81" s="614"/>
      <c r="I81" s="163"/>
    </row>
    <row r="82" spans="1:17" ht="24.75" customHeight="1">
      <c r="A82" s="155" t="s">
        <v>193</v>
      </c>
      <c r="B82" s="150">
        <v>780</v>
      </c>
      <c r="C82" s="529" t="s">
        <v>194</v>
      </c>
      <c r="D82" s="530"/>
      <c r="E82" s="152">
        <v>780</v>
      </c>
      <c r="F82" s="614" t="s">
        <v>200</v>
      </c>
      <c r="G82" s="614"/>
      <c r="H82" s="614"/>
      <c r="I82" s="163"/>
    </row>
    <row r="83" spans="1:17" ht="26.25" customHeight="1">
      <c r="A83" s="155" t="s">
        <v>193</v>
      </c>
      <c r="B83" s="156">
        <v>12712</v>
      </c>
      <c r="C83" s="511" t="s">
        <v>195</v>
      </c>
      <c r="D83" s="512"/>
      <c r="E83" s="152">
        <v>12712</v>
      </c>
      <c r="F83" s="611" t="s">
        <v>196</v>
      </c>
      <c r="G83" s="612"/>
      <c r="H83" s="613"/>
      <c r="I83" s="163"/>
    </row>
    <row r="84" spans="1:17" ht="24" customHeight="1">
      <c r="A84" s="155" t="s">
        <v>193</v>
      </c>
      <c r="B84" s="156">
        <v>5000</v>
      </c>
      <c r="C84" s="511" t="s">
        <v>195</v>
      </c>
      <c r="D84" s="512"/>
      <c r="E84" s="120">
        <v>5000</v>
      </c>
      <c r="F84" s="611" t="s">
        <v>257</v>
      </c>
      <c r="G84" s="612"/>
      <c r="H84" s="613"/>
      <c r="I84" s="163"/>
    </row>
    <row r="85" spans="1:17" ht="24" customHeight="1">
      <c r="A85" s="155" t="s">
        <v>193</v>
      </c>
      <c r="B85" s="156">
        <v>6069.4</v>
      </c>
      <c r="C85" s="511" t="s">
        <v>195</v>
      </c>
      <c r="D85" s="512"/>
      <c r="E85" s="120">
        <v>6069.4</v>
      </c>
      <c r="F85" s="611" t="s">
        <v>196</v>
      </c>
      <c r="G85" s="612"/>
      <c r="H85" s="613"/>
      <c r="I85" s="220"/>
    </row>
    <row r="86" spans="1:17" ht="30" customHeight="1">
      <c r="A86" s="155" t="s">
        <v>187</v>
      </c>
      <c r="B86" s="156">
        <v>2500</v>
      </c>
      <c r="C86" s="511" t="s">
        <v>183</v>
      </c>
      <c r="D86" s="512"/>
      <c r="E86" s="120">
        <v>2500</v>
      </c>
      <c r="F86" s="614" t="s">
        <v>258</v>
      </c>
      <c r="G86" s="614"/>
      <c r="H86" s="614"/>
      <c r="I86" s="221"/>
      <c r="J86" s="221"/>
    </row>
    <row r="87" spans="1:17" ht="24" customHeight="1">
      <c r="A87" s="157" t="s">
        <v>193</v>
      </c>
      <c r="B87" s="156">
        <v>7300</v>
      </c>
      <c r="C87" s="511" t="s">
        <v>195</v>
      </c>
      <c r="D87" s="512"/>
      <c r="E87" s="120">
        <v>7300</v>
      </c>
      <c r="F87" s="611" t="s">
        <v>197</v>
      </c>
      <c r="G87" s="612"/>
      <c r="H87" s="613"/>
      <c r="I87" s="221"/>
      <c r="J87" s="221"/>
    </row>
    <row r="88" spans="1:17" ht="18" customHeight="1">
      <c r="A88" s="157" t="s">
        <v>265</v>
      </c>
      <c r="B88" s="156">
        <v>79346.87</v>
      </c>
      <c r="C88" s="513" t="s">
        <v>194</v>
      </c>
      <c r="D88" s="514"/>
      <c r="E88" s="517">
        <v>85400</v>
      </c>
      <c r="F88" s="519" t="s">
        <v>266</v>
      </c>
      <c r="G88" s="520"/>
      <c r="H88" s="521"/>
      <c r="I88" s="221"/>
      <c r="J88" s="221"/>
    </row>
    <row r="89" spans="1:17" ht="24.75" customHeight="1">
      <c r="A89" s="157" t="s">
        <v>267</v>
      </c>
      <c r="B89" s="156">
        <v>6053.13</v>
      </c>
      <c r="C89" s="515"/>
      <c r="D89" s="516"/>
      <c r="E89" s="518"/>
      <c r="F89" s="522"/>
      <c r="G89" s="523"/>
      <c r="H89" s="524"/>
      <c r="I89" s="221"/>
      <c r="J89" s="221"/>
    </row>
    <row r="90" spans="1:17" ht="34.5" customHeight="1">
      <c r="A90" s="157" t="s">
        <v>183</v>
      </c>
      <c r="B90" s="156">
        <v>9040</v>
      </c>
      <c r="C90" s="498" t="s">
        <v>265</v>
      </c>
      <c r="D90" s="499"/>
      <c r="E90" s="120">
        <v>9040</v>
      </c>
      <c r="F90" s="500" t="s">
        <v>268</v>
      </c>
      <c r="G90" s="501"/>
      <c r="H90" s="502"/>
      <c r="I90" s="240"/>
      <c r="J90" s="236"/>
    </row>
    <row r="91" spans="1:17" ht="22.5" customHeight="1">
      <c r="A91" s="157" t="s">
        <v>269</v>
      </c>
      <c r="B91" s="156">
        <v>53000</v>
      </c>
      <c r="C91" s="498" t="s">
        <v>270</v>
      </c>
      <c r="D91" s="499"/>
      <c r="E91" s="120">
        <v>53000</v>
      </c>
      <c r="F91" s="500" t="s">
        <v>271</v>
      </c>
      <c r="G91" s="501"/>
      <c r="H91" s="502"/>
      <c r="I91" s="241"/>
      <c r="J91" s="237"/>
    </row>
    <row r="92" spans="1:17" ht="26.25" customHeight="1">
      <c r="A92" s="157" t="s">
        <v>272</v>
      </c>
      <c r="B92" s="156">
        <v>1950</v>
      </c>
      <c r="C92" s="498" t="s">
        <v>191</v>
      </c>
      <c r="D92" s="499"/>
      <c r="E92" s="120">
        <v>1950</v>
      </c>
      <c r="F92" s="500" t="s">
        <v>273</v>
      </c>
      <c r="G92" s="501"/>
      <c r="H92" s="502"/>
      <c r="I92" s="132"/>
    </row>
    <row r="93" spans="1:17" ht="25.5" customHeight="1">
      <c r="A93" s="157" t="s">
        <v>274</v>
      </c>
      <c r="B93" s="156">
        <v>3000</v>
      </c>
      <c r="C93" s="498" t="s">
        <v>265</v>
      </c>
      <c r="D93" s="499"/>
      <c r="E93" s="120">
        <v>3000</v>
      </c>
      <c r="F93" s="500" t="s">
        <v>275</v>
      </c>
      <c r="G93" s="501"/>
      <c r="H93" s="502"/>
      <c r="I93" s="132"/>
    </row>
    <row r="94" spans="1:17" ht="41.25" customHeight="1">
      <c r="A94" s="157" t="s">
        <v>274</v>
      </c>
      <c r="B94" s="156">
        <v>310</v>
      </c>
      <c r="C94" s="498" t="s">
        <v>194</v>
      </c>
      <c r="D94" s="499"/>
      <c r="E94" s="120">
        <v>310</v>
      </c>
      <c r="F94" s="500" t="s">
        <v>276</v>
      </c>
      <c r="G94" s="501"/>
      <c r="H94" s="502"/>
      <c r="I94" s="132"/>
      <c r="N94" s="33" t="s">
        <v>202</v>
      </c>
      <c r="Q94" s="33" t="s">
        <v>201</v>
      </c>
    </row>
    <row r="95" spans="1:17" ht="19.5" customHeight="1">
      <c r="A95" s="125" t="s">
        <v>102</v>
      </c>
      <c r="B95" s="222">
        <f>SUM(B74:B94)</f>
        <v>234010.5</v>
      </c>
      <c r="C95" s="503" t="s">
        <v>102</v>
      </c>
      <c r="D95" s="504"/>
      <c r="E95" s="222">
        <f>SUM(E74:E94)</f>
        <v>234010.5</v>
      </c>
      <c r="F95" s="505"/>
      <c r="G95" s="506"/>
      <c r="H95" s="507"/>
      <c r="I95" s="132"/>
    </row>
    <row r="96" spans="1:17" ht="199.5" customHeight="1">
      <c r="A96" s="125"/>
      <c r="B96" s="285">
        <v>284860.68</v>
      </c>
      <c r="C96" s="508" t="s">
        <v>277</v>
      </c>
      <c r="D96" s="509"/>
      <c r="E96" s="265">
        <v>720470.61</v>
      </c>
      <c r="F96" s="508" t="s">
        <v>278</v>
      </c>
      <c r="G96" s="510"/>
      <c r="H96" s="509"/>
      <c r="I96" s="132"/>
      <c r="N96" s="144"/>
      <c r="Q96" s="144"/>
    </row>
    <row r="97" spans="1:18" ht="121.5" customHeight="1">
      <c r="A97" s="488" t="s">
        <v>279</v>
      </c>
      <c r="B97" s="489"/>
      <c r="C97" s="489"/>
      <c r="D97" s="489"/>
      <c r="E97" s="489"/>
      <c r="F97" s="489"/>
      <c r="G97" s="489"/>
      <c r="H97" s="490"/>
      <c r="N97" s="144"/>
      <c r="Q97" s="144"/>
      <c r="R97" s="144"/>
    </row>
    <row r="98" spans="1:18" ht="3.75" customHeight="1"/>
    <row r="99" spans="1:18" ht="15" customHeight="1">
      <c r="A99" s="491" t="s">
        <v>23</v>
      </c>
      <c r="B99" s="492"/>
      <c r="C99" s="493"/>
      <c r="D99" s="494" t="s">
        <v>22</v>
      </c>
      <c r="E99" s="494"/>
      <c r="F99" s="494"/>
      <c r="G99" s="491" t="s">
        <v>44</v>
      </c>
      <c r="H99" s="493"/>
      <c r="N99" s="202"/>
    </row>
    <row r="100" spans="1:18" ht="66" customHeight="1">
      <c r="A100" s="495"/>
      <c r="B100" s="496"/>
      <c r="C100" s="497"/>
      <c r="D100" s="495"/>
      <c r="E100" s="496"/>
      <c r="F100" s="497"/>
      <c r="G100" s="495"/>
      <c r="H100" s="497"/>
    </row>
    <row r="101" spans="1:18" ht="409.6" customHeight="1"/>
    <row r="102" spans="1:18" ht="409.6" customHeight="1"/>
    <row r="103" spans="1:18" ht="409.6" customHeight="1">
      <c r="Q103" s="144"/>
    </row>
    <row r="104" spans="1:18" ht="409.6" customHeight="1"/>
    <row r="105" spans="1:18" ht="409.6" customHeight="1"/>
    <row r="106" spans="1:18" ht="409.6" customHeight="1"/>
    <row r="107" spans="1:18" ht="409.6" customHeight="1"/>
    <row r="108" spans="1:18" ht="409.6" customHeight="1"/>
    <row r="111" spans="1:18">
      <c r="H111" s="144"/>
    </row>
    <row r="113" spans="14:14">
      <c r="N113" s="144"/>
    </row>
  </sheetData>
  <mergeCells count="140">
    <mergeCell ref="F84:H84"/>
    <mergeCell ref="F85:H85"/>
    <mergeCell ref="F86:H86"/>
    <mergeCell ref="F87:H87"/>
    <mergeCell ref="A62:B62"/>
    <mergeCell ref="G62:H62"/>
    <mergeCell ref="E75:E76"/>
    <mergeCell ref="F78:H78"/>
    <mergeCell ref="F79:H79"/>
    <mergeCell ref="A80:A81"/>
    <mergeCell ref="B80:B81"/>
    <mergeCell ref="F80:H81"/>
    <mergeCell ref="F82:H82"/>
    <mergeCell ref="F83:H83"/>
    <mergeCell ref="F77:H77"/>
    <mergeCell ref="F75:H76"/>
    <mergeCell ref="F73:H74"/>
    <mergeCell ref="C84:D84"/>
    <mergeCell ref="C85:D85"/>
    <mergeCell ref="A69:B69"/>
    <mergeCell ref="G69:H69"/>
    <mergeCell ref="A70:B70"/>
    <mergeCell ref="G70:H70"/>
    <mergeCell ref="A71:B71"/>
    <mergeCell ref="A72:B72"/>
    <mergeCell ref="A73:B73"/>
    <mergeCell ref="D73:E73"/>
    <mergeCell ref="A66:B66"/>
    <mergeCell ref="A67:B67"/>
    <mergeCell ref="A63:B63"/>
    <mergeCell ref="A64:B64"/>
    <mergeCell ref="G64:H64"/>
    <mergeCell ref="G63:H63"/>
    <mergeCell ref="G66:H66"/>
    <mergeCell ref="G67:H67"/>
    <mergeCell ref="G68:H68"/>
    <mergeCell ref="A68:B68"/>
    <mergeCell ref="G60:H60"/>
    <mergeCell ref="G61:H61"/>
    <mergeCell ref="A59:B59"/>
    <mergeCell ref="A60:B60"/>
    <mergeCell ref="A61:B61"/>
    <mergeCell ref="A58:B58"/>
    <mergeCell ref="G58:H58"/>
    <mergeCell ref="A65:B65"/>
    <mergeCell ref="G65:H65"/>
    <mergeCell ref="A1:H1"/>
    <mergeCell ref="A2:H2"/>
    <mergeCell ref="B4:L4"/>
    <mergeCell ref="B6:L6"/>
    <mergeCell ref="B8:H8"/>
    <mergeCell ref="A9:H9"/>
    <mergeCell ref="G46:H46"/>
    <mergeCell ref="G47:H47"/>
    <mergeCell ref="G48:H48"/>
    <mergeCell ref="G40:H40"/>
    <mergeCell ref="G41:H41"/>
    <mergeCell ref="G42:H42"/>
    <mergeCell ref="C83:D83"/>
    <mergeCell ref="G38:H38"/>
    <mergeCell ref="G39:H39"/>
    <mergeCell ref="A10:H10"/>
    <mergeCell ref="B11:D11"/>
    <mergeCell ref="E11:F11"/>
    <mergeCell ref="B12:D12"/>
    <mergeCell ref="E12:F12"/>
    <mergeCell ref="A13:H13"/>
    <mergeCell ref="A53:B53"/>
    <mergeCell ref="G53:H53"/>
    <mergeCell ref="A54:B54"/>
    <mergeCell ref="G54:H54"/>
    <mergeCell ref="G49:H49"/>
    <mergeCell ref="G50:H50"/>
    <mergeCell ref="A51:H51"/>
    <mergeCell ref="A52:H52"/>
    <mergeCell ref="A55:B55"/>
    <mergeCell ref="G55:H55"/>
    <mergeCell ref="A56:B56"/>
    <mergeCell ref="G56:H56"/>
    <mergeCell ref="A57:B57"/>
    <mergeCell ref="G57:H57"/>
    <mergeCell ref="G59:H59"/>
    <mergeCell ref="M12:O19"/>
    <mergeCell ref="B15:C15"/>
    <mergeCell ref="B16:C16"/>
    <mergeCell ref="M22:Q22"/>
    <mergeCell ref="A33:H33"/>
    <mergeCell ref="A34:H34"/>
    <mergeCell ref="P34:Q34"/>
    <mergeCell ref="M40:Q48"/>
    <mergeCell ref="G43:H43"/>
    <mergeCell ref="G44:H44"/>
    <mergeCell ref="G45:H45"/>
    <mergeCell ref="A22:H22"/>
    <mergeCell ref="A23:H23"/>
    <mergeCell ref="A24:H24"/>
    <mergeCell ref="A14:H14"/>
    <mergeCell ref="A18:H18"/>
    <mergeCell ref="A19:H19"/>
    <mergeCell ref="A20:H20"/>
    <mergeCell ref="A21:H21"/>
    <mergeCell ref="G35:H35"/>
    <mergeCell ref="G36:H36"/>
    <mergeCell ref="G37:H37"/>
    <mergeCell ref="V70:W70"/>
    <mergeCell ref="V71:W71"/>
    <mergeCell ref="C75:D76"/>
    <mergeCell ref="C77:D77"/>
    <mergeCell ref="C78:D78"/>
    <mergeCell ref="C79:D79"/>
    <mergeCell ref="C80:D80"/>
    <mergeCell ref="C81:D81"/>
    <mergeCell ref="C82:D82"/>
    <mergeCell ref="G71:H72"/>
    <mergeCell ref="C86:D86"/>
    <mergeCell ref="C87:D87"/>
    <mergeCell ref="C88:D89"/>
    <mergeCell ref="E88:E89"/>
    <mergeCell ref="F88:H89"/>
    <mergeCell ref="C90:D90"/>
    <mergeCell ref="F90:H90"/>
    <mergeCell ref="C91:D91"/>
    <mergeCell ref="F91:H91"/>
    <mergeCell ref="A97:H97"/>
    <mergeCell ref="A99:C99"/>
    <mergeCell ref="D99:F99"/>
    <mergeCell ref="G99:H99"/>
    <mergeCell ref="A100:C100"/>
    <mergeCell ref="D100:F100"/>
    <mergeCell ref="G100:H100"/>
    <mergeCell ref="C92:D92"/>
    <mergeCell ref="F92:H92"/>
    <mergeCell ref="C93:D93"/>
    <mergeCell ref="F93:H93"/>
    <mergeCell ref="C94:D94"/>
    <mergeCell ref="F94:H94"/>
    <mergeCell ref="C95:D95"/>
    <mergeCell ref="F95:H95"/>
    <mergeCell ref="C96:D96"/>
    <mergeCell ref="F96:H96"/>
  </mergeCells>
  <pageMargins left="0.511811024" right="0.511811024" top="0.78740157499999996" bottom="0.78740157499999996" header="0.31496062000000002" footer="0.31496062000000002"/>
  <pageSetup paperSize="9" scale="34" orientation="portrait" r:id="rId1"/>
  <rowBreaks count="1" manualBreakCount="1">
    <brk id="50"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111"/>
  <sheetViews>
    <sheetView showGridLines="0" showWhiteSpace="0" view="pageBreakPreview" topLeftCell="A70" zoomScaleNormal="100" zoomScaleSheetLayoutView="100" workbookViewId="0">
      <selection activeCell="A84" sqref="A84:H84"/>
    </sheetView>
  </sheetViews>
  <sheetFormatPr defaultRowHeight="14.25"/>
  <cols>
    <col min="1" max="1" width="24" style="33" customWidth="1"/>
    <col min="2" max="3" width="15" style="33" customWidth="1"/>
    <col min="4" max="4" width="16" style="33" customWidth="1"/>
    <col min="5" max="5" width="16.42578125" style="33" customWidth="1"/>
    <col min="6" max="6" width="13.5703125" style="33" customWidth="1"/>
    <col min="7" max="7" width="26.140625" style="33" customWidth="1"/>
    <col min="8" max="11" width="9.140625" style="33" hidden="1" customWidth="1"/>
    <col min="12" max="16384" width="9.140625" style="33"/>
  </cols>
  <sheetData>
    <row r="1" spans="1:11" ht="42" customHeight="1">
      <c r="A1" s="593" t="s">
        <v>26</v>
      </c>
      <c r="B1" s="594"/>
      <c r="C1" s="594"/>
      <c r="D1" s="594"/>
      <c r="E1" s="594"/>
      <c r="F1" s="594"/>
      <c r="G1" s="595"/>
    </row>
    <row r="2" spans="1:11" ht="15.75" customHeight="1">
      <c r="A2" s="596" t="s">
        <v>64</v>
      </c>
      <c r="B2" s="597"/>
      <c r="C2" s="597"/>
      <c r="D2" s="597"/>
      <c r="E2" s="597"/>
      <c r="F2" s="597"/>
      <c r="G2" s="598"/>
    </row>
    <row r="3" spans="1:11" ht="15.75" customHeight="1">
      <c r="A3" s="68"/>
      <c r="B3" s="69"/>
      <c r="C3" s="74"/>
      <c r="D3" s="74"/>
      <c r="E3" s="69"/>
      <c r="F3" s="69"/>
      <c r="G3" s="70"/>
    </row>
    <row r="4" spans="1:11" ht="15" customHeight="1">
      <c r="A4" s="71" t="s">
        <v>34</v>
      </c>
      <c r="B4" s="599" t="s">
        <v>81</v>
      </c>
      <c r="C4" s="599"/>
      <c r="D4" s="599"/>
      <c r="E4" s="599"/>
      <c r="F4" s="599"/>
      <c r="G4" s="599"/>
      <c r="H4" s="599"/>
      <c r="I4" s="599"/>
      <c r="J4" s="599"/>
      <c r="K4" s="599"/>
    </row>
    <row r="5" spans="1:11" ht="9" customHeight="1">
      <c r="A5" s="37"/>
      <c r="B5" s="34"/>
      <c r="C5" s="34"/>
      <c r="D5" s="34"/>
      <c r="E5" s="34"/>
      <c r="F5" s="34"/>
      <c r="G5" s="38"/>
    </row>
    <row r="6" spans="1:11" ht="22.5" customHeight="1">
      <c r="A6" s="71" t="s">
        <v>35</v>
      </c>
      <c r="B6" s="677" t="s">
        <v>82</v>
      </c>
      <c r="C6" s="600"/>
      <c r="D6" s="600"/>
      <c r="E6" s="600"/>
      <c r="F6" s="600"/>
      <c r="G6" s="600"/>
      <c r="H6" s="600"/>
      <c r="I6" s="600"/>
      <c r="J6" s="600"/>
      <c r="K6" s="600"/>
    </row>
    <row r="7" spans="1:11" ht="6" customHeight="1">
      <c r="A7" s="39"/>
      <c r="B7" s="35"/>
      <c r="C7" s="35"/>
      <c r="D7" s="35"/>
      <c r="E7" s="36"/>
      <c r="F7" s="34"/>
      <c r="G7" s="38"/>
    </row>
    <row r="8" spans="1:11" ht="24" customHeight="1">
      <c r="A8" s="71" t="s">
        <v>33</v>
      </c>
      <c r="B8" s="600" t="s">
        <v>57</v>
      </c>
      <c r="C8" s="600"/>
      <c r="D8" s="600"/>
      <c r="E8" s="600"/>
      <c r="F8" s="600"/>
      <c r="G8" s="600"/>
    </row>
    <row r="9" spans="1:11" ht="6.75" customHeight="1">
      <c r="A9" s="596"/>
      <c r="B9" s="597"/>
      <c r="C9" s="597"/>
      <c r="D9" s="597"/>
      <c r="E9" s="597"/>
      <c r="F9" s="597"/>
      <c r="G9" s="598"/>
    </row>
    <row r="10" spans="1:11">
      <c r="A10" s="555" t="s">
        <v>42</v>
      </c>
      <c r="B10" s="556"/>
      <c r="C10" s="556"/>
      <c r="D10" s="556"/>
      <c r="E10" s="556"/>
      <c r="F10" s="556"/>
      <c r="G10" s="557"/>
    </row>
    <row r="11" spans="1:11" ht="25.5">
      <c r="A11" s="63" t="s">
        <v>1</v>
      </c>
      <c r="B11" s="571" t="s">
        <v>48</v>
      </c>
      <c r="C11" s="573"/>
      <c r="D11" s="571" t="s">
        <v>46</v>
      </c>
      <c r="E11" s="573"/>
      <c r="F11" s="67" t="s">
        <v>47</v>
      </c>
      <c r="G11" s="63" t="s">
        <v>5</v>
      </c>
    </row>
    <row r="12" spans="1:11">
      <c r="A12" s="40" t="s">
        <v>83</v>
      </c>
      <c r="B12" s="574" t="s">
        <v>78</v>
      </c>
      <c r="C12" s="576"/>
      <c r="D12" s="574">
        <v>100</v>
      </c>
      <c r="E12" s="576"/>
      <c r="F12" s="41"/>
      <c r="G12" s="75" t="e">
        <f>F12/E12*100</f>
        <v>#DIV/0!</v>
      </c>
    </row>
    <row r="13" spans="1:11" ht="6.75" customHeight="1">
      <c r="A13" s="578"/>
      <c r="B13" s="579"/>
      <c r="C13" s="579"/>
      <c r="D13" s="579"/>
      <c r="E13" s="579"/>
      <c r="F13" s="579"/>
      <c r="G13" s="580"/>
    </row>
    <row r="14" spans="1:11">
      <c r="A14" s="555" t="s">
        <v>43</v>
      </c>
      <c r="B14" s="556"/>
      <c r="C14" s="556"/>
      <c r="D14" s="556"/>
      <c r="E14" s="556"/>
      <c r="F14" s="556"/>
      <c r="G14" s="557"/>
    </row>
    <row r="15" spans="1:11">
      <c r="A15" s="78" t="s">
        <v>58</v>
      </c>
      <c r="B15" s="64" t="s">
        <v>8</v>
      </c>
      <c r="C15" s="64" t="s">
        <v>9</v>
      </c>
      <c r="D15" s="79" t="s">
        <v>59</v>
      </c>
      <c r="E15" s="79" t="s">
        <v>60</v>
      </c>
      <c r="F15" s="64" t="s">
        <v>32</v>
      </c>
      <c r="G15" s="65" t="s">
        <v>10</v>
      </c>
    </row>
    <row r="16" spans="1:11" ht="17.25" customHeight="1">
      <c r="A16" s="96">
        <v>857322</v>
      </c>
      <c r="B16" s="42"/>
      <c r="C16" s="42"/>
      <c r="D16" s="42"/>
      <c r="E16" s="42"/>
      <c r="F16" s="42"/>
      <c r="G16" s="75" t="e">
        <f>F16/B16*100</f>
        <v>#DIV/0!</v>
      </c>
    </row>
    <row r="17" spans="1:8" ht="9.75" customHeight="1">
      <c r="A17" s="674"/>
      <c r="B17" s="675"/>
      <c r="C17" s="675"/>
      <c r="D17" s="675"/>
      <c r="E17" s="675"/>
      <c r="F17" s="675"/>
      <c r="G17" s="676"/>
    </row>
    <row r="18" spans="1:8" ht="18" customHeight="1">
      <c r="A18" s="558" t="s">
        <v>54</v>
      </c>
      <c r="B18" s="558"/>
      <c r="C18" s="558"/>
      <c r="D18" s="558"/>
      <c r="E18" s="558"/>
      <c r="F18" s="558"/>
      <c r="G18" s="558"/>
      <c r="H18" s="132"/>
    </row>
    <row r="19" spans="1:8" ht="3" customHeight="1">
      <c r="A19" s="668"/>
      <c r="B19" s="668"/>
      <c r="C19" s="668"/>
      <c r="D19" s="668"/>
      <c r="E19" s="668"/>
      <c r="F19" s="668"/>
      <c r="G19" s="668"/>
      <c r="H19" s="132"/>
    </row>
    <row r="20" spans="1:8" ht="15" customHeight="1">
      <c r="A20" s="559" t="s">
        <v>55</v>
      </c>
      <c r="B20" s="559"/>
      <c r="C20" s="559"/>
      <c r="D20" s="559"/>
      <c r="E20" s="559"/>
      <c r="F20" s="559"/>
      <c r="G20" s="559"/>
      <c r="H20" s="132"/>
    </row>
    <row r="21" spans="1:8" ht="58.5" customHeight="1">
      <c r="A21" s="668"/>
      <c r="B21" s="668"/>
      <c r="C21" s="668"/>
      <c r="D21" s="668"/>
      <c r="E21" s="668"/>
      <c r="F21" s="668"/>
      <c r="G21" s="668"/>
      <c r="H21" s="132"/>
    </row>
    <row r="22" spans="1:8" ht="15.75" customHeight="1">
      <c r="A22" s="559" t="s">
        <v>49</v>
      </c>
      <c r="B22" s="559"/>
      <c r="C22" s="559"/>
      <c r="D22" s="559"/>
      <c r="E22" s="559"/>
      <c r="F22" s="559"/>
      <c r="G22" s="559"/>
      <c r="H22" s="132"/>
    </row>
    <row r="23" spans="1:8" ht="45.75" customHeight="1">
      <c r="A23" s="669"/>
      <c r="B23" s="670"/>
      <c r="C23" s="670"/>
      <c r="D23" s="670"/>
      <c r="E23" s="670"/>
      <c r="F23" s="670"/>
      <c r="G23" s="671"/>
      <c r="H23" s="132"/>
    </row>
    <row r="24" spans="1:8" ht="15.75" customHeight="1">
      <c r="A24" s="559" t="s">
        <v>62</v>
      </c>
      <c r="B24" s="559"/>
      <c r="C24" s="559"/>
      <c r="D24" s="559"/>
      <c r="E24" s="559"/>
      <c r="F24" s="559"/>
      <c r="G24" s="559"/>
      <c r="H24" s="132"/>
    </row>
    <row r="25" spans="1:8" ht="55.5" customHeight="1">
      <c r="A25" s="672"/>
      <c r="B25" s="672"/>
      <c r="C25" s="672"/>
      <c r="D25" s="672"/>
      <c r="E25" s="672"/>
      <c r="F25" s="672"/>
      <c r="G25" s="672"/>
      <c r="H25" s="132"/>
    </row>
    <row r="26" spans="1:8" ht="13.5" customHeight="1">
      <c r="A26" s="673" t="s">
        <v>84</v>
      </c>
      <c r="B26" s="673"/>
      <c r="C26" s="673"/>
      <c r="D26" s="673"/>
      <c r="E26" s="673"/>
      <c r="F26" s="673"/>
      <c r="G26" s="673"/>
      <c r="H26" s="132"/>
    </row>
    <row r="27" spans="1:8" ht="35.25" customHeight="1">
      <c r="A27" s="97" t="s">
        <v>85</v>
      </c>
      <c r="B27" s="98" t="s">
        <v>86</v>
      </c>
      <c r="C27" s="98" t="s">
        <v>87</v>
      </c>
      <c r="D27" s="98" t="s">
        <v>16</v>
      </c>
      <c r="E27" s="667" t="s">
        <v>52</v>
      </c>
      <c r="F27" s="667"/>
      <c r="G27" s="667"/>
      <c r="H27" s="132"/>
    </row>
    <row r="28" spans="1:8" ht="18" customHeight="1">
      <c r="A28" s="99" t="s">
        <v>88</v>
      </c>
      <c r="B28" s="100">
        <v>29434.92</v>
      </c>
      <c r="C28" s="101"/>
      <c r="D28" s="102">
        <f>C28/B28*100</f>
        <v>0</v>
      </c>
      <c r="E28" s="666"/>
      <c r="F28" s="666"/>
      <c r="G28" s="666"/>
      <c r="H28" s="132"/>
    </row>
    <row r="29" spans="1:8" ht="15.75" customHeight="1">
      <c r="A29" s="103" t="s">
        <v>89</v>
      </c>
      <c r="B29" s="104">
        <v>84000</v>
      </c>
      <c r="C29" s="105"/>
      <c r="D29" s="106">
        <f>C29/B29*100</f>
        <v>0</v>
      </c>
      <c r="E29" s="665"/>
      <c r="F29" s="665"/>
      <c r="G29" s="665"/>
      <c r="H29" s="132"/>
    </row>
    <row r="30" spans="1:8" ht="18" customHeight="1">
      <c r="A30" s="103" t="s">
        <v>90</v>
      </c>
      <c r="B30" s="104">
        <v>78000</v>
      </c>
      <c r="C30" s="105"/>
      <c r="D30" s="106">
        <f>C30/B30*100</f>
        <v>0</v>
      </c>
      <c r="E30" s="584"/>
      <c r="F30" s="584"/>
      <c r="G30" s="584"/>
      <c r="H30" s="132"/>
    </row>
    <row r="31" spans="1:8" ht="21.75" customHeight="1">
      <c r="A31" s="103" t="s">
        <v>91</v>
      </c>
      <c r="B31" s="104">
        <v>24000</v>
      </c>
      <c r="C31" s="105"/>
      <c r="D31" s="106">
        <f>C31/B31*100</f>
        <v>0</v>
      </c>
      <c r="E31" s="584"/>
      <c r="F31" s="584"/>
      <c r="G31" s="584"/>
      <c r="H31" s="132"/>
    </row>
    <row r="32" spans="1:8" ht="21.75" customHeight="1">
      <c r="A32" s="103" t="s">
        <v>92</v>
      </c>
      <c r="B32" s="104">
        <v>5673.84</v>
      </c>
      <c r="C32" s="105"/>
      <c r="D32" s="106">
        <v>0</v>
      </c>
      <c r="E32" s="584"/>
      <c r="F32" s="584"/>
      <c r="G32" s="584"/>
      <c r="H32" s="132"/>
    </row>
    <row r="33" spans="1:8" ht="21.75" customHeight="1">
      <c r="A33" s="103" t="s">
        <v>93</v>
      </c>
      <c r="B33" s="104">
        <v>240000</v>
      </c>
      <c r="C33" s="105"/>
      <c r="D33" s="106">
        <f>C33/B33*100</f>
        <v>0</v>
      </c>
      <c r="E33" s="584"/>
      <c r="F33" s="584"/>
      <c r="G33" s="584"/>
      <c r="H33" s="132"/>
    </row>
    <row r="34" spans="1:8" ht="21.75" customHeight="1">
      <c r="A34" s="103" t="s">
        <v>94</v>
      </c>
      <c r="B34" s="104">
        <v>103843.8</v>
      </c>
      <c r="C34" s="105"/>
      <c r="D34" s="106">
        <f>C34/B34*100</f>
        <v>0</v>
      </c>
      <c r="E34" s="584"/>
      <c r="F34" s="584"/>
      <c r="G34" s="584"/>
      <c r="H34" s="132"/>
    </row>
    <row r="35" spans="1:8" ht="18.75" customHeight="1">
      <c r="A35" s="103" t="s">
        <v>95</v>
      </c>
      <c r="B35" s="107">
        <v>5030.76</v>
      </c>
      <c r="C35" s="105"/>
      <c r="D35" s="106">
        <f>C35/B35*100</f>
        <v>0</v>
      </c>
      <c r="E35" s="665"/>
      <c r="F35" s="665"/>
      <c r="G35" s="665"/>
      <c r="H35" s="132"/>
    </row>
    <row r="36" spans="1:8" ht="21.75" customHeight="1">
      <c r="A36" s="103" t="s">
        <v>96</v>
      </c>
      <c r="B36" s="108">
        <v>5400</v>
      </c>
      <c r="C36" s="105"/>
      <c r="D36" s="109">
        <v>2.0153702999999998</v>
      </c>
      <c r="E36" s="584"/>
      <c r="F36" s="584"/>
      <c r="G36" s="584"/>
      <c r="H36" s="132"/>
    </row>
    <row r="37" spans="1:8" ht="25.5" customHeight="1">
      <c r="A37" s="103" t="s">
        <v>97</v>
      </c>
      <c r="B37" s="107">
        <v>5176.05</v>
      </c>
      <c r="C37" s="105"/>
      <c r="D37" s="106">
        <f>C37/B37*100</f>
        <v>0</v>
      </c>
      <c r="E37" s="584"/>
      <c r="F37" s="584"/>
      <c r="G37" s="584"/>
      <c r="H37" s="132"/>
    </row>
    <row r="38" spans="1:8" s="43" customFormat="1" ht="18" customHeight="1">
      <c r="A38" s="103" t="s">
        <v>98</v>
      </c>
      <c r="B38" s="104">
        <v>24000</v>
      </c>
      <c r="C38" s="105"/>
      <c r="D38" s="106">
        <f>C38/B38*100</f>
        <v>0</v>
      </c>
      <c r="E38" s="584"/>
      <c r="F38" s="584"/>
      <c r="G38" s="584"/>
      <c r="H38" s="133"/>
    </row>
    <row r="39" spans="1:8" s="44" customFormat="1" ht="18" customHeight="1">
      <c r="A39" s="103" t="s">
        <v>99</v>
      </c>
      <c r="B39" s="104">
        <v>4350</v>
      </c>
      <c r="C39" s="105"/>
      <c r="D39" s="106">
        <f>C39/B39*100</f>
        <v>0</v>
      </c>
      <c r="E39" s="584"/>
      <c r="F39" s="584"/>
      <c r="G39" s="584"/>
      <c r="H39" s="134"/>
    </row>
    <row r="40" spans="1:8" s="44" customFormat="1" ht="25.5" customHeight="1">
      <c r="A40" s="103" t="s">
        <v>100</v>
      </c>
      <c r="B40" s="110">
        <v>0</v>
      </c>
      <c r="C40" s="111"/>
      <c r="D40" s="112">
        <v>0</v>
      </c>
      <c r="E40" s="584"/>
      <c r="F40" s="584"/>
      <c r="G40" s="584"/>
      <c r="H40" s="134"/>
    </row>
    <row r="41" spans="1:8" s="44" customFormat="1" ht="27.75" customHeight="1">
      <c r="A41" s="103" t="s">
        <v>101</v>
      </c>
      <c r="B41" s="110">
        <v>42000</v>
      </c>
      <c r="C41" s="111"/>
      <c r="D41" s="112">
        <v>0</v>
      </c>
      <c r="E41" s="584"/>
      <c r="F41" s="584"/>
      <c r="G41" s="584"/>
      <c r="H41" s="134"/>
    </row>
    <row r="42" spans="1:8" ht="24.75" customHeight="1">
      <c r="A42" s="113" t="s">
        <v>102</v>
      </c>
      <c r="B42" s="114">
        <f>SUM(B28:B41)</f>
        <v>650909.37000000011</v>
      </c>
      <c r="C42" s="114">
        <f>SUM(C28:C41)</f>
        <v>0</v>
      </c>
      <c r="D42" s="115">
        <f>C42/B42*100</f>
        <v>0</v>
      </c>
      <c r="E42" s="632"/>
      <c r="F42" s="632"/>
      <c r="G42" s="632"/>
      <c r="H42" s="132"/>
    </row>
    <row r="43" spans="1:8" ht="34.5" customHeight="1">
      <c r="A43" s="633" t="s">
        <v>122</v>
      </c>
      <c r="B43" s="663"/>
      <c r="C43" s="663"/>
      <c r="D43" s="663"/>
      <c r="E43" s="663"/>
      <c r="F43" s="663"/>
      <c r="G43" s="663"/>
      <c r="H43" s="132"/>
    </row>
    <row r="44" spans="1:8">
      <c r="A44" s="664" t="s">
        <v>103</v>
      </c>
      <c r="B44" s="542"/>
      <c r="C44" s="542"/>
      <c r="D44" s="542"/>
      <c r="E44" s="542"/>
      <c r="F44" s="542"/>
      <c r="G44" s="542"/>
      <c r="H44" s="132"/>
    </row>
    <row r="45" spans="1:8" ht="25.5">
      <c r="A45" s="581" t="s">
        <v>85</v>
      </c>
      <c r="B45" s="581"/>
      <c r="C45" s="98" t="s">
        <v>104</v>
      </c>
      <c r="D45" s="98" t="s">
        <v>105</v>
      </c>
      <c r="E45" s="116" t="s">
        <v>16</v>
      </c>
      <c r="F45" s="563" t="s">
        <v>52</v>
      </c>
      <c r="G45" s="582"/>
      <c r="H45" s="132"/>
    </row>
    <row r="46" spans="1:8">
      <c r="A46" s="583" t="s">
        <v>106</v>
      </c>
      <c r="B46" s="583"/>
      <c r="C46" s="105">
        <v>3000</v>
      </c>
      <c r="D46" s="105"/>
      <c r="E46" s="117">
        <f t="shared" ref="E46:E60" si="0">D46/C46*100</f>
        <v>0</v>
      </c>
      <c r="F46" s="657"/>
      <c r="G46" s="658"/>
      <c r="H46" s="132"/>
    </row>
    <row r="47" spans="1:8">
      <c r="A47" s="583" t="s">
        <v>107</v>
      </c>
      <c r="B47" s="583"/>
      <c r="C47" s="105">
        <v>1500</v>
      </c>
      <c r="D47" s="105"/>
      <c r="E47" s="117">
        <f t="shared" si="0"/>
        <v>0</v>
      </c>
      <c r="F47" s="657"/>
      <c r="G47" s="658"/>
      <c r="H47" s="132"/>
    </row>
    <row r="48" spans="1:8">
      <c r="A48" s="583" t="s">
        <v>108</v>
      </c>
      <c r="B48" s="583"/>
      <c r="C48" s="105">
        <v>1200</v>
      </c>
      <c r="D48" s="105"/>
      <c r="E48" s="117">
        <f t="shared" si="0"/>
        <v>0</v>
      </c>
      <c r="F48" s="657"/>
      <c r="G48" s="658"/>
      <c r="H48" s="132"/>
    </row>
    <row r="49" spans="1:8">
      <c r="A49" s="583" t="s">
        <v>109</v>
      </c>
      <c r="B49" s="583"/>
      <c r="C49" s="105">
        <v>78000</v>
      </c>
      <c r="D49" s="105"/>
      <c r="E49" s="117">
        <f t="shared" si="0"/>
        <v>0</v>
      </c>
      <c r="F49" s="657"/>
      <c r="G49" s="658"/>
      <c r="H49" s="132"/>
    </row>
    <row r="50" spans="1:8">
      <c r="A50" s="583" t="s">
        <v>110</v>
      </c>
      <c r="B50" s="583"/>
      <c r="C50" s="105">
        <v>7691.38</v>
      </c>
      <c r="D50" s="105"/>
      <c r="E50" s="117">
        <f t="shared" si="0"/>
        <v>0</v>
      </c>
      <c r="F50" s="657"/>
      <c r="G50" s="658"/>
      <c r="H50" s="132"/>
    </row>
    <row r="51" spans="1:8">
      <c r="A51" s="583" t="s">
        <v>111</v>
      </c>
      <c r="B51" s="583"/>
      <c r="C51" s="105">
        <v>1108.6199999999999</v>
      </c>
      <c r="D51" s="105"/>
      <c r="E51" s="117">
        <f t="shared" si="0"/>
        <v>0</v>
      </c>
      <c r="F51" s="657"/>
      <c r="G51" s="658"/>
      <c r="H51" s="132"/>
    </row>
    <row r="52" spans="1:8">
      <c r="A52" s="583" t="s">
        <v>112</v>
      </c>
      <c r="B52" s="583"/>
      <c r="C52" s="105">
        <v>10000</v>
      </c>
      <c r="D52" s="105"/>
      <c r="E52" s="117">
        <f t="shared" si="0"/>
        <v>0</v>
      </c>
      <c r="F52" s="657"/>
      <c r="G52" s="658"/>
      <c r="H52" s="132"/>
    </row>
    <row r="53" spans="1:8" ht="21" customHeight="1">
      <c r="A53" s="583" t="s">
        <v>113</v>
      </c>
      <c r="B53" s="583"/>
      <c r="C53" s="105">
        <v>4000</v>
      </c>
      <c r="D53" s="105"/>
      <c r="E53" s="117">
        <f t="shared" si="0"/>
        <v>0</v>
      </c>
      <c r="F53" s="657"/>
      <c r="G53" s="658"/>
      <c r="H53" s="132"/>
    </row>
    <row r="54" spans="1:8" ht="22.5" customHeight="1">
      <c r="A54" s="583" t="s">
        <v>114</v>
      </c>
      <c r="B54" s="583"/>
      <c r="C54" s="105">
        <v>15000</v>
      </c>
      <c r="D54" s="105"/>
      <c r="E54" s="117">
        <f t="shared" si="0"/>
        <v>0</v>
      </c>
      <c r="F54" s="657"/>
      <c r="G54" s="658"/>
      <c r="H54" s="132"/>
    </row>
    <row r="55" spans="1:8" ht="22.5" customHeight="1">
      <c r="A55" s="583" t="s">
        <v>115</v>
      </c>
      <c r="B55" s="583"/>
      <c r="C55" s="105">
        <v>200000</v>
      </c>
      <c r="D55" s="105"/>
      <c r="E55" s="117">
        <f t="shared" si="0"/>
        <v>0</v>
      </c>
      <c r="F55" s="657"/>
      <c r="G55" s="658"/>
      <c r="H55" s="132"/>
    </row>
    <row r="56" spans="1:8" ht="25.5" customHeight="1">
      <c r="A56" s="583" t="s">
        <v>116</v>
      </c>
      <c r="B56" s="583"/>
      <c r="C56" s="105">
        <v>241377.2</v>
      </c>
      <c r="D56" s="105"/>
      <c r="E56" s="117">
        <f t="shared" si="0"/>
        <v>0</v>
      </c>
      <c r="F56" s="657"/>
      <c r="G56" s="658"/>
      <c r="H56" s="132"/>
    </row>
    <row r="57" spans="1:8" ht="18" customHeight="1">
      <c r="A57" s="583" t="s">
        <v>117</v>
      </c>
      <c r="B57" s="583"/>
      <c r="C57" s="105">
        <v>47100</v>
      </c>
      <c r="D57" s="105"/>
      <c r="E57" s="117">
        <f t="shared" si="0"/>
        <v>0</v>
      </c>
      <c r="F57" s="657"/>
      <c r="G57" s="658"/>
      <c r="H57" s="132"/>
    </row>
    <row r="58" spans="1:8">
      <c r="A58" s="583" t="s">
        <v>118</v>
      </c>
      <c r="B58" s="583"/>
      <c r="C58" s="105">
        <v>20700</v>
      </c>
      <c r="D58" s="105"/>
      <c r="E58" s="117">
        <f t="shared" si="0"/>
        <v>0</v>
      </c>
      <c r="F58" s="657"/>
      <c r="G58" s="658"/>
      <c r="H58" s="132"/>
    </row>
    <row r="59" spans="1:8">
      <c r="A59" s="583" t="s">
        <v>119</v>
      </c>
      <c r="B59" s="583"/>
      <c r="C59" s="105">
        <v>0</v>
      </c>
      <c r="D59" s="105"/>
      <c r="E59" s="117">
        <v>0</v>
      </c>
      <c r="F59" s="657"/>
      <c r="G59" s="658"/>
      <c r="H59" s="132"/>
    </row>
    <row r="60" spans="1:8" ht="24.75" customHeight="1">
      <c r="A60" s="624" t="s">
        <v>120</v>
      </c>
      <c r="B60" s="624"/>
      <c r="C60" s="135">
        <f>C46+C47+C48+C49+C50+C51+C52+C53+C54+C55+C56+C57+C58+C59</f>
        <v>630677.19999999995</v>
      </c>
      <c r="D60" s="135"/>
      <c r="E60" s="136">
        <f t="shared" si="0"/>
        <v>0</v>
      </c>
      <c r="F60" s="659"/>
      <c r="G60" s="660"/>
      <c r="H60" s="132"/>
    </row>
    <row r="61" spans="1:8" ht="27.75" customHeight="1">
      <c r="A61" s="601" t="s">
        <v>121</v>
      </c>
      <c r="B61" s="602"/>
      <c r="C61" s="137">
        <f>C60+B42</f>
        <v>1281586.57</v>
      </c>
      <c r="D61" s="137"/>
      <c r="E61" s="138">
        <f>D61/C61*100</f>
        <v>0</v>
      </c>
      <c r="F61" s="661"/>
      <c r="G61" s="662"/>
      <c r="H61" s="132"/>
    </row>
    <row r="62" spans="1:8" ht="24" customHeight="1">
      <c r="A62" s="603" t="s">
        <v>123</v>
      </c>
      <c r="B62" s="604"/>
      <c r="C62" s="605" t="s">
        <v>124</v>
      </c>
      <c r="D62" s="605"/>
      <c r="E62" s="619" t="s">
        <v>125</v>
      </c>
      <c r="F62" s="620"/>
      <c r="G62" s="620"/>
      <c r="H62" s="655"/>
    </row>
    <row r="63" spans="1:8" ht="38.25">
      <c r="A63" s="139" t="s">
        <v>126</v>
      </c>
      <c r="B63" s="140" t="s">
        <v>127</v>
      </c>
      <c r="C63" s="139" t="s">
        <v>128</v>
      </c>
      <c r="D63" s="141" t="s">
        <v>129</v>
      </c>
      <c r="E63" s="621"/>
      <c r="F63" s="622"/>
      <c r="G63" s="622"/>
      <c r="H63" s="656"/>
    </row>
    <row r="64" spans="1:8">
      <c r="A64" s="652"/>
      <c r="B64" s="118"/>
      <c r="C64" s="119"/>
      <c r="D64" s="120"/>
      <c r="E64" s="631"/>
      <c r="F64" s="631"/>
      <c r="G64" s="631"/>
      <c r="H64" s="631"/>
    </row>
    <row r="65" spans="1:8" ht="23.25" customHeight="1">
      <c r="A65" s="653"/>
      <c r="B65" s="121"/>
      <c r="C65" s="119"/>
      <c r="D65" s="120"/>
      <c r="E65" s="631"/>
      <c r="F65" s="631"/>
      <c r="G65" s="631"/>
      <c r="H65" s="631"/>
    </row>
    <row r="66" spans="1:8">
      <c r="A66" s="652"/>
      <c r="B66" s="118"/>
      <c r="C66" s="119"/>
      <c r="D66" s="120"/>
      <c r="E66" s="631"/>
      <c r="F66" s="631"/>
      <c r="G66" s="631"/>
      <c r="H66" s="631"/>
    </row>
    <row r="67" spans="1:8">
      <c r="A67" s="653"/>
      <c r="B67" s="121"/>
      <c r="C67" s="119"/>
      <c r="D67" s="120"/>
      <c r="E67" s="654"/>
      <c r="F67" s="654"/>
      <c r="G67" s="654"/>
      <c r="H67" s="654"/>
    </row>
    <row r="68" spans="1:8">
      <c r="A68" s="122"/>
      <c r="B68" s="123"/>
      <c r="C68" s="119"/>
      <c r="D68" s="120"/>
      <c r="E68" s="631"/>
      <c r="F68" s="631"/>
      <c r="G68" s="631"/>
      <c r="H68" s="631"/>
    </row>
    <row r="69" spans="1:8">
      <c r="A69" s="652"/>
      <c r="B69" s="118"/>
      <c r="C69" s="119"/>
      <c r="D69" s="120"/>
      <c r="E69" s="631"/>
      <c r="F69" s="631"/>
      <c r="G69" s="631"/>
      <c r="H69" s="631"/>
    </row>
    <row r="70" spans="1:8">
      <c r="A70" s="653"/>
      <c r="B70" s="121"/>
      <c r="C70" s="119"/>
      <c r="D70" s="120"/>
      <c r="E70" s="646"/>
      <c r="F70" s="646"/>
      <c r="G70" s="646"/>
      <c r="H70" s="646"/>
    </row>
    <row r="71" spans="1:8">
      <c r="A71" s="122"/>
      <c r="B71" s="123"/>
      <c r="C71" s="119"/>
      <c r="D71" s="120"/>
      <c r="E71" s="646"/>
      <c r="F71" s="646"/>
      <c r="G71" s="646"/>
      <c r="H71" s="646"/>
    </row>
    <row r="72" spans="1:8">
      <c r="A72" s="122"/>
      <c r="B72" s="120"/>
      <c r="C72" s="119"/>
      <c r="D72" s="120"/>
      <c r="E72" s="631"/>
      <c r="F72" s="631"/>
      <c r="G72" s="631"/>
      <c r="H72" s="631"/>
    </row>
    <row r="73" spans="1:8">
      <c r="A73" s="122"/>
      <c r="B73" s="120"/>
      <c r="C73" s="119"/>
      <c r="D73" s="120"/>
      <c r="E73" s="631"/>
      <c r="F73" s="631"/>
      <c r="G73" s="631"/>
      <c r="H73" s="631"/>
    </row>
    <row r="74" spans="1:8">
      <c r="A74" s="122"/>
      <c r="B74" s="120"/>
      <c r="C74" s="647"/>
      <c r="D74" s="650"/>
      <c r="E74" s="631"/>
      <c r="F74" s="631"/>
      <c r="G74" s="631"/>
      <c r="H74" s="631"/>
    </row>
    <row r="75" spans="1:8">
      <c r="A75" s="122"/>
      <c r="B75" s="120"/>
      <c r="C75" s="648"/>
      <c r="D75" s="651"/>
      <c r="E75" s="646"/>
      <c r="F75" s="646"/>
      <c r="G75" s="646"/>
      <c r="H75" s="646"/>
    </row>
    <row r="76" spans="1:8">
      <c r="A76" s="122"/>
      <c r="B76" s="120"/>
      <c r="C76" s="649"/>
      <c r="D76" s="651"/>
      <c r="E76" s="646"/>
      <c r="F76" s="646"/>
      <c r="G76" s="646"/>
      <c r="H76" s="646"/>
    </row>
    <row r="77" spans="1:8">
      <c r="A77" s="122"/>
      <c r="B77" s="120"/>
      <c r="C77" s="119"/>
      <c r="D77" s="120"/>
      <c r="E77" s="631"/>
      <c r="F77" s="631"/>
      <c r="G77" s="631"/>
      <c r="H77" s="631"/>
    </row>
    <row r="78" spans="1:8">
      <c r="A78" s="122"/>
      <c r="B78" s="120"/>
      <c r="C78" s="119"/>
      <c r="D78" s="120"/>
      <c r="E78" s="631"/>
      <c r="F78" s="631"/>
      <c r="G78" s="631"/>
      <c r="H78" s="631"/>
    </row>
    <row r="79" spans="1:8">
      <c r="A79" s="124"/>
      <c r="B79" s="120"/>
      <c r="C79" s="119"/>
      <c r="D79" s="120"/>
      <c r="E79" s="631"/>
      <c r="F79" s="631"/>
      <c r="G79" s="631"/>
      <c r="H79" s="631"/>
    </row>
    <row r="80" spans="1:8">
      <c r="A80" s="125" t="s">
        <v>102</v>
      </c>
      <c r="B80" s="126">
        <f>SUM(B64:B79)</f>
        <v>0</v>
      </c>
      <c r="C80" s="125" t="s">
        <v>102</v>
      </c>
      <c r="D80" s="126">
        <f>SUM(D64:D79)</f>
        <v>0</v>
      </c>
      <c r="E80" s="632"/>
      <c r="F80" s="632"/>
      <c r="G80" s="632"/>
      <c r="H80" s="632"/>
    </row>
    <row r="81" spans="1:9">
      <c r="A81" s="127"/>
      <c r="B81" s="128"/>
      <c r="C81" s="122"/>
      <c r="D81" s="120"/>
      <c r="E81" s="631"/>
      <c r="F81" s="631"/>
      <c r="G81" s="631"/>
      <c r="H81" s="631"/>
    </row>
    <row r="82" spans="1:9">
      <c r="A82" s="124"/>
      <c r="B82" s="129"/>
      <c r="C82" s="119"/>
      <c r="D82" s="120"/>
      <c r="E82" s="631"/>
      <c r="F82" s="631"/>
      <c r="G82" s="631"/>
      <c r="H82" s="631"/>
    </row>
    <row r="83" spans="1:9">
      <c r="A83" s="125" t="s">
        <v>130</v>
      </c>
      <c r="B83" s="130">
        <f>SUM(B80+B82)</f>
        <v>0</v>
      </c>
      <c r="C83" s="125" t="s">
        <v>130</v>
      </c>
      <c r="D83" s="126">
        <f>D80+D81+D82</f>
        <v>0</v>
      </c>
      <c r="E83" s="632"/>
      <c r="F83" s="632"/>
      <c r="G83" s="632"/>
      <c r="H83" s="632"/>
    </row>
    <row r="84" spans="1:9" ht="83.25" customHeight="1">
      <c r="A84" s="633" t="s">
        <v>131</v>
      </c>
      <c r="B84" s="634"/>
      <c r="C84" s="634"/>
      <c r="D84" s="634"/>
      <c r="E84" s="634"/>
      <c r="F84" s="634"/>
      <c r="G84" s="634"/>
      <c r="H84" s="635"/>
    </row>
    <row r="85" spans="1:9">
      <c r="A85" s="636" t="s">
        <v>63</v>
      </c>
      <c r="B85" s="636"/>
      <c r="C85" s="636"/>
      <c r="D85" s="636"/>
      <c r="E85" s="636"/>
      <c r="F85" s="636"/>
      <c r="G85" s="636"/>
      <c r="H85" s="636"/>
      <c r="I85" s="636"/>
    </row>
    <row r="86" spans="1:9">
      <c r="A86" s="637"/>
      <c r="B86" s="638"/>
      <c r="C86" s="638"/>
      <c r="D86" s="638"/>
      <c r="E86" s="638"/>
      <c r="F86" s="638"/>
      <c r="G86" s="638"/>
      <c r="H86" s="638"/>
      <c r="I86" s="639"/>
    </row>
    <row r="87" spans="1:9">
      <c r="A87" s="640"/>
      <c r="B87" s="641"/>
      <c r="C87" s="641"/>
      <c r="D87" s="641"/>
      <c r="E87" s="641"/>
      <c r="F87" s="641"/>
      <c r="G87" s="641"/>
      <c r="H87" s="641"/>
      <c r="I87" s="642"/>
    </row>
    <row r="88" spans="1:9">
      <c r="A88" s="643"/>
      <c r="B88" s="644"/>
      <c r="C88" s="644"/>
      <c r="D88" s="644"/>
      <c r="E88" s="644"/>
      <c r="F88" s="644"/>
      <c r="G88" s="644"/>
      <c r="H88" s="644"/>
      <c r="I88" s="645"/>
    </row>
    <row r="90" spans="1:9">
      <c r="A90" s="142" t="s">
        <v>23</v>
      </c>
      <c r="B90" s="142"/>
      <c r="C90" s="494" t="s">
        <v>22</v>
      </c>
      <c r="D90" s="494"/>
      <c r="E90" s="494"/>
      <c r="F90" s="491" t="s">
        <v>44</v>
      </c>
      <c r="G90" s="493"/>
      <c r="H90" s="85" t="s">
        <v>44</v>
      </c>
      <c r="I90" s="86"/>
    </row>
    <row r="91" spans="1:9">
      <c r="A91" s="625"/>
      <c r="B91" s="626"/>
      <c r="C91" s="625"/>
      <c r="D91" s="629"/>
      <c r="E91" s="626"/>
      <c r="F91" s="625"/>
      <c r="G91" s="626"/>
      <c r="H91" s="81"/>
      <c r="I91" s="82"/>
    </row>
    <row r="92" spans="1:9">
      <c r="A92" s="627"/>
      <c r="B92" s="628"/>
      <c r="C92" s="627"/>
      <c r="D92" s="630"/>
      <c r="E92" s="628"/>
      <c r="F92" s="627"/>
      <c r="G92" s="628"/>
      <c r="H92" s="81"/>
      <c r="I92" s="82"/>
    </row>
    <row r="93" spans="1:9">
      <c r="A93" s="495"/>
      <c r="B93" s="497"/>
      <c r="C93" s="495"/>
      <c r="D93" s="496"/>
      <c r="E93" s="497"/>
      <c r="F93" s="495"/>
      <c r="G93" s="497"/>
      <c r="H93" s="83"/>
      <c r="I93" s="84"/>
    </row>
    <row r="94" spans="1:9">
      <c r="A94" s="132"/>
      <c r="B94" s="132"/>
      <c r="C94" s="132"/>
      <c r="D94" s="132"/>
      <c r="E94" s="132"/>
      <c r="F94" s="132"/>
      <c r="G94" s="132"/>
      <c r="H94" s="132"/>
    </row>
    <row r="95" spans="1:9">
      <c r="A95" s="132"/>
      <c r="B95" s="132"/>
      <c r="C95" s="132"/>
      <c r="D95" s="132"/>
      <c r="E95" s="132"/>
      <c r="F95" s="132"/>
      <c r="G95" s="132"/>
      <c r="H95" s="132"/>
    </row>
    <row r="96" spans="1:9">
      <c r="A96" s="132"/>
      <c r="B96" s="132"/>
      <c r="C96" s="132"/>
      <c r="D96" s="132"/>
      <c r="E96" s="132"/>
      <c r="F96" s="132"/>
      <c r="G96" s="132"/>
      <c r="H96" s="132"/>
    </row>
    <row r="97" spans="1:8">
      <c r="A97" s="132"/>
      <c r="B97" s="132"/>
      <c r="C97" s="132"/>
      <c r="D97" s="132"/>
      <c r="E97" s="132"/>
      <c r="F97" s="132"/>
      <c r="G97" s="132"/>
      <c r="H97" s="132"/>
    </row>
    <row r="98" spans="1:8">
      <c r="A98" s="132"/>
      <c r="B98" s="132"/>
      <c r="C98" s="132"/>
      <c r="D98" s="132"/>
      <c r="E98" s="132"/>
      <c r="F98" s="132"/>
      <c r="G98" s="132"/>
      <c r="H98" s="132"/>
    </row>
    <row r="99" spans="1:8">
      <c r="A99" s="132"/>
      <c r="B99" s="132"/>
      <c r="C99" s="132"/>
      <c r="D99" s="132"/>
      <c r="E99" s="132"/>
      <c r="F99" s="132"/>
      <c r="G99" s="132"/>
      <c r="H99" s="132"/>
    </row>
    <row r="100" spans="1:8">
      <c r="A100" s="132"/>
      <c r="B100" s="132"/>
      <c r="C100" s="132"/>
      <c r="D100" s="132"/>
      <c r="E100" s="132"/>
      <c r="F100" s="132"/>
      <c r="G100" s="132"/>
      <c r="H100" s="132"/>
    </row>
    <row r="101" spans="1:8">
      <c r="A101" s="132"/>
      <c r="B101" s="132"/>
      <c r="C101" s="132"/>
      <c r="D101" s="132"/>
      <c r="E101" s="132"/>
      <c r="F101" s="132"/>
      <c r="G101" s="132"/>
      <c r="H101" s="132"/>
    </row>
    <row r="102" spans="1:8">
      <c r="A102" s="131"/>
      <c r="B102" s="131"/>
      <c r="C102" s="131"/>
      <c r="D102" s="131"/>
      <c r="E102" s="131"/>
      <c r="F102" s="131"/>
      <c r="G102" s="131"/>
      <c r="H102" s="131"/>
    </row>
    <row r="103" spans="1:8">
      <c r="A103" s="131"/>
      <c r="B103" s="131"/>
      <c r="C103" s="131"/>
      <c r="D103" s="131"/>
      <c r="E103" s="131"/>
      <c r="F103" s="131"/>
      <c r="G103" s="131"/>
      <c r="H103" s="131"/>
    </row>
    <row r="104" spans="1:8">
      <c r="A104" s="131"/>
      <c r="B104" s="131"/>
      <c r="C104" s="131"/>
      <c r="D104" s="131"/>
      <c r="E104" s="131"/>
      <c r="F104" s="131"/>
      <c r="G104" s="131"/>
      <c r="H104" s="131"/>
    </row>
    <row r="105" spans="1:8">
      <c r="A105" s="131"/>
      <c r="B105" s="131"/>
      <c r="C105" s="131"/>
      <c r="D105" s="131"/>
      <c r="E105" s="131"/>
      <c r="F105" s="131"/>
      <c r="G105" s="131"/>
      <c r="H105" s="131"/>
    </row>
    <row r="106" spans="1:8">
      <c r="A106" s="131"/>
      <c r="B106" s="131"/>
      <c r="C106" s="131"/>
      <c r="D106" s="131"/>
      <c r="E106" s="131"/>
      <c r="F106" s="131"/>
      <c r="G106" s="131"/>
      <c r="H106" s="131"/>
    </row>
    <row r="107" spans="1:8">
      <c r="A107" s="131"/>
      <c r="B107" s="131"/>
      <c r="C107" s="131"/>
      <c r="D107" s="131"/>
      <c r="E107" s="131"/>
      <c r="F107" s="131"/>
      <c r="G107" s="131"/>
      <c r="H107" s="131"/>
    </row>
    <row r="108" spans="1:8">
      <c r="A108" s="131"/>
      <c r="B108" s="131"/>
      <c r="C108" s="131"/>
      <c r="D108" s="131"/>
      <c r="E108" s="131"/>
      <c r="F108" s="131"/>
      <c r="G108" s="131"/>
      <c r="H108" s="131"/>
    </row>
    <row r="109" spans="1:8">
      <c r="A109" s="131"/>
      <c r="B109" s="131"/>
      <c r="C109" s="131"/>
      <c r="D109" s="131"/>
      <c r="E109" s="131"/>
      <c r="F109" s="131"/>
      <c r="G109" s="131"/>
      <c r="H109" s="131"/>
    </row>
    <row r="110" spans="1:8">
      <c r="A110" s="131"/>
      <c r="B110" s="131"/>
      <c r="C110" s="131"/>
      <c r="D110" s="131"/>
      <c r="E110" s="131"/>
      <c r="F110" s="131"/>
      <c r="G110" s="131"/>
      <c r="H110" s="131"/>
    </row>
    <row r="111" spans="1:8">
      <c r="A111" s="131"/>
      <c r="B111" s="131"/>
      <c r="C111" s="131"/>
      <c r="D111" s="131"/>
      <c r="E111" s="131"/>
      <c r="F111" s="131"/>
      <c r="G111" s="131"/>
      <c r="H111" s="131"/>
    </row>
  </sheetData>
  <mergeCells count="111">
    <mergeCell ref="A17:G17"/>
    <mergeCell ref="B11:C11"/>
    <mergeCell ref="B12:C12"/>
    <mergeCell ref="D11:E11"/>
    <mergeCell ref="D12:E12"/>
    <mergeCell ref="A1:G1"/>
    <mergeCell ref="A2:G2"/>
    <mergeCell ref="B8:G8"/>
    <mergeCell ref="B4:K4"/>
    <mergeCell ref="B6:K6"/>
    <mergeCell ref="A9:G9"/>
    <mergeCell ref="A10:G10"/>
    <mergeCell ref="A13:G13"/>
    <mergeCell ref="A14:G14"/>
    <mergeCell ref="E28:G28"/>
    <mergeCell ref="E29:G29"/>
    <mergeCell ref="E30:G30"/>
    <mergeCell ref="E31:G31"/>
    <mergeCell ref="E32:G32"/>
    <mergeCell ref="E27:G27"/>
    <mergeCell ref="A21:G21"/>
    <mergeCell ref="A19:G19"/>
    <mergeCell ref="A18:G18"/>
    <mergeCell ref="A20:G20"/>
    <mergeCell ref="A22:G22"/>
    <mergeCell ref="A23:G23"/>
    <mergeCell ref="A24:G24"/>
    <mergeCell ref="A25:G25"/>
    <mergeCell ref="A26:G26"/>
    <mergeCell ref="E38:G38"/>
    <mergeCell ref="E39:G39"/>
    <mergeCell ref="E40:G40"/>
    <mergeCell ref="E41:G41"/>
    <mergeCell ref="E42:G42"/>
    <mergeCell ref="E33:G33"/>
    <mergeCell ref="E34:G34"/>
    <mergeCell ref="E35:G35"/>
    <mergeCell ref="E36:G36"/>
    <mergeCell ref="E37:G37"/>
    <mergeCell ref="A47:B47"/>
    <mergeCell ref="F47:G47"/>
    <mergeCell ref="A48:B48"/>
    <mergeCell ref="F48:G48"/>
    <mergeCell ref="A49:B49"/>
    <mergeCell ref="F49:G49"/>
    <mergeCell ref="A43:G43"/>
    <mergeCell ref="A44:G44"/>
    <mergeCell ref="A45:B45"/>
    <mergeCell ref="F45:G45"/>
    <mergeCell ref="A46:B46"/>
    <mergeCell ref="F46:G46"/>
    <mergeCell ref="A53:B53"/>
    <mergeCell ref="F53:G53"/>
    <mergeCell ref="A54:B54"/>
    <mergeCell ref="F54:G54"/>
    <mergeCell ref="A55:B55"/>
    <mergeCell ref="F55:G55"/>
    <mergeCell ref="A50:B50"/>
    <mergeCell ref="F50:G50"/>
    <mergeCell ref="A51:B51"/>
    <mergeCell ref="F51:G51"/>
    <mergeCell ref="A52:B52"/>
    <mergeCell ref="F52:G52"/>
    <mergeCell ref="A59:B59"/>
    <mergeCell ref="F59:G59"/>
    <mergeCell ref="A60:B60"/>
    <mergeCell ref="F60:G60"/>
    <mergeCell ref="A61:B61"/>
    <mergeCell ref="F61:G61"/>
    <mergeCell ref="A56:B56"/>
    <mergeCell ref="F56:G56"/>
    <mergeCell ref="A57:B57"/>
    <mergeCell ref="F57:G57"/>
    <mergeCell ref="A58:B58"/>
    <mergeCell ref="F58:G58"/>
    <mergeCell ref="A66:A67"/>
    <mergeCell ref="E66:H66"/>
    <mergeCell ref="E67:H67"/>
    <mergeCell ref="E68:H68"/>
    <mergeCell ref="A69:A70"/>
    <mergeCell ref="E69:H69"/>
    <mergeCell ref="E70:H70"/>
    <mergeCell ref="A62:B62"/>
    <mergeCell ref="C62:D62"/>
    <mergeCell ref="E62:H63"/>
    <mergeCell ref="A64:A65"/>
    <mergeCell ref="E64:H64"/>
    <mergeCell ref="E65:H65"/>
    <mergeCell ref="E77:H77"/>
    <mergeCell ref="E78:H78"/>
    <mergeCell ref="E79:H79"/>
    <mergeCell ref="E80:H80"/>
    <mergeCell ref="E81:H81"/>
    <mergeCell ref="E71:H71"/>
    <mergeCell ref="E72:H72"/>
    <mergeCell ref="E73:H73"/>
    <mergeCell ref="C74:C76"/>
    <mergeCell ref="D74:D76"/>
    <mergeCell ref="E74:H74"/>
    <mergeCell ref="E75:H75"/>
    <mergeCell ref="E76:H76"/>
    <mergeCell ref="A91:B93"/>
    <mergeCell ref="C91:E93"/>
    <mergeCell ref="F91:G93"/>
    <mergeCell ref="F90:G90"/>
    <mergeCell ref="C90:E90"/>
    <mergeCell ref="E82:H82"/>
    <mergeCell ref="E83:H83"/>
    <mergeCell ref="A84:H84"/>
    <mergeCell ref="A85:I85"/>
    <mergeCell ref="A86:I88"/>
  </mergeCells>
  <printOptions horizontalCentered="1"/>
  <pageMargins left="0" right="0" top="1.7716535433070868" bottom="0" header="0.39370078740157483" footer="0.31496062992125984"/>
  <pageSetup paperSize="9" scale="40" orientation="portrait" useFirstPageNumber="1" horizontalDpi="300" verticalDpi="300" r:id="rId1"/>
  <headerFooter>
    <oddHeader xml:space="preserve">&amp;C&amp;G
&amp;8PREEITURA MUNICIPAL DE PALMAS
 SECRETARIA MUNICIPAL DE FINANÇAS
  Superintendência de Planejamento Orçamentário e Modernização Administrativa
</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9</vt:i4>
      </vt:variant>
    </vt:vector>
  </HeadingPairs>
  <TitlesOfParts>
    <vt:vector size="19" baseType="lpstr">
      <vt:lpstr>Ação</vt:lpstr>
      <vt:lpstr>2140</vt:lpstr>
      <vt:lpstr>2000</vt:lpstr>
      <vt:lpstr>2008</vt:lpstr>
      <vt:lpstr>1043</vt:lpstr>
      <vt:lpstr>2138</vt:lpstr>
      <vt:lpstr>Relat. Sintético das Ações</vt:lpstr>
      <vt:lpstr>4002 Diogenes</vt:lpstr>
      <vt:lpstr>Ação - 4002 DIOGENES</vt:lpstr>
      <vt:lpstr>objetivo temático- EVERCINO</vt:lpstr>
      <vt:lpstr>'1043'!Area_de_impressao</vt:lpstr>
      <vt:lpstr>'2000'!Area_de_impressao</vt:lpstr>
      <vt:lpstr>'2008'!Area_de_impressao</vt:lpstr>
      <vt:lpstr>'2138'!Area_de_impressao</vt:lpstr>
      <vt:lpstr>'2140'!Area_de_impressao</vt:lpstr>
      <vt:lpstr>'4002 Diogenes'!Area_de_impressao</vt:lpstr>
      <vt:lpstr>'Ação - 4002 DIOGENES'!Area_de_impressao</vt:lpstr>
      <vt:lpstr>'objetivo temático- EVERCINO'!Area_de_impressao</vt:lpstr>
      <vt:lpstr>'Relat. Sintético das Ações'!Area_de_impressao</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ANDREIA RISTINA SILVA LEITA</dc:creator>
  <cp:lastModifiedBy>MARIELLA DE PINA SANTOS</cp:lastModifiedBy>
  <cp:lastPrinted>2019-06-17T12:14:30Z</cp:lastPrinted>
  <dcterms:created xsi:type="dcterms:W3CDTF">2014-04-16T13:33:00Z</dcterms:created>
  <dcterms:modified xsi:type="dcterms:W3CDTF">2020-12-08T15:30:39Z</dcterms:modified>
</cp:coreProperties>
</file>