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 tabRatio="706" firstSheet="1" activeTab="8"/>
  </bookViews>
  <sheets>
    <sheet name="Ação" sheetId="3" state="hidden" r:id="rId1"/>
    <sheet name="2000" sheetId="100" r:id="rId2"/>
    <sheet name="2748" sheetId="101" r:id="rId3"/>
    <sheet name="2008" sheetId="102" r:id="rId4"/>
    <sheet name="2091" sheetId="103" r:id="rId5"/>
    <sheet name="2092" sheetId="98" r:id="rId6"/>
    <sheet name="2093" sheetId="97" r:id="rId7"/>
    <sheet name="2090" sheetId="96" r:id="rId8"/>
    <sheet name="Relat. Sintético das Ações" sheetId="125" r:id="rId9"/>
    <sheet name="4002 Diogenes" sheetId="27" state="hidden" r:id="rId10"/>
    <sheet name="Ação - 4002 DIOGENES" sheetId="11" state="hidden" r:id="rId11"/>
    <sheet name="objetivo temático- EVERCINO" sheetId="13" state="hidden" r:id="rId12"/>
  </sheets>
  <externalReferences>
    <externalReference r:id="rId13"/>
    <externalReference r:id="rId14"/>
    <externalReference r:id="rId15"/>
  </externalReferences>
  <definedNames>
    <definedName name="_xlnm.Print_Area" localSheetId="1">'2000'!$A$1:$G$15</definedName>
    <definedName name="_xlnm.Print_Area" localSheetId="3">'2008'!$A$1:$G$15</definedName>
    <definedName name="_xlnm.Print_Area" localSheetId="7">'2090'!$A$1:$G$15</definedName>
    <definedName name="_xlnm.Print_Area" localSheetId="4">'2091'!$A$1:$G$15</definedName>
    <definedName name="_xlnm.Print_Area" localSheetId="5">'2092'!$A$1:$G$15</definedName>
    <definedName name="_xlnm.Print_Area" localSheetId="6">'2093'!$A$1:$G$15</definedName>
    <definedName name="_xlnm.Print_Area" localSheetId="2">'2748'!$A$1:$G$15</definedName>
    <definedName name="_xlnm.Print_Area" localSheetId="9">'4002 Diogenes'!$A$1:$H$100</definedName>
    <definedName name="_xlnm.Print_Area" localSheetId="10">'Ação - 4002 DIOGENES'!$A$1:$G$93</definedName>
    <definedName name="_xlnm.Print_Area" localSheetId="11">'objetivo temático- EVERCINO'!$A$1:$M$55</definedName>
    <definedName name="_xlnm.Print_Area" localSheetId="8">'Relat. Sintético das Ações'!$A$1:$N$66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5" i="125" l="1"/>
  <c r="G26" i="125" l="1"/>
  <c r="G25" i="125" l="1"/>
  <c r="D25" i="125" l="1"/>
  <c r="L48" i="125" l="1"/>
  <c r="I48" i="125"/>
  <c r="H48" i="125"/>
  <c r="G48" i="125"/>
  <c r="F48" i="125"/>
  <c r="E48" i="125"/>
  <c r="D48" i="125"/>
  <c r="L36" i="125"/>
  <c r="I36" i="125"/>
  <c r="H36" i="125"/>
  <c r="G36" i="125"/>
  <c r="F36" i="125"/>
  <c r="E36" i="125"/>
  <c r="D36" i="125"/>
  <c r="I38" i="125"/>
  <c r="H38" i="125"/>
  <c r="G38" i="125"/>
  <c r="F38" i="125"/>
  <c r="E38" i="125"/>
  <c r="D38" i="125"/>
  <c r="I37" i="125"/>
  <c r="H37" i="125"/>
  <c r="G37" i="125"/>
  <c r="F37" i="125"/>
  <c r="E37" i="125"/>
  <c r="D37" i="125"/>
  <c r="L38" i="125"/>
  <c r="L37" i="125"/>
  <c r="F26" i="125"/>
  <c r="E26" i="125"/>
  <c r="D26" i="125"/>
  <c r="D27" i="125" s="1"/>
  <c r="H26" i="125"/>
  <c r="H27" i="125" s="1"/>
  <c r="I26" i="125"/>
  <c r="L25" i="125"/>
  <c r="I25" i="125"/>
  <c r="I27" i="125" s="1"/>
  <c r="F25" i="125"/>
  <c r="E25" i="125"/>
  <c r="G15" i="100"/>
  <c r="F27" i="125" l="1"/>
  <c r="E27" i="125"/>
  <c r="G27" i="125"/>
  <c r="F39" i="125"/>
  <c r="G39" i="125"/>
  <c r="D39" i="125"/>
  <c r="H39" i="125"/>
  <c r="E39" i="125"/>
  <c r="I39" i="125"/>
  <c r="J48" i="125"/>
  <c r="G49" i="125"/>
  <c r="K48" i="125"/>
  <c r="M48" i="125" s="1"/>
  <c r="E49" i="125"/>
  <c r="I49" i="125"/>
  <c r="F49" i="125"/>
  <c r="D49" i="125"/>
  <c r="H49" i="125"/>
  <c r="J36" i="125"/>
  <c r="K36" i="125"/>
  <c r="M36" i="125" s="1"/>
  <c r="K38" i="125"/>
  <c r="M38" i="125" s="1"/>
  <c r="J38" i="125"/>
  <c r="J37" i="125"/>
  <c r="K37" i="125"/>
  <c r="M37" i="125" s="1"/>
  <c r="J26" i="125"/>
  <c r="J25" i="125"/>
  <c r="G51" i="125" l="1"/>
  <c r="F51" i="125"/>
  <c r="H51" i="125"/>
  <c r="J49" i="125"/>
  <c r="G41" i="125"/>
  <c r="H41" i="125"/>
  <c r="F41" i="125"/>
  <c r="J39" i="125"/>
  <c r="L15" i="125" l="1"/>
  <c r="H15" i="125"/>
  <c r="H16" i="125" s="1"/>
  <c r="I15" i="125" l="1"/>
  <c r="I16" i="125" s="1"/>
  <c r="G15" i="125"/>
  <c r="G16" i="125" s="1"/>
  <c r="F15" i="125"/>
  <c r="F16" i="125" s="1"/>
  <c r="E15" i="125"/>
  <c r="D15" i="125"/>
  <c r="D16" i="125" s="1"/>
  <c r="E16" i="96"/>
  <c r="F12" i="96" s="1"/>
  <c r="D16" i="96"/>
  <c r="C16" i="96"/>
  <c r="G15" i="96"/>
  <c r="E16" i="97"/>
  <c r="F12" i="97" s="1"/>
  <c r="D16" i="97"/>
  <c r="C16" i="97"/>
  <c r="G15" i="97"/>
  <c r="E16" i="98"/>
  <c r="F12" i="98" s="1"/>
  <c r="D16" i="98"/>
  <c r="C16" i="98"/>
  <c r="G15" i="98"/>
  <c r="E16" i="103"/>
  <c r="F12" i="103" s="1"/>
  <c r="D16" i="103"/>
  <c r="C16" i="103"/>
  <c r="G15" i="103"/>
  <c r="E16" i="102"/>
  <c r="F12" i="102" s="1"/>
  <c r="D16" i="102"/>
  <c r="C16" i="102"/>
  <c r="G15" i="102"/>
  <c r="E16" i="101"/>
  <c r="F12" i="101" s="1"/>
  <c r="D16" i="101"/>
  <c r="C16" i="101"/>
  <c r="G15" i="101"/>
  <c r="E16" i="100"/>
  <c r="D16" i="100"/>
  <c r="C16" i="100"/>
  <c r="K15" i="125" l="1"/>
  <c r="M15" i="125" s="1"/>
  <c r="E16" i="125"/>
  <c r="G12" i="103"/>
  <c r="G12" i="98"/>
  <c r="G12" i="97"/>
  <c r="G12" i="96"/>
  <c r="G12" i="102"/>
  <c r="G12" i="101"/>
  <c r="F12" i="100"/>
  <c r="G12" i="100" s="1"/>
  <c r="K26" i="125"/>
  <c r="K25" i="125"/>
  <c r="M25" i="125" s="1"/>
  <c r="J15" i="125"/>
  <c r="L26" i="125" l="1"/>
  <c r="M26" i="125" s="1"/>
  <c r="F116" i="13" l="1"/>
  <c r="F115" i="13"/>
  <c r="F114" i="13"/>
  <c r="F113" i="13"/>
  <c r="F112" i="13"/>
  <c r="F111" i="13"/>
  <c r="F110" i="13"/>
  <c r="F109" i="13"/>
  <c r="F108" i="13"/>
  <c r="F107" i="13"/>
  <c r="F106" i="13"/>
  <c r="G130" i="13" l="1"/>
  <c r="L17" i="13"/>
  <c r="K17" i="13"/>
  <c r="I17" i="13"/>
  <c r="H17" i="13"/>
  <c r="G17" i="13"/>
  <c r="F17" i="13"/>
  <c r="E17" i="13"/>
  <c r="D17" i="13"/>
  <c r="M16" i="13"/>
  <c r="M15" i="13"/>
  <c r="M14" i="13"/>
  <c r="M13" i="13"/>
  <c r="M12" i="13"/>
  <c r="M11" i="13"/>
  <c r="M17" i="13" s="1"/>
  <c r="J17" i="13" l="1"/>
  <c r="N48" i="125" l="1"/>
  <c r="N36" i="125"/>
  <c r="N37" i="125"/>
  <c r="N38" i="125"/>
  <c r="N26" i="125"/>
  <c r="N25" i="125"/>
  <c r="N15" i="125"/>
  <c r="E95" i="27"/>
  <c r="B95" i="27"/>
  <c r="V71" i="27"/>
  <c r="E71" i="27"/>
  <c r="D71" i="27"/>
  <c r="C71" i="27"/>
  <c r="F66" i="27"/>
  <c r="F65" i="27"/>
  <c r="F64" i="27"/>
  <c r="F63" i="27"/>
  <c r="F62" i="27"/>
  <c r="F61" i="27"/>
  <c r="F60" i="27"/>
  <c r="F59" i="27"/>
  <c r="F58" i="27"/>
  <c r="F57" i="27"/>
  <c r="F56" i="27"/>
  <c r="F54" i="27"/>
  <c r="F50" i="27"/>
  <c r="D50" i="27"/>
  <c r="C50" i="27"/>
  <c r="B50" i="27"/>
  <c r="E49" i="27"/>
  <c r="E48" i="27"/>
  <c r="E47" i="27"/>
  <c r="E46" i="27"/>
  <c r="E45" i="27"/>
  <c r="E44" i="27"/>
  <c r="E43" i="27"/>
  <c r="E42" i="27"/>
  <c r="E41" i="27"/>
  <c r="E40" i="27"/>
  <c r="E39" i="27"/>
  <c r="E38" i="27"/>
  <c r="E37" i="27"/>
  <c r="E36" i="27"/>
  <c r="Q30" i="27"/>
  <c r="P30" i="27"/>
  <c r="O30" i="27"/>
  <c r="N30" i="27"/>
  <c r="H16" i="27"/>
  <c r="H12" i="27"/>
  <c r="C72" i="27" l="1"/>
  <c r="D72" i="27"/>
  <c r="E50" i="27"/>
  <c r="F71" i="27"/>
  <c r="E72" i="27"/>
  <c r="F72" i="27" s="1"/>
  <c r="D80" i="11" l="1"/>
  <c r="D83" i="11" s="1"/>
  <c r="B80" i="11"/>
  <c r="B83" i="11" s="1"/>
  <c r="C60" i="11"/>
  <c r="E60" i="11" s="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C42" i="11"/>
  <c r="B42" i="11"/>
  <c r="D39" i="11"/>
  <c r="D38" i="11"/>
  <c r="D37" i="11"/>
  <c r="D35" i="11"/>
  <c r="D34" i="11"/>
  <c r="D33" i="11"/>
  <c r="D31" i="11"/>
  <c r="D30" i="11"/>
  <c r="D29" i="11"/>
  <c r="D28" i="11"/>
  <c r="G16" i="11"/>
  <c r="G12" i="11"/>
  <c r="E25" i="3"/>
  <c r="E13" i="3"/>
  <c r="D42" i="11" l="1"/>
  <c r="C61" i="11"/>
  <c r="E61" i="11" s="1"/>
  <c r="G18" i="125" l="1"/>
  <c r="F18" i="125"/>
  <c r="J16" i="125"/>
  <c r="H18" i="125"/>
  <c r="D58" i="125"/>
  <c r="F58" i="125"/>
  <c r="G58" i="125"/>
  <c r="I58" i="125"/>
  <c r="F29" i="125"/>
  <c r="G29" i="125"/>
  <c r="J27" i="125"/>
  <c r="E58" i="125"/>
  <c r="H29" i="125"/>
  <c r="H58" i="125"/>
  <c r="J58" i="125" l="1"/>
  <c r="G60" i="125"/>
  <c r="F60" i="125"/>
  <c r="K58" i="125"/>
  <c r="H60" i="125"/>
</calcChain>
</file>

<file path=xl/sharedStrings.xml><?xml version="1.0" encoding="utf-8"?>
<sst xmlns="http://schemas.openxmlformats.org/spreadsheetml/2006/main" count="842" uniqueCount="371">
  <si>
    <t>Nome da Ação:</t>
  </si>
  <si>
    <t>Produto</t>
  </si>
  <si>
    <t>Unid. Medida</t>
  </si>
  <si>
    <t>Meta Física Inicial</t>
  </si>
  <si>
    <t>Meta Física Executada</t>
  </si>
  <si>
    <t>% de Execução</t>
  </si>
  <si>
    <t>METAS ORÇAMENTÁRIO-FINANCEIRAS</t>
  </si>
  <si>
    <t>Orç. Inicial</t>
  </si>
  <si>
    <t>Autorizado</t>
  </si>
  <si>
    <t>Empenhado</t>
  </si>
  <si>
    <t>% Executada</t>
  </si>
  <si>
    <t>Unidade de Medida</t>
  </si>
  <si>
    <t>Índice Atual</t>
  </si>
  <si>
    <t>Índice Desejado</t>
  </si>
  <si>
    <t>Nº</t>
  </si>
  <si>
    <t>Título</t>
  </si>
  <si>
    <t>%</t>
  </si>
  <si>
    <t>Prevista</t>
  </si>
  <si>
    <t>Executada</t>
  </si>
  <si>
    <t>Polaridade</t>
  </si>
  <si>
    <t>Periodicidade</t>
  </si>
  <si>
    <t>1º QUADRISMESTRE 2014</t>
  </si>
  <si>
    <t>Assinatura do responsável do Objetivo</t>
  </si>
  <si>
    <t>Assinatura Assessor Técnico de Planejamento</t>
  </si>
  <si>
    <t>Assinatura Secretário/Presidente</t>
  </si>
  <si>
    <t>Código funcional da ação:</t>
  </si>
  <si>
    <t>MONITORAMENTO DE AÇÃO ORÇAMENTÁRIA   PPA 2014-2017</t>
  </si>
  <si>
    <t>AVALIAÇÃO DA EXECUÇÃO DAS AÇÕES:</t>
  </si>
  <si>
    <t>Assinatura do Responsável da Ação</t>
  </si>
  <si>
    <t>Objetivo</t>
  </si>
  <si>
    <t>Unidade Gestora</t>
  </si>
  <si>
    <t>Índice Apurado</t>
  </si>
  <si>
    <t>Liquidado</t>
  </si>
  <si>
    <t>3. Ação</t>
  </si>
  <si>
    <t>1. Unidade Gestora</t>
  </si>
  <si>
    <t>2. Programa</t>
  </si>
  <si>
    <t>3. Objetivo</t>
  </si>
  <si>
    <t>4. Ação</t>
  </si>
  <si>
    <t>6. Metas Físicas</t>
  </si>
  <si>
    <t>8 - Avaliação do Objetivo</t>
  </si>
  <si>
    <t>8.1 - Avaliação da variação dos indicadores em relação ao mesmo período do ano anterior e ao quadrimestre anterior</t>
  </si>
  <si>
    <t>8.2 - Avaliar a efetividade do conjunto das ações no alcance do objetivo</t>
  </si>
  <si>
    <t>4. Metas Físicas</t>
  </si>
  <si>
    <t>5. Metas Orçamentário-Financeiras</t>
  </si>
  <si>
    <t>Assinatura do responsável da Ação</t>
  </si>
  <si>
    <t>Total do Objetivo</t>
  </si>
  <si>
    <t>Meta física prevista</t>
  </si>
  <si>
    <t>Meta física  executada</t>
  </si>
  <si>
    <t>Unidade de medida</t>
  </si>
  <si>
    <t>6.2. Considerações de fatores de sucesso e fatores de insucesso da execução da ação</t>
  </si>
  <si>
    <t>Meta</t>
  </si>
  <si>
    <t>Resultado alcançado</t>
  </si>
  <si>
    <t>Considerações</t>
  </si>
  <si>
    <t>5. Metas Financeiras (R$)</t>
  </si>
  <si>
    <t>6. Avaliação da execução da ação</t>
  </si>
  <si>
    <t>6.1. Identificar as restrições da execução da ação</t>
  </si>
  <si>
    <t>8.2.2 - Analise das Metas</t>
  </si>
  <si>
    <t xml:space="preserve">4002 - Manutenção dos Serviços Administrativos Gerais </t>
  </si>
  <si>
    <t>Orç. Inicial - LOA</t>
  </si>
  <si>
    <t>Suplementação</t>
  </si>
  <si>
    <t>Redução</t>
  </si>
  <si>
    <t>8.2.3 - Avaliação da execução do objetivo  no quadrimestre</t>
  </si>
  <si>
    <t>6.3 - Avaliação da execução da ação</t>
  </si>
  <si>
    <t>6.3.2 - Avaliação da execução da ação</t>
  </si>
  <si>
    <t>2º QUADRIMESTRE 2016</t>
  </si>
  <si>
    <t>Unidade</t>
  </si>
  <si>
    <t>Anual</t>
  </si>
  <si>
    <t>Indicadores</t>
  </si>
  <si>
    <t>1º Quadrimestre 2014</t>
  </si>
  <si>
    <t>1º Quadrimestre 2015</t>
  </si>
  <si>
    <t>2º Quadrimestre 2014</t>
  </si>
  <si>
    <t>2º Quadrimestre 2015</t>
  </si>
  <si>
    <t>2º Quadrimestre 2016</t>
  </si>
  <si>
    <t>Indicador: 301 Território Controlado</t>
  </si>
  <si>
    <t xml:space="preserve">7. Apuração do Indicador </t>
  </si>
  <si>
    <t>Maior Melhor</t>
  </si>
  <si>
    <t>Quilômetro</t>
  </si>
  <si>
    <t>Indicador: 302 Nomenclatura regulamentada e implantada por quadra</t>
  </si>
  <si>
    <t xml:space="preserve">Unidade </t>
  </si>
  <si>
    <t>Indicador: 303 Leis revisadas e/ou regulamentadas</t>
  </si>
  <si>
    <t>Índice esperado para 2016</t>
  </si>
  <si>
    <t>5500 - Secretaria Municipal de Desenvolvimento Urbano e Habitação (SEDUH)</t>
  </si>
  <si>
    <t>0335 - Gestão e Manutenção de Secretaria de Desenvolvimento Urbano Sustentável</t>
  </si>
  <si>
    <t>Serviço Mantido</t>
  </si>
  <si>
    <t>6.3.1 -Despesas de Gestão Centralizada- Discricionária:</t>
  </si>
  <si>
    <t>Despesa</t>
  </si>
  <si>
    <t>Previsão anual (R$)</t>
  </si>
  <si>
    <t>Liquidado (R$)</t>
  </si>
  <si>
    <t>SSP NET</t>
  </si>
  <si>
    <t>Combustível</t>
  </si>
  <si>
    <t>Reprografia</t>
  </si>
  <si>
    <t>Serviços postais (Correios)</t>
  </si>
  <si>
    <t>Lava jato</t>
  </si>
  <si>
    <t>Locação prédio</t>
  </si>
  <si>
    <t>Locação de veículos</t>
  </si>
  <si>
    <t>Telefonia fixa 3218</t>
  </si>
  <si>
    <t>Telefone fixa 2111</t>
  </si>
  <si>
    <t xml:space="preserve">Telefone de dados móveis </t>
  </si>
  <si>
    <t>Manutenção ar (jk)</t>
  </si>
  <si>
    <t xml:space="preserve">Manutenção de elevador </t>
  </si>
  <si>
    <t xml:space="preserve">Obrigações tributárias e contributivas </t>
  </si>
  <si>
    <t xml:space="preserve">Material de consumo - limpeza e copa/expediente </t>
  </si>
  <si>
    <t xml:space="preserve">Total </t>
  </si>
  <si>
    <t>6.3.2 - Despesas de Gestão Descentralizada- SEDUH</t>
  </si>
  <si>
    <t>Previsão anual R$</t>
  </si>
  <si>
    <t>Liquidado R$</t>
  </si>
  <si>
    <t xml:space="preserve">Floricultura </t>
  </si>
  <si>
    <t xml:space="preserve">Carimbos </t>
  </si>
  <si>
    <t>Chaveiro</t>
  </si>
  <si>
    <t xml:space="preserve">Fornecimento de energia </t>
  </si>
  <si>
    <t xml:space="preserve">Agua mineral e gás </t>
  </si>
  <si>
    <t xml:space="preserve"> Gás </t>
  </si>
  <si>
    <t xml:space="preserve">Passagens </t>
  </si>
  <si>
    <t>Equipamentos de informatica e perifericos</t>
  </si>
  <si>
    <t xml:space="preserve">Manutenção de veiculos </t>
  </si>
  <si>
    <t xml:space="preserve">Serviços de tecnologia de informação </t>
  </si>
  <si>
    <t xml:space="preserve">Aquisição de equipamentos e materiais permanentes </t>
  </si>
  <si>
    <t xml:space="preserve">Outras despesas pessoa juridica </t>
  </si>
  <si>
    <t>Material de consumo</t>
  </si>
  <si>
    <t>Despesas de exercícios anteriores</t>
  </si>
  <si>
    <t>Total  das despesas de Gestão descentralizadas</t>
  </si>
  <si>
    <t xml:space="preserve">Total das despesas de Gestão Centralizadas e Descentralizadas </t>
  </si>
  <si>
    <t>Como se pode observar, as despesas de licitação e gestão centralizada........</t>
  </si>
  <si>
    <t>6.3.3 - Detalhamento das Reduções</t>
  </si>
  <si>
    <t xml:space="preserve">Detalhamento das Suplementação  </t>
  </si>
  <si>
    <t xml:space="preserve">Considerações </t>
  </si>
  <si>
    <t>Natureza de Despesa/Fonte</t>
  </si>
  <si>
    <t>Valor de Reduções R$</t>
  </si>
  <si>
    <t>Natureza de Despesa /Fonte</t>
  </si>
  <si>
    <t xml:space="preserve">Valor de Suplementações R$ </t>
  </si>
  <si>
    <t xml:space="preserve">Total Geral </t>
  </si>
  <si>
    <r>
      <rPr>
        <b/>
        <sz val="10"/>
        <color rgb="FF000000"/>
        <rFont val="Neo Sans"/>
      </rPr>
      <t>Propomos como recomendações corretivas, que a Superintendência aprecie a possibilidade da inclusão na Revisão do Plano Pluri Anual de 2017</t>
    </r>
    <r>
      <rPr>
        <sz val="10"/>
        <color rgb="FF000000"/>
        <rFont val="Neo Sans"/>
      </rPr>
      <t xml:space="preserve"> </t>
    </r>
    <r>
      <rPr>
        <sz val="10"/>
        <color rgb="FFFF0000"/>
        <rFont val="Neo Sans"/>
      </rPr>
      <t>os restos a pagar de exercício anteriores referentes aos seguintes processos: 2014021341 - Pagamento referente à locação de 01 (um) veículo tipo caminhão caçamba toco, com capacidade mínima de seis metros cúbicos de carga no valor de R$ 26.270,00 (Vinte e seis mil duzentos e setenta reais); 2014016571 Indenização por dano causado a Terceiro referente a levantamento topográfico de Perímetro no valor de R$ 38.500,00 (Trinta e oito mil e quinhentos reais) ; 2014055041 Indenização para reforma do prédio locado no período de 2005 a 2013 no valor de R$ 403.235,14 (Quatrocentos e três mil duzentos e trinta e cinco reais e quatorze centavos).   .</t>
    </r>
    <r>
      <rPr>
        <b/>
        <sz val="10"/>
        <color rgb="FFFF0000"/>
        <rFont val="Neo Sans"/>
      </rPr>
      <t>... e o que mais</t>
    </r>
    <r>
      <rPr>
        <sz val="10"/>
        <color rgb="FFFF0000"/>
        <rFont val="Neo Sans"/>
      </rPr>
      <t xml:space="preserve"> </t>
    </r>
  </si>
  <si>
    <t>Total</t>
  </si>
  <si>
    <t>TOTAL</t>
  </si>
  <si>
    <t>ATIVIDADES</t>
  </si>
  <si>
    <t>QUANTIDADE</t>
  </si>
  <si>
    <t>MAIO</t>
  </si>
  <si>
    <t>JUNHO</t>
  </si>
  <si>
    <t>JULHO</t>
  </si>
  <si>
    <t>AGOSTO</t>
  </si>
  <si>
    <t>Maio</t>
  </si>
  <si>
    <t>Junho</t>
  </si>
  <si>
    <t>Julho</t>
  </si>
  <si>
    <t>Agosto</t>
  </si>
  <si>
    <t>TIPO DE DOCUMENTO</t>
  </si>
  <si>
    <t>MAI</t>
  </si>
  <si>
    <t>JUN</t>
  </si>
  <si>
    <t>JUL</t>
  </si>
  <si>
    <t>AGO</t>
  </si>
  <si>
    <t>QUANTIDADE TOTAL</t>
  </si>
  <si>
    <t>DESPACHOS</t>
  </si>
  <si>
    <t>MEMORANDOS</t>
  </si>
  <si>
    <t>OUVIDORIA</t>
  </si>
  <si>
    <t>PARECERES</t>
  </si>
  <si>
    <t>OFÍCIOS</t>
  </si>
  <si>
    <t>PRORROGAÇÕES DE PRAZO</t>
  </si>
  <si>
    <t>AUTORIZAÇÕES PARA EVENTOS</t>
  </si>
  <si>
    <t>AUTORIZAÇÕES PARA MESAS E CADEIRAS</t>
  </si>
  <si>
    <t>ORDEM DE SERVIÇO</t>
  </si>
  <si>
    <t>CONTENCIOSO</t>
  </si>
  <si>
    <t>NOTIFICAÇÕES</t>
  </si>
  <si>
    <t>Liquidado ate o momento (R$)</t>
  </si>
  <si>
    <t>Liquidado no 2° Quadrimestre</t>
  </si>
  <si>
    <t>Pagamento de Julho/Agosto somente Liquidado/Estimado no valor de R$1.375,18.</t>
  </si>
  <si>
    <t>Fornecimento de Energia Elétrica</t>
  </si>
  <si>
    <t>A partir do mês de Junho o gerenciamento do referente processo passou a pertencer as Despesas Discricionárias.</t>
  </si>
  <si>
    <t>Pagamento de Agosto somente Liquidado/Estimado no valor de R$28.551,42.</t>
  </si>
  <si>
    <t>Aguardando pagamento de Agosto de R$3.625,00.</t>
  </si>
  <si>
    <t>Aguardando pagamento de Julho/Agosto de R$1.176,00.</t>
  </si>
  <si>
    <t xml:space="preserve">Processo empenhado. Aguardando nota fiscal para realizar liquidação. Após a junção das Pastas e a Realização das Reuniões de Revisão do Plano Diretor de Palmas, necessitou-se de uma demanda maior para a realização desta despesas.  </t>
  </si>
  <si>
    <t>Processo gerenciado pela gestão centralizada.</t>
  </si>
  <si>
    <t>Utilizando saldo restante do exercício anterior.</t>
  </si>
  <si>
    <t>Agua mineral</t>
  </si>
  <si>
    <t xml:space="preserve">Processos em andamento seguindo os trêmites legais. </t>
  </si>
  <si>
    <t xml:space="preserve">Gás </t>
  </si>
  <si>
    <t>Houve redução do valor total, por isso não ocorreu despesas.</t>
  </si>
  <si>
    <t>Não houve até o momento abertura de processos para tal objeto.</t>
  </si>
  <si>
    <t>Processo gerenciado pela gestão centralizada (Garagem Central).</t>
  </si>
  <si>
    <t>Processo em fase de licitação a aquisição de Ferramentas para os Setores de Topografia e Fiscalização no valor de R$ 98.322,90.</t>
  </si>
  <si>
    <t xml:space="preserve">Processo de Fornecimento de Marmitex para atender as Reuniões do Plano Diretor está aguardando Autorização para Emissão da Nota de Empenho no valor de R$ 7.684,60 </t>
  </si>
  <si>
    <t xml:space="preserve">Processos liquidados para Aquisição de Bobinas (R$ 1.339,20) E Aquisição de Certificado Digital (R$ 1.320,00). E para Aquisição de Camisetas (R$ 1.797,00), Estacas e Piquetes (R$ 6.360,00), e Material de Consumo (R$ 7.564,70) para atendimento do Plano Diretor, estão somente empenhados. </t>
  </si>
  <si>
    <t xml:space="preserve">Destino das Movimentações </t>
  </si>
  <si>
    <t>Natureza de Despesa / Fonte</t>
  </si>
  <si>
    <t>33.90.39 / 001000199</t>
  </si>
  <si>
    <t>33.90.39 / 001000105</t>
  </si>
  <si>
    <t>Movimentação destinada para pagamento de despesas com material da 6° Conferência das Cidades, com Material de Consumo e Material de Divulgação.</t>
  </si>
  <si>
    <t>33.90.92 / 001000199</t>
  </si>
  <si>
    <t>33.90.30 / 001000199</t>
  </si>
  <si>
    <t>Aquisição de Estacas e Piquetes para atender ao Setor de Topografia.</t>
  </si>
  <si>
    <t>Pagamentos de Taxas de Reprogramação, movimentação realizada para o Fundo Municipal de Habitação de Interesse Social.</t>
  </si>
  <si>
    <t>-</t>
  </si>
  <si>
    <t>33.90.39 / 001000106</t>
  </si>
  <si>
    <t>Pagamento do PROCESSO 2014010775 - Fecomécio, CIEEI, referente ao pagamento de empresa intermediária de estágiários, referente ao mês de Abril a Dezembro de 2016.</t>
  </si>
  <si>
    <t>44.90.51 / 001000103</t>
  </si>
  <si>
    <t>33.90.39 / 001000101</t>
  </si>
  <si>
    <t>33.90.30 / 001000101</t>
  </si>
  <si>
    <t xml:space="preserve">Despesas Discricionarias </t>
  </si>
  <si>
    <t xml:space="preserve">Manutenção do Ar Condicionado Central </t>
  </si>
  <si>
    <t>Reprogramação anual para o 2º quadrimestre (R$)</t>
  </si>
  <si>
    <t>Realização das despesas para atender as reuniões da Revisão do Plano Diretor, Material de consumo R$ 8.500,00, Floricultura R$ 5.760,00, Refeição R$7.684,60 , Camisetas R$ 1.972,50, totalizando R$ 23.917.10.</t>
  </si>
  <si>
    <t>Aquisição de Jornal (Processo não autorizado pela Procuradoria Municipal).</t>
  </si>
  <si>
    <t>s</t>
  </si>
  <si>
    <t>r</t>
  </si>
  <si>
    <t>Ordenamento Urbano</t>
  </si>
  <si>
    <t>FICHAS DE OBSERVAÇÕES</t>
  </si>
  <si>
    <t>PARECERES (Desdobro)</t>
  </si>
  <si>
    <t>PARECERES (Loteamento)</t>
  </si>
  <si>
    <t>PARECERES (Outros)</t>
  </si>
  <si>
    <t>PORTARIAS</t>
  </si>
  <si>
    <t>PROJETOS URBANÍSTICOS</t>
  </si>
  <si>
    <t xml:space="preserve"> USO DO SOLO -2016</t>
  </si>
  <si>
    <t xml:space="preserve">MAIO </t>
  </si>
  <si>
    <t xml:space="preserve">JUNHO </t>
  </si>
  <si>
    <t>CERTIDÃO DE USO DO SOLO</t>
  </si>
  <si>
    <t>IAFIM – Informação de Atividade Solicitada</t>
  </si>
  <si>
    <t>Fichas de observações (Alvará de funcionamento)</t>
  </si>
  <si>
    <t>Memorandos</t>
  </si>
  <si>
    <t>Fichas de observações (uso do solo)</t>
  </si>
  <si>
    <t>Ofícios</t>
  </si>
  <si>
    <t>Parecer quanto ao Uso do Solo</t>
  </si>
  <si>
    <t>GEOPROCESSAMENTO</t>
  </si>
  <si>
    <t>TOPOGRAFIA</t>
  </si>
  <si>
    <t>Levantamento topográfico</t>
  </si>
  <si>
    <t>ANALISE</t>
  </si>
  <si>
    <t>ANALISES REALIZADAS</t>
  </si>
  <si>
    <t>ALVARÁS DE CONTRUÇÃO EMITIDOS</t>
  </si>
  <si>
    <t>HABITE-SE EMITIDOS</t>
  </si>
  <si>
    <t>CCO</t>
  </si>
  <si>
    <t>QUANTIDADE DE ATENDIMENTO</t>
  </si>
  <si>
    <t>FISCALIZAÇÃO</t>
  </si>
  <si>
    <t>FICHAS DE OBSERVAÇÕES (Desdobro</t>
  </si>
  <si>
    <t xml:space="preserve"> PROCESSOS ENVIADOS PARA ASSESSORIA JURÍDICA</t>
  </si>
  <si>
    <t>0335 - Gestão e Manutenção de Secretaria de Desenvolvimento Urbano e Habitação</t>
  </si>
  <si>
    <t xml:space="preserve">No segundo quadrimestre, foram identificadas algumas dificuldades com relação aos Processos para a execução das Reuniões do Plano Diretor de Palmas, uma vez que as reuniões já começaram e a grande maioria dos processos referentes a esse plano encontram-se com despesas empenhadas. </t>
  </si>
  <si>
    <t>As atividades executadas pela Ação de Serviços Administrativos Gerais do Setor de Gestão e Finanças nesse quadrimestre podemos apontar como fator de sucesso a execução processos além do previsto, pois no primeiro quadrimestre os servidores do setor foram remanejados para outra secretaria.  A Liquidação do processo 2014055041 referente a Indenização para reforma do prédio locado no período de 2005 a 2013 no valor de R$ 403.235,14 (Quatrocentos e três mil duzentos e trinta e cinco reais e quatorze centavos).</t>
  </si>
  <si>
    <t>Demanda</t>
  </si>
  <si>
    <t>RAP</t>
  </si>
  <si>
    <t>Ofício</t>
  </si>
  <si>
    <t>Despacho</t>
  </si>
  <si>
    <t>Empenho</t>
  </si>
  <si>
    <t>Liquidação</t>
  </si>
  <si>
    <t>Solicitação de compras/Termo de referência</t>
  </si>
  <si>
    <t>Pagamento de Agosto somente Liquidado/Estimado no valor de R$5.423,00.</t>
  </si>
  <si>
    <t>Processo Gerenciado pela Despesas Discricionárias, seguindo os tramites legais.</t>
  </si>
  <si>
    <t>Processo Gerenciado pela Despesas Discricionárias, esta negativo em 292,49.</t>
  </si>
  <si>
    <t>Processo Gerenciado pela Despesas Discricionárias. Neste quadrimestre houve mudança da prestadora de serviço.</t>
  </si>
  <si>
    <t>Processo Gerenciado pela Despesas Discricionárias. Seguindo os tramites legais de pagamento.</t>
  </si>
  <si>
    <r>
      <t xml:space="preserve">Processo Gerenciado pela Despesas Discricionárias ultrapassou o gasto previsto para o quadrimetre em </t>
    </r>
    <r>
      <rPr>
        <sz val="10"/>
        <rFont val="Neo Sans"/>
      </rPr>
      <t>R$ 2.999,85 devido as reuniões do Plano Diretor.</t>
    </r>
  </si>
  <si>
    <t>Cau/Crea-TO</t>
  </si>
  <si>
    <t>Processo em andamento.</t>
  </si>
  <si>
    <t>Capacitação de servidores das Diretorias de  Urbanismo e Fiscalização</t>
  </si>
  <si>
    <t xml:space="preserve">Aguardando Propostas. </t>
  </si>
  <si>
    <t>Instalação de insulfilmes</t>
  </si>
  <si>
    <t>Em fase de Licitação.</t>
  </si>
  <si>
    <t>Aquisição de Bobinas para Ponto Eletrônico</t>
  </si>
  <si>
    <t>Aguardando Nota para Liquidação</t>
  </si>
  <si>
    <t>2014021341 - Pagamento referente à locação de 01 (um) veículo tipo caminhão caçamba toco, com capacidade mínima de seis metros cúbicos de carga no valor de R$ 26.270,00 (Vinte e seis mil duzentos e setenta reais); 2014016571 Indenização por dano causado a Terceiro referente a levantamento topográfico de Perímetro no valor de R$ 38.500,00 (Trinta e oito mil e quinhentos reais)</t>
  </si>
  <si>
    <t xml:space="preserve">Material de Consumo - Copo e Cozinha </t>
  </si>
  <si>
    <t>Movimentação realizada para abertura do processo de aquisição de Protetor Solar.</t>
  </si>
  <si>
    <t xml:space="preserve">Entre os meses de Abril a Junho houve um aumento nos valores devido a junção das pastas e por aquisições realizadas pelo setor de Tecnologia da Informação do Município de Palmas </t>
  </si>
  <si>
    <t>Processo Gerenciado pela Despesas Discricionárias, havendo uma demanda maior no mês de junho com pagamento realizado em julho devido o atraso no Pagamento por parte da Prefeitura Municipal.  Ultrapassou o gasto previsto para o quadrimestre em 612,00, devido a  demanda junto a Fiscalização no contencioso.</t>
  </si>
  <si>
    <t xml:space="preserve">Manutenção ar </t>
  </si>
  <si>
    <t>PARECERES (Desmembramento)</t>
  </si>
  <si>
    <t xml:space="preserve">Em termos gerais considera-se um bom andamento na execução das ações e atividades realizadas pelo Setor Financeiro entre os meses de Maio e Agosto de 2016, executando 29% das metas propostas para o quadrimestre. Além dos processos abertos e que estão em andamento, realizamos as Atividades abaixo relacionadas </t>
  </si>
  <si>
    <t xml:space="preserve">Não houve acréscimo de bens patrimoniais a Pasta no período relacionado do ano de 2016. E a entrega de materiais de expediente e consumo é realizada de acordo com a liberação por parte das Discricionárias.
Durante o segundo quadrimestre de 2016, foi ultrapassado o limite programado para despesas com material de consumo e de expediente, uma vez que as Reuniões do Plano Diretor acarrataram gastas além do programado, totalizando R$ 2.999,85 excedentes. No quadrimestre foram abertos 15 processos que ainda encontram-se em andamento, e mais 14 processos mantidos desde o começo do ano, totalizando 29 processos. </t>
  </si>
  <si>
    <t>33.90.39 / 001000103</t>
  </si>
  <si>
    <t>Pagamento de Fornecimento de Energia Eletrica a partir do mês de Junho/2016.</t>
  </si>
  <si>
    <t>33.90.30 / 001000103</t>
  </si>
  <si>
    <t>Pagamento de Fornecimento de Energia Eletricado mês de Junho/2016 em referencia ao mês de Maio/2016.</t>
  </si>
  <si>
    <t>33.90.39 / 001000105 - 5500</t>
  </si>
  <si>
    <t>33.90.39 / 001000105 - 6500</t>
  </si>
  <si>
    <t>Estrutura de Apoio para Entrega de Obras de Unidades Habitacionais.</t>
  </si>
  <si>
    <t>33.90.14 / 001000199</t>
  </si>
  <si>
    <t>Elaboração de Laudo Técnico de Condições Ambientais do Trabalho.</t>
  </si>
  <si>
    <t xml:space="preserve">33.90.33 / 001000108 </t>
  </si>
  <si>
    <t xml:space="preserve">Pagamento de Água Mineral e Gás de Cozinha da Extinta Secrcetaria de Habitação. </t>
  </si>
  <si>
    <t xml:space="preserve">Pagamento de excedente de Serviços Postais. </t>
  </si>
  <si>
    <t>No Item 5 deste Formulario nas Metas Financeiras no campo Reduções consta o valor de R$ 562.117,82, tal valor corresponde ao somatorio dos 02 (dois) quadrimestres do corrente ano presentes no QDD. No segundo quadrimestre o valor de reduções foi de R$ 518.871,18, destes somente  R$ 234.010,24 foram identificados através dos formulários presentes em nossa Pasta. Constando que o valor do primeiro quadrimestre foi de R$ 43.306,64. Solicitamos a Superintendencia que justifique o valor restante desse Quadrimestre R$ 284.860,68</t>
  </si>
  <si>
    <t>No Item 5 deste Formulario nas Metas Financeiras no campo Suplementação consta o valor de R$ 1.305,994,17, tal valor corresponde ao somatorio dos 02 (dois) quadrimestres do corrente ano presentes no QDD.    No segundo quadrimestre o valor de suplementações foi de R$ 954.481,11, destes somente  R$ 234.010,24 foram identificados através dos formulários presentes em nossa Pasta. Constando que o valor do primeiro quadrimestre foi de R$ 117.502,56. Solicitamos a Superintendencia que justifique o valor restante desse Quadrimestre R$ 720.470,61.</t>
  </si>
  <si>
    <r>
      <t>O valor total das suplementações do quadrimestre passado foi de R$ 117.502,56, quando somados das duas antigas secretarias e o valor de reduções do passado foi R$ 43.306,64, quando somados das duas antigas secretarias. Contudo o Quadro Demonstrativo da execução Orçamentária não separa os valores de redução e suplementação por quadrimestre. Todavia, se subtraído os valores declarados no monitoramento anterior o valores reais para esse quadrimestre será de suplementações R$</t>
    </r>
    <r>
      <rPr>
        <sz val="10"/>
        <color rgb="FFFF0000"/>
        <rFont val="Neo Sans"/>
      </rPr>
      <t xml:space="preserve"> </t>
    </r>
    <r>
      <rPr>
        <sz val="10"/>
        <color theme="1"/>
        <rFont val="Neo Sans"/>
      </rPr>
      <t xml:space="preserve">23.010,50e reduções R$  518.871,18. Destacando os maiores valores, como por exemplo: Pagamento de Servidor Cedido (pagamento do secretário) valor de R$ 168.608.55, Fornecimento de Energia Elétrica R$ 53.000,00, Material de Consumo e Expediente R$ 51.846,20.                                                                                                                                                    </t>
    </r>
    <r>
      <rPr>
        <b/>
        <sz val="10"/>
        <color theme="1"/>
        <rFont val="Neo Sans"/>
      </rPr>
      <t>Como solicitamos no quadrimestre anterior como recomendações corretivas, reiteramos a possibilidade da inclusão na Revisão do Plano Pluri Anual de 2017 os restos a pagar de exercicio anteriores referentes aos seguintes processos</t>
    </r>
    <r>
      <rPr>
        <sz val="10"/>
        <color theme="1"/>
        <rFont val="Neo Sans"/>
      </rPr>
      <t>: 2014021341 - Pagamento referente à locação de 01 (um) veículo tipo caminhão caçamba toco, com capacidade mínima de seis metros cúbicos de carga no valor de R$ 26.270,00 (Vinte e seis mil duzentos e setenta reais); 2014016571 Indenização por dano causado a Terceiro referente a levantamento topográfico de Perímetro no valor de R$ 38.500,00 (Trinta e oito mil e quinhentos reais), e informamos a realização do Pagamento referente a locação do antigo prédio pertencente a esta Pasta.</t>
    </r>
  </si>
  <si>
    <t xml:space="preserve"> TOTAL</t>
  </si>
  <si>
    <t>ação 5195</t>
  </si>
  <si>
    <t>Valores</t>
  </si>
  <si>
    <t>Capacitação</t>
  </si>
  <si>
    <t>Informática</t>
  </si>
  <si>
    <t>Licenças</t>
  </si>
  <si>
    <t>ação 4343</t>
  </si>
  <si>
    <t>Material expediente</t>
  </si>
  <si>
    <t>Móveis</t>
  </si>
  <si>
    <t>Apoio e Comunicação</t>
  </si>
  <si>
    <t>Consultorias</t>
  </si>
  <si>
    <t>MONITORAMENTO DE OBJETIVO -  PPA 2018-2021</t>
  </si>
  <si>
    <t>1º QUADRIMESTRE 2018</t>
  </si>
  <si>
    <t>MONITORAMENTO DE AÇÃO ORÇAMENTÁRIA   PPA 2018-2021</t>
  </si>
  <si>
    <t xml:space="preserve">5500000012 -  Promover </t>
  </si>
  <si>
    <t>0314 - Pla</t>
  </si>
  <si>
    <t>5500- Sec</t>
  </si>
  <si>
    <t xml:space="preserve">Descrição: </t>
  </si>
  <si>
    <t xml:space="preserve">Fórmula de cálculo:                                                                                                                                       </t>
  </si>
  <si>
    <t xml:space="preserve">Fórmula de cálculo: </t>
  </si>
  <si>
    <t>Indicador: 000 JJJJJJ</t>
  </si>
  <si>
    <r>
      <t>Fórmu</t>
    </r>
    <r>
      <rPr>
        <sz val="10"/>
        <rFont val="Neo Sans"/>
      </rPr>
      <t xml:space="preserve">la de cálculo: </t>
    </r>
  </si>
  <si>
    <t xml:space="preserve">Apuração do Período: </t>
  </si>
  <si>
    <t xml:space="preserve">Apuração do Período  </t>
  </si>
  <si>
    <t>1. Órgão</t>
  </si>
  <si>
    <t>2. Unidade Orçamentária</t>
  </si>
  <si>
    <t>4. Descrição</t>
  </si>
  <si>
    <t>5. Finalidade</t>
  </si>
  <si>
    <t>6. Forma de Implementação</t>
  </si>
  <si>
    <t>7. Metas Físicas</t>
  </si>
  <si>
    <t>8. Metas Orçamentário-Financeiras</t>
  </si>
  <si>
    <t xml:space="preserve">Direta </t>
  </si>
  <si>
    <t>Orçamento Inicial - LOA</t>
  </si>
  <si>
    <t>3. Programa</t>
  </si>
  <si>
    <t>2. Subfunção</t>
  </si>
  <si>
    <t>122 - Administração Geral</t>
  </si>
  <si>
    <t>MONITORAMENTO DE EXECUÇÃO ORÇAMENTÁRIA -  PPA 2018-2021</t>
  </si>
  <si>
    <t>Todas</t>
  </si>
  <si>
    <t>Todos</t>
  </si>
  <si>
    <t>Diretoria de Execução Orçamentária</t>
  </si>
  <si>
    <t>Total Geral Executado pelo Órgão</t>
  </si>
  <si>
    <t>Empenho no Período</t>
  </si>
  <si>
    <t>Liquidado no Período</t>
  </si>
  <si>
    <t>Pago no Período</t>
  </si>
  <si>
    <t>Reserva no Período</t>
  </si>
  <si>
    <t>% Executado</t>
  </si>
  <si>
    <t>Saldo Orçamentário</t>
  </si>
  <si>
    <t>Saldo Orçament.</t>
  </si>
  <si>
    <t>Total do Programa</t>
  </si>
  <si>
    <t xml:space="preserve">25 - Fundação Municipal de Juventude de Porto Nacional </t>
  </si>
  <si>
    <t xml:space="preserve">1150 - Gestão e Manutenção da Fundação Municipal da Juventude de Porto Nacional </t>
  </si>
  <si>
    <t xml:space="preserve">Manutenção dos serviços administrativos </t>
  </si>
  <si>
    <t xml:space="preserve">Manutenção de recursos humanos </t>
  </si>
  <si>
    <t xml:space="preserve">244 - Assistência Comunitária </t>
  </si>
  <si>
    <t xml:space="preserve">0004 - Porto Jovem </t>
  </si>
  <si>
    <t xml:space="preserve">Capacitação e formação de jovens portuenses </t>
  </si>
  <si>
    <t xml:space="preserve">Pagamento de serviços de estágios </t>
  </si>
  <si>
    <t xml:space="preserve">Gestão da política sobre drogas </t>
  </si>
  <si>
    <t xml:space="preserve">422 - Direitos Individuais, Coletivos e Difusos </t>
  </si>
  <si>
    <t xml:space="preserve">Gestão dos programas e projetos da juventude </t>
  </si>
  <si>
    <t>Despesas de natureza administrativa que não puderam ser apropriadas nos programas temáticos, que compreendem: serviços administrativos ou de apoio; manutenção e o uso de frota veicular; manutenção e conservação de bens imóveis próprios do município, cedidos ou alugados, despesas com tecnologia de informação e comunicação, que incluem o desenvolvimento de sistema de informações, locação, aquisição de equipamentos e contratação de serviços técnicos e de terceiros, dentre outros afins; despesas com locação de imóveis, viagens e locomoção, incluindo aquisição de passagens, aquisição de uniformes, pagamento de diárias e afins; aquisição de equipamentos de informática, aquisição de móveis e demais materiais permanentes e outros afins; demais atividades necessárias à gestão e à administração da unidade.</t>
  </si>
  <si>
    <t>2501 - Fundação Municipal da Juventude</t>
  </si>
  <si>
    <t>2000 - Manutenção dos serviços administrativos</t>
  </si>
  <si>
    <t>25 - Fundação Municipal da Juventude</t>
  </si>
  <si>
    <t>Proporcionar o aperfeiçoamento das atividades e serviços desenvolvidos pela administração pública municipal.</t>
  </si>
  <si>
    <t>Porcentagem</t>
  </si>
  <si>
    <t>2008 - Manutenção de recursos humanos</t>
  </si>
  <si>
    <t>Despesas com a remuneração de pessoal (ativo, civil, militar) do município e encargos sociais dos servidores municipais .</t>
  </si>
  <si>
    <t>Manter os recursos humanos necessários ao funcionamento da administração pública.</t>
  </si>
  <si>
    <t>Servidor Mantido</t>
  </si>
  <si>
    <t>2091 - Capacitação e Formação de Jovens Portuenses</t>
  </si>
  <si>
    <t>Ofertar capacitação e formação para os jovens e  estagiários do município,através de contratação de serviços de   pessoa jurídica e física , assessoria parcerias conveniose demais formas .</t>
  </si>
  <si>
    <t>Viabilizar o acesso ao mundo do trabalho com qualificação profissional.</t>
  </si>
  <si>
    <t>Jovem beneficiado</t>
  </si>
  <si>
    <t>2092 - Pagamento de Serviços de Estágios</t>
  </si>
  <si>
    <t>Despesas com remuneração de  Estagiários estudantes  de   Nível médio,  Nível médio  Técnico e nível Superior  através de Processo Seletivo .</t>
  </si>
  <si>
    <t>Viabilizar a  formação integral e a mediação do acesso ao mundo do trabalho com qualificação profissional.</t>
  </si>
  <si>
    <t>Estagiário Beneficiado</t>
  </si>
  <si>
    <t>2093 - Gestão da Política Sobre Drogas</t>
  </si>
  <si>
    <t>Planejar, coordenar e executar as políticas sobre álcool e outras drogas no âmbito do município, bem como difundir conhecimento relacionados a esta política e promover programas e projetos voltados à redução de danos , reinserção social e prevenção ao uso de álcool e outras drogas.</t>
  </si>
  <si>
    <t>Reduzir a demanda do uso de álcool e outras drogas através de programas de prevenção e da articulação intersetorial dos serviços</t>
  </si>
  <si>
    <t>Gestão realizada</t>
  </si>
  <si>
    <t>2090 - Gestão dos Programas e Projetos da Juventude</t>
  </si>
  <si>
    <t>Manutenção dos programa Estação da  Juventude,  "e agora", "Mais Grêmios", Cinema na Praça, Juventude em Bloco , Caravana da Juventude na Praia , Selo cuide-se do Início ao Fim ,Estação do lazer, Jovem Habilitado e outros ,  em parceria com as Secretarias de Cultura e Turismo , Secretaria de Educação, Assistencia Social, contemplando a oferta de políticas de inserção no mercado de trabalho por meio de cursos de capacitação , acesso à cultura, esporte e lazer, voltadas para a promoção dos direitos, parcipação social e o protagonismo juvenil , garantindo o benefício a jovens de 15 à 29 anos.</t>
  </si>
  <si>
    <t xml:space="preserve">Promover o protagonismo juvenil e as políticas públicas de juventude. </t>
  </si>
  <si>
    <t>Jovem beneﬁciado</t>
  </si>
  <si>
    <t>2748 - Semana da Juventude</t>
  </si>
  <si>
    <t>Realização da Semana Municipal da Juventude de Porto Nacional, através da locação de equipamentos e estruturas metálicas ( Palco, Som PA, Iluminação, Disciplinadores, Fechamento Metalico, Camarins, Tendas, Mesas, Cadeiras, Climatizadores, e Outros) com montagem e desmontagem. Contratação de Bandas Artisticas Nacionais e Regionais, Contratação de Palestrantes, Aquisição de passagens aereas, aquisição de produtos de generos alimenticios, serviços de hospedagens e aquisição de materiais graficos.</t>
  </si>
  <si>
    <t>Semana da Juventude</t>
  </si>
  <si>
    <t>Jovem Beneficiado</t>
  </si>
  <si>
    <t>Quadrimestral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</si>
</sst>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0.0"/>
    <numFmt numFmtId="165" formatCode="_(* #,##0.00_);_(* \(#,##0.00\);_(* &quot;-&quot;??_);_(@_)"/>
    <numFmt numFmtId="166" formatCode="&quot;R$&quot;\ #,##0.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Neo Sans"/>
    </font>
    <font>
      <sz val="11"/>
      <color theme="1"/>
      <name val="Neo Sans"/>
    </font>
    <font>
      <sz val="10"/>
      <color theme="1"/>
      <name val="Neo Sans"/>
    </font>
    <font>
      <b/>
      <sz val="10"/>
      <color theme="1"/>
      <name val="Neo Sans"/>
    </font>
    <font>
      <sz val="10"/>
      <name val="Neo Sans"/>
    </font>
    <font>
      <b/>
      <sz val="10"/>
      <name val="Neo Sans"/>
    </font>
    <font>
      <b/>
      <sz val="8"/>
      <color theme="1"/>
      <name val="Neo Sans"/>
    </font>
    <font>
      <sz val="8"/>
      <color theme="1"/>
      <name val="Neo Sans"/>
    </font>
    <font>
      <sz val="9"/>
      <color theme="1"/>
      <name val="Neo Sans"/>
    </font>
    <font>
      <b/>
      <sz val="11"/>
      <name val="Neo Sans"/>
    </font>
    <font>
      <sz val="11"/>
      <name val="Neo Sans"/>
    </font>
    <font>
      <b/>
      <sz val="10"/>
      <color rgb="FF000000"/>
      <name val="Neo Sans"/>
      <family val="2"/>
    </font>
    <font>
      <i/>
      <sz val="11"/>
      <color theme="1"/>
      <name val="Neo Sans"/>
    </font>
    <font>
      <b/>
      <sz val="10"/>
      <color rgb="FF000000"/>
      <name val="Neo Sans"/>
    </font>
    <font>
      <sz val="10"/>
      <color rgb="FF000000"/>
      <name val="Neon Sans"/>
    </font>
    <font>
      <b/>
      <sz val="10"/>
      <color rgb="FF000000"/>
      <name val="Calibri"/>
      <family val="2"/>
    </font>
    <font>
      <sz val="10"/>
      <color rgb="FFFF0000"/>
      <name val="Calibri"/>
      <family val="2"/>
      <charset val="1"/>
    </font>
    <font>
      <sz val="10"/>
      <color rgb="FFFF0000"/>
      <name val="Neo Sans"/>
    </font>
    <font>
      <b/>
      <sz val="10"/>
      <color rgb="FFFF0000"/>
      <name val="Neo Sans"/>
    </font>
    <font>
      <b/>
      <sz val="10"/>
      <color rgb="FF000000"/>
      <name val="Neon Sans"/>
    </font>
    <font>
      <b/>
      <sz val="10"/>
      <color theme="1"/>
      <name val="Neon Sans"/>
    </font>
    <font>
      <sz val="10"/>
      <color rgb="FF000000"/>
      <name val="Neo Sans"/>
    </font>
    <font>
      <sz val="10"/>
      <color theme="1"/>
      <name val="Neon sans"/>
    </font>
    <font>
      <sz val="11"/>
      <color rgb="FFFF0000"/>
      <name val="Neo Sans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name val="Neo Sans"/>
    </font>
    <font>
      <sz val="10"/>
      <color rgb="FF000000"/>
      <name val="NeOS SANS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rgb="FF000000"/>
      <name val="Calibri"/>
      <family val="2"/>
    </font>
    <font>
      <b/>
      <sz val="12"/>
      <color theme="1"/>
      <name val="Neo Sans"/>
    </font>
    <font>
      <sz val="12"/>
      <color theme="1"/>
      <name val="Neo Sans"/>
    </font>
    <font>
      <sz val="12"/>
      <name val="Neo Sans"/>
    </font>
    <font>
      <sz val="12"/>
      <color rgb="FFFF0000"/>
      <name val="Neo Sans"/>
    </font>
    <font>
      <b/>
      <sz val="12"/>
      <name val="Neo Sans"/>
    </font>
    <font>
      <b/>
      <sz val="14"/>
      <color theme="1"/>
      <name val="Neo Sans"/>
    </font>
    <font>
      <b/>
      <sz val="18"/>
      <color theme="1"/>
      <name val="Neo Sans"/>
    </font>
    <font>
      <b/>
      <sz val="12"/>
      <color theme="0"/>
      <name val="Neo Sans"/>
    </font>
    <font>
      <b/>
      <sz val="12"/>
      <color indexed="9"/>
      <name val="Neo Sans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22"/>
      <color theme="1"/>
      <name val="Mistral"/>
      <family val="4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3406FA"/>
        <bgColor indexed="64"/>
      </patternFill>
    </fill>
  </fills>
  <borders count="8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3" fillId="0" borderId="0" applyFont="0" applyBorder="0" applyProtection="0"/>
    <xf numFmtId="44" fontId="1" fillId="0" borderId="0" applyFont="0" applyFill="0" applyBorder="0" applyAlignment="0" applyProtection="0"/>
  </cellStyleXfs>
  <cellXfs count="769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" fontId="9" fillId="0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vertical="center"/>
    </xf>
    <xf numFmtId="164" fontId="9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" fontId="2" fillId="0" borderId="6" xfId="1" applyNumberFormat="1" applyFont="1" applyBorder="1" applyAlignment="1">
      <alignment vertical="center"/>
    </xf>
    <xf numFmtId="4" fontId="9" fillId="0" borderId="6" xfId="1" applyNumberFormat="1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4" fontId="15" fillId="0" borderId="10" xfId="0" applyNumberFormat="1" applyFont="1" applyFill="1" applyBorder="1" applyAlignment="1">
      <alignment horizontal="center" vertical="center"/>
    </xf>
    <xf numFmtId="4" fontId="15" fillId="0" borderId="10" xfId="1" applyNumberFormat="1" applyFont="1" applyBorder="1" applyAlignment="1">
      <alignment vertical="center"/>
    </xf>
    <xf numFmtId="0" fontId="12" fillId="6" borderId="0" xfId="0" applyFont="1" applyFill="1"/>
    <xf numFmtId="0" fontId="12" fillId="0" borderId="0" xfId="0" applyFont="1"/>
    <xf numFmtId="0" fontId="12" fillId="0" borderId="18" xfId="0" applyFont="1" applyBorder="1"/>
    <xf numFmtId="0" fontId="12" fillId="0" borderId="0" xfId="0" applyFont="1" applyBorder="1"/>
    <xf numFmtId="0" fontId="13" fillId="0" borderId="0" xfId="0" applyFont="1" applyBorder="1"/>
    <xf numFmtId="0" fontId="13" fillId="0" borderId="19" xfId="0" applyFont="1" applyBorder="1"/>
    <xf numFmtId="0" fontId="12" fillId="0" borderId="19" xfId="0" applyFont="1" applyBorder="1"/>
    <xf numFmtId="0" fontId="12" fillId="0" borderId="0" xfId="0" applyFont="1" applyAlignment="1">
      <alignment horizontal="center"/>
    </xf>
    <xf numFmtId="0" fontId="14" fillId="5" borderId="2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2" fontId="12" fillId="0" borderId="0" xfId="0" applyNumberFormat="1" applyFont="1"/>
    <xf numFmtId="4" fontId="13" fillId="0" borderId="1" xfId="1" applyNumberFormat="1" applyFont="1" applyBorder="1" applyAlignment="1">
      <alignment vertical="center"/>
    </xf>
    <xf numFmtId="1" fontId="13" fillId="0" borderId="1" xfId="2" applyNumberFormat="1" applyFont="1" applyBorder="1" applyAlignment="1">
      <alignment vertical="center"/>
    </xf>
    <xf numFmtId="1" fontId="13" fillId="0" borderId="23" xfId="0" applyNumberFormat="1" applyFont="1" applyBorder="1" applyAlignment="1">
      <alignment horizontal="center" vertical="center"/>
    </xf>
    <xf numFmtId="4" fontId="14" fillId="5" borderId="1" xfId="0" applyNumberFormat="1" applyFont="1" applyFill="1" applyBorder="1" applyAlignment="1">
      <alignment vertical="center"/>
    </xf>
    <xf numFmtId="1" fontId="13" fillId="5" borderId="1" xfId="2" applyNumberFormat="1" applyFont="1" applyFill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6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vertical="center"/>
    </xf>
    <xf numFmtId="0" fontId="16" fillId="6" borderId="10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/>
    </xf>
    <xf numFmtId="0" fontId="20" fillId="6" borderId="10" xfId="0" applyFont="1" applyFill="1" applyBorder="1" applyAlignment="1">
      <alignment horizontal="center" vertical="center" wrapText="1"/>
    </xf>
    <xf numFmtId="1" fontId="13" fillId="5" borderId="23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5" fontId="15" fillId="0" borderId="10" xfId="1" applyFont="1" applyBorder="1" applyAlignment="1">
      <alignment horizontal="center" vertical="center"/>
    </xf>
    <xf numFmtId="2" fontId="15" fillId="3" borderId="1" xfId="0" applyNumberFormat="1" applyFont="1" applyFill="1" applyBorder="1" applyAlignment="1">
      <alignment vertical="center"/>
    </xf>
    <xf numFmtId="2" fontId="16" fillId="5" borderId="1" xfId="0" applyNumberFormat="1" applyFont="1" applyFill="1" applyBorder="1" applyAlignment="1">
      <alignment vertical="center"/>
    </xf>
    <xf numFmtId="0" fontId="24" fillId="7" borderId="11" xfId="0" applyFont="1" applyFill="1" applyBorder="1" applyAlignment="1">
      <alignment horizontal="center" vertical="center"/>
    </xf>
    <xf numFmtId="0" fontId="16" fillId="7" borderId="26" xfId="0" applyFont="1" applyFill="1" applyBorder="1" applyAlignment="1">
      <alignment horizontal="center" vertical="center"/>
    </xf>
    <xf numFmtId="2" fontId="13" fillId="0" borderId="1" xfId="2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top"/>
    </xf>
    <xf numFmtId="0" fontId="19" fillId="0" borderId="19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9" fillId="0" borderId="26" xfId="0" applyFont="1" applyBorder="1" applyAlignment="1">
      <alignment horizontal="center" vertical="top"/>
    </xf>
    <xf numFmtId="0" fontId="17" fillId="2" borderId="11" xfId="0" applyFont="1" applyFill="1" applyBorder="1" applyAlignment="1">
      <alignment vertical="top"/>
    </xf>
    <xf numFmtId="0" fontId="17" fillId="2" borderId="13" xfId="0" applyFont="1" applyFill="1" applyBorder="1" applyAlignment="1">
      <alignment vertical="top"/>
    </xf>
    <xf numFmtId="0" fontId="26" fillId="0" borderId="10" xfId="0" applyFont="1" applyBorder="1" applyAlignment="1">
      <alignment horizontal="justify" vertical="center"/>
    </xf>
    <xf numFmtId="0" fontId="26" fillId="0" borderId="10" xfId="0" applyFont="1" applyBorder="1" applyAlignment="1">
      <alignment horizontal="justify" vertical="center" wrapText="1"/>
    </xf>
    <xf numFmtId="0" fontId="16" fillId="8" borderId="11" xfId="0" applyFont="1" applyFill="1" applyBorder="1" applyAlignment="1">
      <alignment horizontal="justify" vertical="center"/>
    </xf>
    <xf numFmtId="2" fontId="27" fillId="0" borderId="10" xfId="0" applyNumberFormat="1" applyFont="1" applyBorder="1" applyAlignment="1">
      <alignment horizontal="justify" vertical="center"/>
    </xf>
    <xf numFmtId="49" fontId="15" fillId="0" borderId="10" xfId="0" applyNumberFormat="1" applyFont="1" applyFill="1" applyBorder="1" applyAlignment="1">
      <alignment horizontal="justify" vertical="center"/>
    </xf>
    <xf numFmtId="0" fontId="15" fillId="0" borderId="10" xfId="0" applyFont="1" applyBorder="1" applyAlignment="1">
      <alignment horizontal="justify" vertical="center"/>
    </xf>
    <xf numFmtId="4" fontId="15" fillId="0" borderId="10" xfId="1" applyNumberFormat="1" applyFont="1" applyBorder="1" applyAlignment="1">
      <alignment horizontal="right" vertical="center"/>
    </xf>
    <xf numFmtId="4" fontId="16" fillId="5" borderId="10" xfId="1" applyNumberFormat="1" applyFont="1" applyFill="1" applyBorder="1" applyAlignment="1">
      <alignment horizontal="right" vertical="center"/>
    </xf>
    <xf numFmtId="0" fontId="16" fillId="8" borderId="11" xfId="0" applyFont="1" applyFill="1" applyBorder="1" applyAlignment="1">
      <alignment horizontal="justify" vertical="center" wrapText="1"/>
    </xf>
    <xf numFmtId="4" fontId="13" fillId="3" borderId="10" xfId="1" applyNumberFormat="1" applyFont="1" applyFill="1" applyBorder="1" applyAlignment="1">
      <alignment horizontal="justify" vertical="center"/>
    </xf>
    <xf numFmtId="0" fontId="30" fillId="10" borderId="10" xfId="0" applyFont="1" applyFill="1" applyBorder="1" applyAlignment="1">
      <alignment horizontal="justify" vertical="center" wrapText="1"/>
    </xf>
    <xf numFmtId="0" fontId="30" fillId="10" borderId="10" xfId="0" applyFont="1" applyFill="1" applyBorder="1" applyAlignment="1">
      <alignment horizontal="center" vertical="center" wrapText="1"/>
    </xf>
    <xf numFmtId="0" fontId="32" fillId="11" borderId="27" xfId="0" applyFont="1" applyFill="1" applyBorder="1" applyAlignment="1">
      <alignment horizontal="justify" vertical="center" wrapText="1"/>
    </xf>
    <xf numFmtId="4" fontId="32" fillId="3" borderId="26" xfId="0" applyNumberFormat="1" applyFont="1" applyFill="1" applyBorder="1" applyAlignment="1">
      <alignment horizontal="right" vertical="center" wrapText="1"/>
    </xf>
    <xf numFmtId="4" fontId="32" fillId="3" borderId="27" xfId="0" applyNumberFormat="1" applyFont="1" applyFill="1" applyBorder="1" applyAlignment="1">
      <alignment horizontal="right" vertical="center" wrapText="1"/>
    </xf>
    <xf numFmtId="4" fontId="32" fillId="3" borderId="27" xfId="1" applyNumberFormat="1" applyFont="1" applyFill="1" applyBorder="1" applyAlignment="1">
      <alignment horizontal="center" vertical="center"/>
    </xf>
    <xf numFmtId="0" fontId="32" fillId="11" borderId="10" xfId="0" applyFont="1" applyFill="1" applyBorder="1" applyAlignment="1">
      <alignment horizontal="justify" vertical="center" wrapText="1"/>
    </xf>
    <xf numFmtId="4" fontId="32" fillId="3" borderId="13" xfId="0" applyNumberFormat="1" applyFont="1" applyFill="1" applyBorder="1" applyAlignment="1">
      <alignment horizontal="right" vertical="center" wrapText="1"/>
    </xf>
    <xf numFmtId="4" fontId="32" fillId="3" borderId="10" xfId="0" applyNumberFormat="1" applyFont="1" applyFill="1" applyBorder="1" applyAlignment="1">
      <alignment horizontal="right" vertical="center" wrapText="1"/>
    </xf>
    <xf numFmtId="4" fontId="32" fillId="3" borderId="10" xfId="1" applyNumberFormat="1" applyFont="1" applyFill="1" applyBorder="1" applyAlignment="1">
      <alignment horizontal="center" vertical="center" wrapText="1"/>
    </xf>
    <xf numFmtId="4" fontId="32" fillId="3" borderId="0" xfId="0" applyNumberFormat="1" applyFont="1" applyFill="1" applyAlignment="1">
      <alignment horizontal="right" vertical="center"/>
    </xf>
    <xf numFmtId="4" fontId="32" fillId="3" borderId="13" xfId="0" applyNumberFormat="1" applyFont="1" applyFill="1" applyBorder="1" applyAlignment="1">
      <alignment horizontal="right" vertical="center"/>
    </xf>
    <xf numFmtId="4" fontId="32" fillId="3" borderId="28" xfId="1" applyNumberFormat="1" applyFont="1" applyFill="1" applyBorder="1" applyAlignment="1">
      <alignment horizontal="center" vertical="center" wrapText="1"/>
    </xf>
    <xf numFmtId="4" fontId="32" fillId="3" borderId="17" xfId="0" applyNumberFormat="1" applyFont="1" applyFill="1" applyBorder="1" applyAlignment="1">
      <alignment horizontal="right" vertical="center" wrapText="1"/>
    </xf>
    <xf numFmtId="4" fontId="32" fillId="3" borderId="29" xfId="0" applyNumberFormat="1" applyFont="1" applyFill="1" applyBorder="1" applyAlignment="1">
      <alignment horizontal="right" vertical="center" wrapText="1"/>
    </xf>
    <xf numFmtId="4" fontId="32" fillId="3" borderId="29" xfId="1" applyNumberFormat="1" applyFont="1" applyFill="1" applyBorder="1" applyAlignment="1">
      <alignment horizontal="center" vertical="center" wrapText="1"/>
    </xf>
    <xf numFmtId="0" fontId="24" fillId="8" borderId="18" xfId="0" applyFont="1" applyFill="1" applyBorder="1" applyAlignment="1">
      <alignment horizontal="justify" vertical="center" wrapText="1"/>
    </xf>
    <xf numFmtId="4" fontId="24" fillId="8" borderId="29" xfId="0" applyNumberFormat="1" applyFont="1" applyFill="1" applyBorder="1" applyAlignment="1">
      <alignment horizontal="right" vertical="center" wrapText="1"/>
    </xf>
    <xf numFmtId="4" fontId="24" fillId="8" borderId="29" xfId="1" applyNumberFormat="1" applyFont="1" applyFill="1" applyBorder="1" applyAlignment="1">
      <alignment horizontal="center" vertical="center" wrapText="1"/>
    </xf>
    <xf numFmtId="0" fontId="30" fillId="10" borderId="11" xfId="0" applyFont="1" applyFill="1" applyBorder="1" applyAlignment="1">
      <alignment horizontal="center" vertical="center" wrapText="1"/>
    </xf>
    <xf numFmtId="4" fontId="32" fillId="3" borderId="11" xfId="1" applyNumberFormat="1" applyFont="1" applyFill="1" applyBorder="1" applyAlignment="1">
      <alignment horizontal="center" vertical="center" wrapText="1"/>
    </xf>
    <xf numFmtId="4" fontId="15" fillId="3" borderId="15" xfId="0" applyNumberFormat="1" applyFont="1" applyFill="1" applyBorder="1" applyAlignment="1">
      <alignment horizontal="right" vertical="center" wrapText="1"/>
    </xf>
    <xf numFmtId="0" fontId="32" fillId="3" borderId="10" xfId="0" applyFont="1" applyFill="1" applyBorder="1" applyAlignment="1">
      <alignment horizontal="center" vertical="center"/>
    </xf>
    <xf numFmtId="4" fontId="32" fillId="3" borderId="11" xfId="0" applyNumberFormat="1" applyFont="1" applyFill="1" applyBorder="1" applyAlignment="1">
      <alignment horizontal="right" vertical="center"/>
    </xf>
    <xf numFmtId="4" fontId="15" fillId="3" borderId="25" xfId="0" applyNumberFormat="1" applyFont="1" applyFill="1" applyBorder="1" applyAlignment="1">
      <alignment horizontal="right" vertical="center" wrapText="1"/>
    </xf>
    <xf numFmtId="0" fontId="32" fillId="3" borderId="10" xfId="0" applyFont="1" applyFill="1" applyBorder="1" applyAlignment="1">
      <alignment horizontal="justify" vertical="center"/>
    </xf>
    <xf numFmtId="4" fontId="15" fillId="3" borderId="10" xfId="0" applyNumberFormat="1" applyFont="1" applyFill="1" applyBorder="1" applyAlignment="1">
      <alignment horizontal="right" vertical="center" wrapText="1"/>
    </xf>
    <xf numFmtId="0" fontId="32" fillId="3" borderId="10" xfId="0" applyFont="1" applyFill="1" applyBorder="1" applyAlignment="1">
      <alignment horizontal="justify" vertical="center" wrapText="1"/>
    </xf>
    <xf numFmtId="0" fontId="24" fillId="8" borderId="10" xfId="0" applyFont="1" applyFill="1" applyBorder="1" applyAlignment="1">
      <alignment horizontal="center" vertical="center"/>
    </xf>
    <xf numFmtId="4" fontId="24" fillId="8" borderId="11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justify" vertical="center" wrapText="1"/>
    </xf>
    <xf numFmtId="0" fontId="32" fillId="3" borderId="11" xfId="0" applyFont="1" applyFill="1" applyBorder="1" applyAlignment="1">
      <alignment horizontal="justify" vertical="center"/>
    </xf>
    <xf numFmtId="166" fontId="32" fillId="3" borderId="11" xfId="0" applyNumberFormat="1" applyFont="1" applyFill="1" applyBorder="1" applyAlignment="1">
      <alignment horizontal="justify" vertical="center"/>
    </xf>
    <xf numFmtId="4" fontId="24" fillId="8" borderId="10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6" borderId="0" xfId="0" applyFont="1" applyFill="1"/>
    <xf numFmtId="0" fontId="13" fillId="0" borderId="0" xfId="0" applyFont="1"/>
    <xf numFmtId="4" fontId="24" fillId="5" borderId="27" xfId="0" applyNumberFormat="1" applyFont="1" applyFill="1" applyBorder="1" applyAlignment="1">
      <alignment horizontal="right" vertical="center" wrapText="1"/>
    </xf>
    <xf numFmtId="4" fontId="24" fillId="5" borderId="25" xfId="1" applyNumberFormat="1" applyFont="1" applyFill="1" applyBorder="1" applyAlignment="1">
      <alignment horizontal="center" vertical="center" wrapText="1"/>
    </xf>
    <xf numFmtId="4" fontId="22" fillId="5" borderId="10" xfId="0" applyNumberFormat="1" applyFont="1" applyFill="1" applyBorder="1" applyAlignment="1">
      <alignment horizontal="right" vertical="center" wrapText="1"/>
    </xf>
    <xf numFmtId="4" fontId="22" fillId="5" borderId="11" xfId="1" applyNumberFormat="1" applyFont="1" applyFill="1" applyBorder="1" applyAlignment="1">
      <alignment horizontal="center" vertical="center" wrapText="1"/>
    </xf>
    <xf numFmtId="0" fontId="24" fillId="8" borderId="10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vertical="top"/>
    </xf>
    <xf numFmtId="0" fontId="12" fillId="0" borderId="19" xfId="0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0" fontId="13" fillId="3" borderId="10" xfId="0" applyFont="1" applyFill="1" applyBorder="1" applyAlignment="1">
      <alignment horizontal="center" vertical="center"/>
    </xf>
    <xf numFmtId="4" fontId="13" fillId="3" borderId="10" xfId="1" applyNumberFormat="1" applyFont="1" applyFill="1" applyBorder="1" applyAlignment="1">
      <alignment horizontal="center" vertical="center"/>
    </xf>
    <xf numFmtId="0" fontId="32" fillId="11" borderId="10" xfId="0" applyFont="1" applyFill="1" applyBorder="1" applyAlignment="1">
      <alignment horizontal="left" vertical="center" wrapText="1"/>
    </xf>
    <xf numFmtId="4" fontId="13" fillId="3" borderId="28" xfId="1" applyNumberFormat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" fontId="15" fillId="3" borderId="10" xfId="0" applyNumberFormat="1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4" fontId="32" fillId="3" borderId="10" xfId="0" applyNumberFormat="1" applyFont="1" applyFill="1" applyBorder="1" applyAlignment="1">
      <alignment horizontal="right" vertical="center"/>
    </xf>
    <xf numFmtId="166" fontId="32" fillId="3" borderId="13" xfId="0" applyNumberFormat="1" applyFont="1" applyFill="1" applyBorder="1" applyAlignment="1">
      <alignment horizontal="left" vertical="center" wrapText="1"/>
    </xf>
    <xf numFmtId="4" fontId="15" fillId="3" borderId="10" xfId="0" applyNumberFormat="1" applyFont="1" applyFill="1" applyBorder="1" applyAlignment="1">
      <alignment vertical="center" wrapText="1"/>
    </xf>
    <xf numFmtId="0" fontId="38" fillId="3" borderId="10" xfId="0" applyFont="1" applyFill="1" applyBorder="1" applyAlignment="1">
      <alignment horizontal="center" vertical="center"/>
    </xf>
    <xf numFmtId="4" fontId="32" fillId="3" borderId="11" xfId="0" applyNumberFormat="1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4" fontId="29" fillId="0" borderId="12" xfId="0" applyNumberFormat="1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32" fillId="3" borderId="13" xfId="0" applyFont="1" applyFill="1" applyBorder="1" applyAlignment="1">
      <alignment horizontal="left" vertical="center" wrapText="1"/>
    </xf>
    <xf numFmtId="4" fontId="15" fillId="3" borderId="27" xfId="0" applyNumberFormat="1" applyFont="1" applyFill="1" applyBorder="1" applyAlignment="1">
      <alignment horizontal="center" vertical="center" wrapText="1"/>
    </xf>
    <xf numFmtId="0" fontId="0" fillId="0" borderId="0" xfId="0"/>
    <xf numFmtId="0" fontId="42" fillId="0" borderId="35" xfId="0" applyFont="1" applyBorder="1" applyAlignment="1">
      <alignment horizontal="justify" vertical="center" wrapText="1"/>
    </xf>
    <xf numFmtId="3" fontId="42" fillId="0" borderId="41" xfId="0" applyNumberFormat="1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35" fillId="0" borderId="32" xfId="0" applyFont="1" applyBorder="1" applyAlignment="1">
      <alignment vertical="center" wrapText="1"/>
    </xf>
    <xf numFmtId="3" fontId="36" fillId="0" borderId="40" xfId="0" applyNumberFormat="1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3" fontId="42" fillId="0" borderId="0" xfId="0" applyNumberFormat="1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3" fontId="42" fillId="0" borderId="46" xfId="0" applyNumberFormat="1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 wrapText="1"/>
    </xf>
    <xf numFmtId="0" fontId="0" fillId="0" borderId="27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  <xf numFmtId="0" fontId="42" fillId="0" borderId="32" xfId="0" applyFont="1" applyBorder="1" applyAlignment="1">
      <alignment horizontal="justify" vertical="center" wrapText="1"/>
    </xf>
    <xf numFmtId="3" fontId="42" fillId="0" borderId="48" xfId="0" applyNumberFormat="1" applyFont="1" applyBorder="1" applyAlignment="1">
      <alignment horizontal="center" vertical="center" wrapText="1"/>
    </xf>
    <xf numFmtId="0" fontId="42" fillId="0" borderId="10" xfId="0" applyFont="1" applyBorder="1" applyAlignment="1">
      <alignment horizontal="justify" vertical="center" wrapText="1"/>
    </xf>
    <xf numFmtId="3" fontId="42" fillId="0" borderId="10" xfId="0" applyNumberFormat="1" applyFont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3" fontId="0" fillId="0" borderId="10" xfId="0" applyNumberFormat="1" applyBorder="1"/>
    <xf numFmtId="0" fontId="36" fillId="0" borderId="37" xfId="0" applyFont="1" applyBorder="1" applyAlignment="1">
      <alignment vertical="center" wrapText="1"/>
    </xf>
    <xf numFmtId="0" fontId="36" fillId="0" borderId="38" xfId="0" applyFont="1" applyBorder="1" applyAlignment="1">
      <alignment vertical="center" wrapText="1"/>
    </xf>
    <xf numFmtId="0" fontId="36" fillId="0" borderId="45" xfId="0" applyFont="1" applyBorder="1" applyAlignment="1">
      <alignment vertical="center" wrapText="1"/>
    </xf>
    <xf numFmtId="0" fontId="36" fillId="0" borderId="36" xfId="0" applyFont="1" applyBorder="1" applyAlignment="1">
      <alignment vertical="center" wrapText="1"/>
    </xf>
    <xf numFmtId="4" fontId="13" fillId="3" borderId="10" xfId="0" applyNumberFormat="1" applyFont="1" applyFill="1" applyBorder="1" applyAlignment="1">
      <alignment horizontal="center" vertical="center"/>
    </xf>
    <xf numFmtId="165" fontId="13" fillId="3" borderId="10" xfId="1" applyFont="1" applyFill="1" applyBorder="1" applyAlignment="1">
      <alignment horizontal="center" vertical="center"/>
    </xf>
    <xf numFmtId="4" fontId="13" fillId="0" borderId="10" xfId="1" applyNumberFormat="1" applyFont="1" applyBorder="1" applyAlignment="1">
      <alignment vertical="center"/>
    </xf>
    <xf numFmtId="4" fontId="14" fillId="0" borderId="12" xfId="0" applyNumberFormat="1" applyFont="1" applyBorder="1" applyAlignment="1">
      <alignment vertical="center"/>
    </xf>
    <xf numFmtId="4" fontId="29" fillId="0" borderId="10" xfId="0" applyNumberFormat="1" applyFont="1" applyBorder="1" applyAlignment="1">
      <alignment vertical="center" wrapText="1"/>
    </xf>
    <xf numFmtId="0" fontId="3" fillId="14" borderId="10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6" fillId="0" borderId="19" xfId="0" applyFont="1" applyFill="1" applyBorder="1" applyAlignment="1">
      <alignment vertical="top" wrapText="1"/>
    </xf>
    <xf numFmtId="0" fontId="0" fillId="0" borderId="11" xfId="0" applyBorder="1" applyAlignment="1">
      <alignment vertical="center" wrapText="1"/>
    </xf>
    <xf numFmtId="0" fontId="16" fillId="0" borderId="19" xfId="0" applyFont="1" applyFill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4" fontId="24" fillId="8" borderId="29" xfId="0" applyNumberFormat="1" applyFont="1" applyFill="1" applyBorder="1" applyAlignment="1">
      <alignment horizontal="center" vertical="center" wrapText="1"/>
    </xf>
    <xf numFmtId="4" fontId="13" fillId="3" borderId="11" xfId="1" applyNumberFormat="1" applyFont="1" applyFill="1" applyBorder="1" applyAlignment="1">
      <alignment horizontal="center" vertical="center" wrapText="1"/>
    </xf>
    <xf numFmtId="4" fontId="14" fillId="5" borderId="27" xfId="0" applyNumberFormat="1" applyFont="1" applyFill="1" applyBorder="1" applyAlignment="1">
      <alignment horizontal="right" vertical="center" wrapText="1"/>
    </xf>
    <xf numFmtId="4" fontId="14" fillId="5" borderId="25" xfId="1" applyNumberFormat="1" applyFont="1" applyFill="1" applyBorder="1" applyAlignment="1">
      <alignment horizontal="center" vertical="center" wrapText="1"/>
    </xf>
    <xf numFmtId="4" fontId="14" fillId="5" borderId="10" xfId="0" applyNumberFormat="1" applyFont="1" applyFill="1" applyBorder="1" applyAlignment="1">
      <alignment horizontal="right" vertical="center" wrapText="1"/>
    </xf>
    <xf numFmtId="4" fontId="14" fillId="5" borderId="29" xfId="0" applyNumberFormat="1" applyFont="1" applyFill="1" applyBorder="1" applyAlignment="1">
      <alignment horizontal="right" vertical="center" wrapText="1"/>
    </xf>
    <xf numFmtId="4" fontId="14" fillId="5" borderId="11" xfId="1" applyNumberFormat="1" applyFont="1" applyFill="1" applyBorder="1" applyAlignment="1">
      <alignment horizontal="center" vertical="center" wrapText="1"/>
    </xf>
    <xf numFmtId="4" fontId="13" fillId="3" borderId="10" xfId="0" applyNumberFormat="1" applyFont="1" applyFill="1" applyBorder="1" applyAlignment="1">
      <alignment vertical="center" wrapText="1"/>
    </xf>
    <xf numFmtId="4" fontId="13" fillId="3" borderId="10" xfId="0" applyNumberFormat="1" applyFont="1" applyFill="1" applyBorder="1" applyAlignment="1">
      <alignment horizontal="right" vertical="center"/>
    </xf>
    <xf numFmtId="0" fontId="28" fillId="8" borderId="13" xfId="0" applyFont="1" applyFill="1" applyBorder="1" applyAlignment="1">
      <alignment horizontal="justify" vertical="center"/>
    </xf>
    <xf numFmtId="0" fontId="24" fillId="3" borderId="0" xfId="0" applyFont="1" applyFill="1" applyBorder="1" applyAlignment="1">
      <alignment horizontal="left" vertical="center" wrapText="1"/>
    </xf>
    <xf numFmtId="4" fontId="14" fillId="8" borderId="11" xfId="0" applyNumberFormat="1" applyFont="1" applyFill="1" applyBorder="1" applyAlignment="1">
      <alignment horizontal="right" vertical="center"/>
    </xf>
    <xf numFmtId="2" fontId="13" fillId="0" borderId="23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right" vertical="center" wrapText="1"/>
    </xf>
    <xf numFmtId="0" fontId="12" fillId="2" borderId="0" xfId="0" applyFont="1" applyFill="1" applyAlignment="1">
      <alignment vertical="center"/>
    </xf>
    <xf numFmtId="0" fontId="16" fillId="8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4" fillId="8" borderId="11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top"/>
    </xf>
    <xf numFmtId="0" fontId="19" fillId="0" borderId="26" xfId="0" applyFont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4" fillId="8" borderId="10" xfId="0" applyFont="1" applyFill="1" applyBorder="1" applyAlignment="1">
      <alignment horizontal="center" vertical="center" wrapText="1"/>
    </xf>
    <xf numFmtId="0" fontId="24" fillId="8" borderId="17" xfId="0" applyFont="1" applyFill="1" applyBorder="1" applyAlignment="1">
      <alignment horizontal="center" vertical="center" wrapText="1"/>
    </xf>
    <xf numFmtId="0" fontId="24" fillId="8" borderId="26" xfId="0" applyFont="1" applyFill="1" applyBorder="1" applyAlignment="1">
      <alignment horizontal="center" vertical="center" wrapText="1"/>
    </xf>
    <xf numFmtId="0" fontId="31" fillId="1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2" fillId="0" borderId="11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4" fillId="5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0" xfId="0" applyBorder="1" applyAlignment="1">
      <alignment horizontal="center" vertical="center"/>
    </xf>
    <xf numFmtId="0" fontId="36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47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3" fontId="36" fillId="0" borderId="37" xfId="0" applyNumberFormat="1" applyFont="1" applyBorder="1" applyAlignment="1">
      <alignment horizontal="center" vertical="center" wrapText="1"/>
    </xf>
    <xf numFmtId="3" fontId="36" fillId="0" borderId="38" xfId="0" applyNumberFormat="1" applyFont="1" applyBorder="1" applyAlignment="1">
      <alignment horizontal="center" vertical="center" wrapText="1"/>
    </xf>
    <xf numFmtId="3" fontId="36" fillId="0" borderId="39" xfId="0" applyNumberFormat="1" applyFont="1" applyBorder="1" applyAlignment="1">
      <alignment horizontal="center" vertical="center" wrapText="1"/>
    </xf>
    <xf numFmtId="0" fontId="24" fillId="17" borderId="25" xfId="0" applyFont="1" applyFill="1" applyBorder="1" applyAlignment="1">
      <alignment horizontal="center" vertical="center"/>
    </xf>
    <xf numFmtId="0" fontId="16" fillId="8" borderId="27" xfId="0" applyFont="1" applyFill="1" applyBorder="1" applyAlignment="1">
      <alignment horizontal="center" vertical="center"/>
    </xf>
    <xf numFmtId="0" fontId="16" fillId="17" borderId="26" xfId="0" applyFont="1" applyFill="1" applyBorder="1" applyAlignment="1">
      <alignment horizontal="center" vertical="center"/>
    </xf>
    <xf numFmtId="4" fontId="15" fillId="3" borderId="10" xfId="1" applyNumberFormat="1" applyFont="1" applyFill="1" applyBorder="1" applyAlignment="1">
      <alignment horizontal="center" vertical="center"/>
    </xf>
    <xf numFmtId="4" fontId="22" fillId="5" borderId="13" xfId="0" applyNumberFormat="1" applyFont="1" applyFill="1" applyBorder="1" applyAlignment="1">
      <alignment horizontal="right" vertical="center" wrapText="1"/>
    </xf>
    <xf numFmtId="4" fontId="24" fillId="3" borderId="11" xfId="0" applyNumberFormat="1" applyFont="1" applyFill="1" applyBorder="1" applyAlignment="1">
      <alignment horizontal="right" vertical="center"/>
    </xf>
    <xf numFmtId="4" fontId="32" fillId="0" borderId="26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/>
    </xf>
    <xf numFmtId="4" fontId="15" fillId="3" borderId="10" xfId="0" applyNumberFormat="1" applyFont="1" applyFill="1" applyBorder="1" applyAlignment="1" applyProtection="1">
      <alignment horizontal="center" vertical="center" wrapText="1"/>
    </xf>
    <xf numFmtId="4" fontId="13" fillId="3" borderId="10" xfId="0" applyNumberFormat="1" applyFont="1" applyFill="1" applyBorder="1" applyAlignment="1">
      <alignment horizontal="center" vertical="center" wrapText="1"/>
    </xf>
    <xf numFmtId="4" fontId="32" fillId="3" borderId="29" xfId="0" applyNumberFormat="1" applyFont="1" applyFill="1" applyBorder="1" applyAlignment="1">
      <alignment horizontal="center" vertical="center" wrapText="1"/>
    </xf>
    <xf numFmtId="4" fontId="14" fillId="8" borderId="10" xfId="0" applyNumberFormat="1" applyFont="1" applyFill="1" applyBorder="1" applyAlignment="1">
      <alignment horizontal="center" vertical="center"/>
    </xf>
    <xf numFmtId="4" fontId="32" fillId="0" borderId="13" xfId="0" applyNumberFormat="1" applyFont="1" applyFill="1" applyBorder="1" applyAlignment="1">
      <alignment horizontal="center" vertical="center" wrapText="1"/>
    </xf>
    <xf numFmtId="4" fontId="32" fillId="3" borderId="13" xfId="0" applyNumberFormat="1" applyFont="1" applyFill="1" applyBorder="1" applyAlignment="1">
      <alignment horizontal="center" vertical="center" wrapText="1"/>
    </xf>
    <xf numFmtId="4" fontId="32" fillId="0" borderId="10" xfId="0" applyNumberFormat="1" applyFont="1" applyFill="1" applyBorder="1" applyAlignment="1">
      <alignment horizontal="center" vertical="center" wrapText="1"/>
    </xf>
    <xf numFmtId="4" fontId="32" fillId="0" borderId="12" xfId="0" applyNumberFormat="1" applyFont="1" applyFill="1" applyBorder="1" applyAlignment="1">
      <alignment horizontal="center" vertical="center" wrapText="1"/>
    </xf>
    <xf numFmtId="4" fontId="32" fillId="0" borderId="0" xfId="0" applyNumberFormat="1" applyFont="1" applyFill="1" applyAlignment="1">
      <alignment horizontal="center" vertical="center"/>
    </xf>
    <xf numFmtId="4" fontId="32" fillId="0" borderId="28" xfId="0" applyNumberFormat="1" applyFont="1" applyFill="1" applyBorder="1" applyAlignment="1">
      <alignment horizontal="center" vertical="center"/>
    </xf>
    <xf numFmtId="4" fontId="13" fillId="3" borderId="12" xfId="0" applyNumberFormat="1" applyFont="1" applyFill="1" applyBorder="1" applyAlignment="1">
      <alignment horizontal="center" vertical="center"/>
    </xf>
    <xf numFmtId="4" fontId="13" fillId="3" borderId="17" xfId="0" applyNumberFormat="1" applyFont="1" applyFill="1" applyBorder="1" applyAlignment="1">
      <alignment horizontal="center" vertical="center" wrapText="1"/>
    </xf>
    <xf numFmtId="4" fontId="25" fillId="11" borderId="10" xfId="0" applyNumberFormat="1" applyFont="1" applyFill="1" applyBorder="1" applyAlignment="1">
      <alignment horizontal="right" vertical="center" wrapText="1"/>
    </xf>
    <xf numFmtId="4" fontId="32" fillId="3" borderId="10" xfId="1" applyNumberFormat="1" applyFont="1" applyFill="1" applyBorder="1" applyAlignment="1">
      <alignment horizontal="right" vertical="center" wrapText="1"/>
    </xf>
    <xf numFmtId="4" fontId="33" fillId="11" borderId="13" xfId="0" applyNumberFormat="1" applyFont="1" applyFill="1" applyBorder="1" applyAlignment="1">
      <alignment horizontal="right" vertical="center" wrapText="1"/>
    </xf>
    <xf numFmtId="4" fontId="13" fillId="3" borderId="10" xfId="0" applyNumberFormat="1" applyFont="1" applyFill="1" applyBorder="1" applyAlignment="1">
      <alignment horizontal="right" vertical="center" wrapText="1"/>
    </xf>
    <xf numFmtId="4" fontId="33" fillId="11" borderId="10" xfId="0" applyNumberFormat="1" applyFont="1" applyFill="1" applyBorder="1" applyAlignment="1">
      <alignment horizontal="right" vertical="center" wrapText="1"/>
    </xf>
    <xf numFmtId="4" fontId="14" fillId="0" borderId="0" xfId="0" applyNumberFormat="1" applyFont="1" applyAlignment="1">
      <alignment vertical="center"/>
    </xf>
    <xf numFmtId="0" fontId="12" fillId="0" borderId="10" xfId="0" applyFont="1" applyBorder="1"/>
    <xf numFmtId="4" fontId="13" fillId="3" borderId="1" xfId="1" applyNumberFormat="1" applyFont="1" applyFill="1" applyBorder="1" applyAlignment="1">
      <alignment vertical="center"/>
    </xf>
    <xf numFmtId="1" fontId="13" fillId="3" borderId="1" xfId="2" applyNumberFormat="1" applyFont="1" applyFill="1" applyBorder="1" applyAlignment="1">
      <alignment vertical="center"/>
    </xf>
    <xf numFmtId="4" fontId="14" fillId="3" borderId="10" xfId="0" applyNumberFormat="1" applyFont="1" applyFill="1" applyBorder="1" applyAlignment="1">
      <alignment vertical="center"/>
    </xf>
    <xf numFmtId="0" fontId="21" fillId="3" borderId="0" xfId="0" applyFont="1" applyFill="1"/>
    <xf numFmtId="0" fontId="14" fillId="3" borderId="10" xfId="0" applyFont="1" applyFill="1" applyBorder="1" applyAlignment="1">
      <alignment horizontal="center" vertical="center"/>
    </xf>
    <xf numFmtId="2" fontId="12" fillId="3" borderId="10" xfId="0" applyNumberFormat="1" applyFont="1" applyFill="1" applyBorder="1" applyAlignment="1">
      <alignment horizontal="right" vertical="center" wrapText="1"/>
    </xf>
    <xf numFmtId="2" fontId="13" fillId="3" borderId="1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35" fillId="0" borderId="36" xfId="0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vertical="center"/>
    </xf>
    <xf numFmtId="0" fontId="21" fillId="15" borderId="0" xfId="0" applyFont="1" applyFill="1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10" fontId="33" fillId="0" borderId="0" xfId="2" applyNumberFormat="1" applyFont="1" applyAlignment="1">
      <alignment horizontal="center" vertical="center"/>
    </xf>
    <xf numFmtId="166" fontId="33" fillId="0" borderId="0" xfId="0" applyNumberFormat="1" applyFont="1" applyAlignment="1">
      <alignment horizontal="center"/>
    </xf>
    <xf numFmtId="166" fontId="33" fillId="0" borderId="0" xfId="0" applyNumberFormat="1" applyFont="1" applyAlignment="1">
      <alignment horizontal="center" vertical="center"/>
    </xf>
    <xf numFmtId="166" fontId="21" fillId="15" borderId="10" xfId="0" applyNumberFormat="1" applyFont="1" applyFill="1" applyBorder="1"/>
    <xf numFmtId="10" fontId="31" fillId="0" borderId="0" xfId="0" applyNumberFormat="1" applyFont="1" applyAlignment="1">
      <alignment horizontal="center"/>
    </xf>
    <xf numFmtId="166" fontId="31" fillId="0" borderId="0" xfId="0" applyNumberFormat="1" applyFont="1" applyAlignment="1">
      <alignment horizontal="center" vertical="center"/>
    </xf>
    <xf numFmtId="0" fontId="31" fillId="0" borderId="0" xfId="0" applyFont="1"/>
    <xf numFmtId="10" fontId="33" fillId="0" borderId="0" xfId="2" applyNumberFormat="1" applyFont="1" applyAlignment="1">
      <alignment horizontal="center"/>
    </xf>
    <xf numFmtId="0" fontId="33" fillId="0" borderId="0" xfId="0" applyFont="1" applyAlignment="1">
      <alignment vertical="center"/>
    </xf>
    <xf numFmtId="10" fontId="33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0" fontId="35" fillId="0" borderId="42" xfId="0" applyFont="1" applyBorder="1" applyAlignment="1">
      <alignment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center" vertical="center" wrapText="1"/>
    </xf>
    <xf numFmtId="0" fontId="39" fillId="0" borderId="32" xfId="0" applyFont="1" applyBorder="1" applyAlignment="1">
      <alignment horizontal="left" vertical="center" wrapText="1"/>
    </xf>
    <xf numFmtId="0" fontId="40" fillId="0" borderId="33" xfId="0" applyFont="1" applyBorder="1" applyAlignment="1">
      <alignment horizontal="center" vertical="center" wrapText="1"/>
    </xf>
    <xf numFmtId="0" fontId="40" fillId="0" borderId="30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left" vertical="center" wrapText="1"/>
    </xf>
    <xf numFmtId="0" fontId="40" fillId="0" borderId="37" xfId="0" applyFont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center" vertical="center" wrapText="1"/>
    </xf>
    <xf numFmtId="0" fontId="40" fillId="0" borderId="31" xfId="0" applyFont="1" applyBorder="1" applyAlignment="1">
      <alignment horizontal="center" vertical="center" wrapText="1"/>
    </xf>
    <xf numFmtId="0" fontId="39" fillId="0" borderId="35" xfId="0" applyFont="1" applyBorder="1" applyAlignment="1">
      <alignment horizontal="left" vertical="center" wrapText="1"/>
    </xf>
    <xf numFmtId="0" fontId="40" fillId="0" borderId="40" xfId="0" applyFont="1" applyBorder="1" applyAlignment="1">
      <alignment horizontal="center" vertical="center" wrapText="1"/>
    </xf>
    <xf numFmtId="0" fontId="40" fillId="0" borderId="41" xfId="0" applyFont="1" applyBorder="1" applyAlignment="1">
      <alignment horizontal="center" vertical="center" wrapText="1"/>
    </xf>
    <xf numFmtId="0" fontId="45" fillId="0" borderId="0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44" fillId="0" borderId="67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68" xfId="0" applyFont="1" applyBorder="1" applyAlignment="1">
      <alignment horizontal="center" vertical="center"/>
    </xf>
    <xf numFmtId="0" fontId="44" fillId="2" borderId="52" xfId="0" applyFont="1" applyFill="1" applyBorder="1" applyAlignment="1">
      <alignment horizontal="left" vertical="center"/>
    </xf>
    <xf numFmtId="0" fontId="44" fillId="2" borderId="56" xfId="0" applyFont="1" applyFill="1" applyBorder="1" applyAlignment="1">
      <alignment horizontal="left" vertical="center"/>
    </xf>
    <xf numFmtId="4" fontId="46" fillId="9" borderId="10" xfId="0" applyNumberFormat="1" applyFont="1" applyFill="1" applyBorder="1" applyAlignment="1">
      <alignment vertical="center"/>
    </xf>
    <xf numFmtId="0" fontId="47" fillId="16" borderId="0" xfId="0" applyFont="1" applyFill="1" applyBorder="1" applyAlignment="1">
      <alignment vertical="center"/>
    </xf>
    <xf numFmtId="4" fontId="45" fillId="9" borderId="60" xfId="1" applyNumberFormat="1" applyFont="1" applyFill="1" applyBorder="1" applyAlignment="1">
      <alignment horizontal="center" vertical="center"/>
    </xf>
    <xf numFmtId="4" fontId="46" fillId="9" borderId="61" xfId="1" applyNumberFormat="1" applyFont="1" applyFill="1" applyBorder="1" applyAlignment="1">
      <alignment vertical="center"/>
    </xf>
    <xf numFmtId="4" fontId="46" fillId="9" borderId="62" xfId="1" applyNumberFormat="1" applyFont="1" applyFill="1" applyBorder="1" applyAlignment="1">
      <alignment vertical="center"/>
    </xf>
    <xf numFmtId="0" fontId="44" fillId="2" borderId="56" xfId="0" applyFont="1" applyFill="1" applyBorder="1" applyAlignment="1">
      <alignment horizontal="left" vertical="center" wrapText="1"/>
    </xf>
    <xf numFmtId="0" fontId="44" fillId="6" borderId="12" xfId="0" applyFont="1" applyFill="1" applyBorder="1" applyAlignment="1">
      <alignment horizontal="center" vertical="center" wrapText="1"/>
    </xf>
    <xf numFmtId="0" fontId="44" fillId="6" borderId="10" xfId="0" applyFont="1" applyFill="1" applyBorder="1" applyAlignment="1">
      <alignment horizontal="center" vertical="center" wrapText="1"/>
    </xf>
    <xf numFmtId="0" fontId="44" fillId="6" borderId="58" xfId="0" applyFont="1" applyFill="1" applyBorder="1" applyAlignment="1">
      <alignment horizontal="center" vertical="center" wrapText="1"/>
    </xf>
    <xf numFmtId="0" fontId="44" fillId="6" borderId="56" xfId="0" applyFont="1" applyFill="1" applyBorder="1" applyAlignment="1">
      <alignment horizontal="center" vertical="center" wrapText="1"/>
    </xf>
    <xf numFmtId="0" fontId="48" fillId="6" borderId="10" xfId="0" applyFont="1" applyFill="1" applyBorder="1" applyAlignment="1">
      <alignment horizontal="center" vertical="center" wrapText="1"/>
    </xf>
    <xf numFmtId="0" fontId="48" fillId="6" borderId="58" xfId="0" applyFont="1" applyFill="1" applyBorder="1" applyAlignment="1">
      <alignment horizontal="center" vertical="center" wrapText="1"/>
    </xf>
    <xf numFmtId="165" fontId="52" fillId="18" borderId="63" xfId="1" applyFont="1" applyFill="1" applyBorder="1" applyAlignment="1">
      <alignment horizontal="center" vertical="center"/>
    </xf>
    <xf numFmtId="165" fontId="52" fillId="18" borderId="10" xfId="1" applyNumberFormat="1" applyFont="1" applyFill="1" applyBorder="1" applyAlignment="1">
      <alignment horizontal="center" vertical="center"/>
    </xf>
    <xf numFmtId="0" fontId="54" fillId="0" borderId="0" xfId="0" applyFont="1"/>
    <xf numFmtId="0" fontId="54" fillId="0" borderId="0" xfId="0" applyFont="1" applyAlignment="1">
      <alignment horizontal="center"/>
    </xf>
    <xf numFmtId="4" fontId="55" fillId="3" borderId="0" xfId="1" applyNumberFormat="1" applyFont="1" applyFill="1" applyBorder="1" applyAlignment="1">
      <alignment vertical="center"/>
    </xf>
    <xf numFmtId="0" fontId="54" fillId="3" borderId="0" xfId="0" applyFont="1" applyFill="1"/>
    <xf numFmtId="4" fontId="55" fillId="3" borderId="0" xfId="4" applyNumberFormat="1" applyFont="1" applyFill="1" applyBorder="1" applyAlignment="1">
      <alignment vertical="center"/>
    </xf>
    <xf numFmtId="165" fontId="56" fillId="3" borderId="0" xfId="1" applyNumberFormat="1" applyFont="1" applyFill="1" applyBorder="1" applyAlignment="1">
      <alignment horizontal="center" vertical="center"/>
    </xf>
    <xf numFmtId="2" fontId="56" fillId="3" borderId="0" xfId="1" applyNumberFormat="1" applyFont="1" applyFill="1" applyBorder="1" applyAlignment="1">
      <alignment horizontal="center" vertical="center"/>
    </xf>
    <xf numFmtId="0" fontId="55" fillId="21" borderId="69" xfId="0" applyFont="1" applyFill="1" applyBorder="1" applyAlignment="1">
      <alignment horizontal="center" vertical="center" wrapText="1"/>
    </xf>
    <xf numFmtId="0" fontId="55" fillId="20" borderId="69" xfId="0" applyFont="1" applyFill="1" applyBorder="1" applyAlignment="1">
      <alignment horizontal="center" vertical="center" wrapText="1"/>
    </xf>
    <xf numFmtId="0" fontId="54" fillId="0" borderId="0" xfId="0" applyFont="1" applyBorder="1"/>
    <xf numFmtId="0" fontId="53" fillId="0" borderId="0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/>
    </xf>
    <xf numFmtId="0" fontId="55" fillId="21" borderId="73" xfId="0" applyFont="1" applyFill="1" applyBorder="1" applyAlignment="1">
      <alignment horizontal="center" vertical="center" wrapText="1"/>
    </xf>
    <xf numFmtId="4" fontId="44" fillId="9" borderId="61" xfId="1" applyNumberFormat="1" applyFont="1" applyFill="1" applyBorder="1" applyAlignment="1">
      <alignment horizontal="center" vertical="center"/>
    </xf>
    <xf numFmtId="0" fontId="62" fillId="3" borderId="10" xfId="0" applyFont="1" applyFill="1" applyBorder="1" applyAlignment="1">
      <alignment horizontal="center" vertical="center"/>
    </xf>
    <xf numFmtId="4" fontId="62" fillId="3" borderId="29" xfId="4" applyNumberFormat="1" applyFont="1" applyFill="1" applyBorder="1" applyAlignment="1">
      <alignment vertical="center"/>
    </xf>
    <xf numFmtId="2" fontId="64" fillId="3" borderId="10" xfId="1" applyNumberFormat="1" applyFont="1" applyFill="1" applyBorder="1" applyAlignment="1">
      <alignment horizontal="center" vertical="center"/>
    </xf>
    <xf numFmtId="2" fontId="63" fillId="18" borderId="10" xfId="1" applyNumberFormat="1" applyFont="1" applyFill="1" applyBorder="1" applyAlignment="1">
      <alignment horizontal="center" vertical="center"/>
    </xf>
    <xf numFmtId="0" fontId="62" fillId="3" borderId="29" xfId="0" applyFont="1" applyFill="1" applyBorder="1" applyAlignment="1">
      <alignment horizontal="center" vertical="center"/>
    </xf>
    <xf numFmtId="4" fontId="64" fillId="3" borderId="0" xfId="1" applyNumberFormat="1" applyFont="1" applyFill="1" applyBorder="1" applyAlignment="1">
      <alignment vertical="center"/>
    </xf>
    <xf numFmtId="165" fontId="63" fillId="3" borderId="0" xfId="1" applyNumberFormat="1" applyFont="1" applyFill="1" applyBorder="1" applyAlignment="1">
      <alignment horizontal="center" vertical="center"/>
    </xf>
    <xf numFmtId="2" fontId="63" fillId="3" borderId="0" xfId="1" applyNumberFormat="1" applyFont="1" applyFill="1" applyBorder="1" applyAlignment="1">
      <alignment horizontal="center" vertical="center"/>
    </xf>
    <xf numFmtId="4" fontId="55" fillId="3" borderId="0" xfId="4" applyNumberFormat="1" applyFont="1" applyFill="1" applyBorder="1" applyAlignment="1">
      <alignment horizontal="center" vertical="center"/>
    </xf>
    <xf numFmtId="165" fontId="52" fillId="18" borderId="69" xfId="1" applyFont="1" applyFill="1" applyBorder="1" applyAlignment="1">
      <alignment horizontal="center" vertical="center"/>
    </xf>
    <xf numFmtId="165" fontId="62" fillId="3" borderId="27" xfId="1" applyFont="1" applyFill="1" applyBorder="1" applyAlignment="1">
      <alignment horizontal="center" vertical="center"/>
    </xf>
    <xf numFmtId="4" fontId="62" fillId="3" borderId="13" xfId="1" applyNumberFormat="1" applyFont="1" applyFill="1" applyBorder="1" applyAlignment="1">
      <alignment vertical="center"/>
    </xf>
    <xf numFmtId="4" fontId="64" fillId="3" borderId="0" xfId="4" applyNumberFormat="1" applyFont="1" applyFill="1" applyBorder="1" applyAlignment="1">
      <alignment horizontal="center" vertical="center"/>
    </xf>
    <xf numFmtId="4" fontId="62" fillId="3" borderId="85" xfId="4" applyNumberFormat="1" applyFont="1" applyFill="1" applyBorder="1" applyAlignment="1">
      <alignment vertical="center"/>
    </xf>
    <xf numFmtId="165" fontId="64" fillId="3" borderId="86" xfId="1" applyFont="1" applyFill="1" applyBorder="1" applyAlignment="1">
      <alignment horizontal="center" vertical="center"/>
    </xf>
    <xf numFmtId="0" fontId="58" fillId="3" borderId="0" xfId="0" applyFont="1" applyFill="1" applyBorder="1" applyAlignment="1"/>
    <xf numFmtId="0" fontId="55" fillId="3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6" fillId="2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top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4" fontId="9" fillId="3" borderId="7" xfId="2" applyNumberFormat="1" applyFont="1" applyFill="1" applyBorder="1" applyAlignment="1">
      <alignment horizontal="center" vertical="center"/>
    </xf>
    <xf numFmtId="4" fontId="9" fillId="3" borderId="9" xfId="2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justify" vertical="center" wrapText="1"/>
    </xf>
    <xf numFmtId="0" fontId="45" fillId="2" borderId="12" xfId="0" applyFont="1" applyFill="1" applyBorder="1" applyAlignment="1">
      <alignment horizontal="justify" vertical="center" wrapText="1"/>
    </xf>
    <xf numFmtId="0" fontId="45" fillId="2" borderId="57" xfId="0" applyFont="1" applyFill="1" applyBorder="1" applyAlignment="1">
      <alignment horizontal="justify" vertical="center" wrapText="1"/>
    </xf>
    <xf numFmtId="0" fontId="50" fillId="0" borderId="64" xfId="0" applyFont="1" applyBorder="1" applyAlignment="1">
      <alignment horizontal="center" vertical="center"/>
    </xf>
    <xf numFmtId="0" fontId="50" fillId="0" borderId="65" xfId="0" applyFont="1" applyBorder="1" applyAlignment="1">
      <alignment horizontal="center" vertical="center"/>
    </xf>
    <xf numFmtId="0" fontId="50" fillId="0" borderId="66" xfId="0" applyFont="1" applyBorder="1" applyAlignment="1">
      <alignment horizontal="center" vertical="center"/>
    </xf>
    <xf numFmtId="0" fontId="50" fillId="0" borderId="67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68" xfId="0" applyFont="1" applyBorder="1" applyAlignment="1">
      <alignment horizontal="center" vertical="center"/>
    </xf>
    <xf numFmtId="0" fontId="49" fillId="2" borderId="53" xfId="0" applyFont="1" applyFill="1" applyBorder="1" applyAlignment="1">
      <alignment horizontal="left" vertical="center"/>
    </xf>
    <xf numFmtId="0" fontId="49" fillId="2" borderId="54" xfId="0" applyFont="1" applyFill="1" applyBorder="1" applyAlignment="1">
      <alignment horizontal="left" vertical="center"/>
    </xf>
    <xf numFmtId="0" fontId="49" fillId="2" borderId="55" xfId="0" applyFont="1" applyFill="1" applyBorder="1" applyAlignment="1">
      <alignment horizontal="left" vertical="center"/>
    </xf>
    <xf numFmtId="0" fontId="45" fillId="2" borderId="11" xfId="0" applyFont="1" applyFill="1" applyBorder="1" applyAlignment="1">
      <alignment horizontal="left" vertical="center"/>
    </xf>
    <xf numFmtId="0" fontId="45" fillId="2" borderId="12" xfId="0" applyFont="1" applyFill="1" applyBorder="1" applyAlignment="1">
      <alignment horizontal="left" vertical="center"/>
    </xf>
    <xf numFmtId="0" fontId="45" fillId="2" borderId="57" xfId="0" applyFont="1" applyFill="1" applyBorder="1" applyAlignment="1">
      <alignment horizontal="left" vertical="center"/>
    </xf>
    <xf numFmtId="0" fontId="51" fillId="18" borderId="65" xfId="0" applyFont="1" applyFill="1" applyBorder="1" applyAlignment="1">
      <alignment horizontal="center" vertical="center"/>
    </xf>
    <xf numFmtId="0" fontId="44" fillId="2" borderId="56" xfId="0" applyFont="1" applyFill="1" applyBorder="1" applyAlignment="1">
      <alignment horizontal="left" vertical="center"/>
    </xf>
    <xf numFmtId="0" fontId="44" fillId="2" borderId="10" xfId="0" applyFont="1" applyFill="1" applyBorder="1" applyAlignment="1">
      <alignment horizontal="left" vertical="center"/>
    </xf>
    <xf numFmtId="0" fontId="44" fillId="2" borderId="58" xfId="0" applyFont="1" applyFill="1" applyBorder="1" applyAlignment="1">
      <alignment horizontal="left" vertical="center"/>
    </xf>
    <xf numFmtId="0" fontId="44" fillId="6" borderId="59" xfId="0" applyFont="1" applyFill="1" applyBorder="1" applyAlignment="1">
      <alignment horizontal="center" vertical="center" wrapText="1"/>
    </xf>
    <xf numFmtId="0" fontId="44" fillId="6" borderId="13" xfId="0" applyFont="1" applyFill="1" applyBorder="1" applyAlignment="1">
      <alignment horizontal="center" vertical="center" wrapText="1"/>
    </xf>
    <xf numFmtId="0" fontId="44" fillId="6" borderId="11" xfId="0" applyFont="1" applyFill="1" applyBorder="1" applyAlignment="1">
      <alignment horizontal="center" vertical="center" wrapText="1"/>
    </xf>
    <xf numFmtId="0" fontId="46" fillId="9" borderId="59" xfId="0" applyFont="1" applyFill="1" applyBorder="1" applyAlignment="1">
      <alignment horizontal="center" vertical="center"/>
    </xf>
    <xf numFmtId="0" fontId="46" fillId="9" borderId="13" xfId="0" applyFont="1" applyFill="1" applyBorder="1" applyAlignment="1">
      <alignment horizontal="center" vertical="center"/>
    </xf>
    <xf numFmtId="4" fontId="46" fillId="9" borderId="11" xfId="0" applyNumberFormat="1" applyFont="1" applyFill="1" applyBorder="1" applyAlignment="1">
      <alignment horizontal="center" vertical="center"/>
    </xf>
    <xf numFmtId="4" fontId="46" fillId="9" borderId="13" xfId="0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center"/>
    </xf>
    <xf numFmtId="4" fontId="64" fillId="19" borderId="31" xfId="4" applyNumberFormat="1" applyFont="1" applyFill="1" applyBorder="1" applyAlignment="1">
      <alignment horizontal="center" vertical="center"/>
    </xf>
    <xf numFmtId="4" fontId="64" fillId="19" borderId="76" xfId="4" applyNumberFormat="1" applyFont="1" applyFill="1" applyBorder="1" applyAlignment="1">
      <alignment horizontal="center" vertical="center"/>
    </xf>
    <xf numFmtId="0" fontId="57" fillId="2" borderId="81" xfId="0" applyFont="1" applyFill="1" applyBorder="1" applyAlignment="1">
      <alignment horizontal="left" vertical="center"/>
    </xf>
    <xf numFmtId="0" fontId="57" fillId="2" borderId="82" xfId="0" applyFont="1" applyFill="1" applyBorder="1" applyAlignment="1">
      <alignment horizontal="left" vertical="center"/>
    </xf>
    <xf numFmtId="0" fontId="57" fillId="2" borderId="83" xfId="0" applyFont="1" applyFill="1" applyBorder="1" applyAlignment="1">
      <alignment horizontal="left" vertical="center"/>
    </xf>
    <xf numFmtId="0" fontId="58" fillId="0" borderId="0" xfId="0" applyFont="1" applyBorder="1" applyAlignment="1">
      <alignment horizontal="center"/>
    </xf>
    <xf numFmtId="0" fontId="58" fillId="0" borderId="0" xfId="0" applyFont="1" applyBorder="1" applyAlignment="1">
      <alignment horizontal="center" vertical="center"/>
    </xf>
    <xf numFmtId="0" fontId="58" fillId="2" borderId="81" xfId="0" applyFont="1" applyFill="1" applyBorder="1" applyAlignment="1">
      <alignment horizontal="left" vertical="center"/>
    </xf>
    <xf numFmtId="0" fontId="58" fillId="2" borderId="82" xfId="0" applyFont="1" applyFill="1" applyBorder="1" applyAlignment="1">
      <alignment horizontal="left" vertical="center"/>
    </xf>
    <xf numFmtId="0" fontId="58" fillId="2" borderId="81" xfId="0" applyFont="1" applyFill="1" applyBorder="1" applyAlignment="1">
      <alignment horizontal="left"/>
    </xf>
    <xf numFmtId="0" fontId="58" fillId="2" borderId="83" xfId="0" applyFont="1" applyFill="1" applyBorder="1" applyAlignment="1">
      <alignment horizontal="left"/>
    </xf>
    <xf numFmtId="0" fontId="58" fillId="2" borderId="82" xfId="0" applyFont="1" applyFill="1" applyBorder="1" applyAlignment="1">
      <alignment horizontal="left"/>
    </xf>
    <xf numFmtId="0" fontId="58" fillId="2" borderId="71" xfId="0" applyFont="1" applyFill="1" applyBorder="1" applyAlignment="1">
      <alignment horizontal="left"/>
    </xf>
    <xf numFmtId="0" fontId="58" fillId="2" borderId="72" xfId="0" applyFont="1" applyFill="1" applyBorder="1" applyAlignment="1">
      <alignment horizontal="left"/>
    </xf>
    <xf numFmtId="0" fontId="58" fillId="2" borderId="73" xfId="0" applyFont="1" applyFill="1" applyBorder="1" applyAlignment="1">
      <alignment horizontal="left"/>
    </xf>
    <xf numFmtId="0" fontId="59" fillId="19" borderId="77" xfId="0" applyFont="1" applyFill="1" applyBorder="1" applyAlignment="1">
      <alignment horizontal="center" vertical="center"/>
    </xf>
    <xf numFmtId="0" fontId="59" fillId="19" borderId="78" xfId="0" applyFont="1" applyFill="1" applyBorder="1" applyAlignment="1">
      <alignment horizontal="center" vertical="center"/>
    </xf>
    <xf numFmtId="0" fontId="59" fillId="19" borderId="80" xfId="0" applyFont="1" applyFill="1" applyBorder="1" applyAlignment="1">
      <alignment horizontal="center" vertical="center"/>
    </xf>
    <xf numFmtId="0" fontId="59" fillId="19" borderId="84" xfId="0" applyFont="1" applyFill="1" applyBorder="1" applyAlignment="1">
      <alignment horizontal="center" vertical="center"/>
    </xf>
    <xf numFmtId="0" fontId="59" fillId="19" borderId="79" xfId="0" applyFont="1" applyFill="1" applyBorder="1" applyAlignment="1">
      <alignment horizontal="center" vertical="center"/>
    </xf>
    <xf numFmtId="0" fontId="62" fillId="3" borderId="11" xfId="0" applyFont="1" applyFill="1" applyBorder="1" applyAlignment="1">
      <alignment horizontal="left" vertical="center"/>
    </xf>
    <xf numFmtId="0" fontId="54" fillId="3" borderId="12" xfId="0" applyFont="1" applyFill="1" applyBorder="1" applyAlignment="1">
      <alignment horizontal="left" vertical="center"/>
    </xf>
    <xf numFmtId="0" fontId="62" fillId="3" borderId="29" xfId="0" applyFont="1" applyFill="1" applyBorder="1" applyAlignment="1">
      <alignment horizontal="left" vertical="center"/>
    </xf>
    <xf numFmtId="0" fontId="54" fillId="3" borderId="15" xfId="0" applyFont="1" applyFill="1" applyBorder="1" applyAlignment="1">
      <alignment horizontal="left" vertical="center"/>
    </xf>
    <xf numFmtId="0" fontId="55" fillId="21" borderId="71" xfId="0" applyFont="1" applyFill="1" applyBorder="1" applyAlignment="1">
      <alignment horizontal="center" vertical="center" wrapText="1"/>
    </xf>
    <xf numFmtId="0" fontId="55" fillId="21" borderId="72" xfId="0" applyFont="1" applyFill="1" applyBorder="1" applyAlignment="1">
      <alignment horizontal="center" vertical="center" wrapText="1"/>
    </xf>
    <xf numFmtId="0" fontId="62" fillId="3" borderId="10" xfId="0" applyFont="1" applyFill="1" applyBorder="1" applyAlignment="1">
      <alignment horizontal="justify" vertical="center" wrapText="1"/>
    </xf>
    <xf numFmtId="0" fontId="62" fillId="3" borderId="11" xfId="0" applyFont="1" applyFill="1" applyBorder="1" applyAlignment="1">
      <alignment horizontal="justify" vertical="center" wrapText="1"/>
    </xf>
    <xf numFmtId="0" fontId="64" fillId="19" borderId="64" xfId="0" applyFont="1" applyFill="1" applyBorder="1" applyAlignment="1">
      <alignment horizontal="center" vertical="center"/>
    </xf>
    <xf numFmtId="0" fontId="64" fillId="19" borderId="65" xfId="0" applyFont="1" applyFill="1" applyBorder="1" applyAlignment="1">
      <alignment horizontal="center" vertical="center"/>
    </xf>
    <xf numFmtId="0" fontId="64" fillId="19" borderId="66" xfId="0" applyFont="1" applyFill="1" applyBorder="1" applyAlignment="1">
      <alignment horizontal="center" vertical="center"/>
    </xf>
    <xf numFmtId="0" fontId="64" fillId="19" borderId="74" xfId="0" applyFont="1" applyFill="1" applyBorder="1" applyAlignment="1">
      <alignment horizontal="center" vertical="center"/>
    </xf>
    <xf numFmtId="0" fontId="64" fillId="19" borderId="75" xfId="0" applyFont="1" applyFill="1" applyBorder="1" applyAlignment="1">
      <alignment horizontal="center" vertical="center"/>
    </xf>
    <xf numFmtId="0" fontId="64" fillId="19" borderId="70" xfId="0" applyFont="1" applyFill="1" applyBorder="1" applyAlignment="1">
      <alignment horizontal="center" vertical="center"/>
    </xf>
    <xf numFmtId="0" fontId="55" fillId="3" borderId="65" xfId="0" applyFont="1" applyFill="1" applyBorder="1" applyAlignment="1">
      <alignment horizontal="center" vertical="center"/>
    </xf>
    <xf numFmtId="4" fontId="60" fillId="22" borderId="31" xfId="4" applyNumberFormat="1" applyFont="1" applyFill="1" applyBorder="1" applyAlignment="1">
      <alignment horizontal="center" vertical="center"/>
    </xf>
    <xf numFmtId="4" fontId="60" fillId="22" borderId="76" xfId="4" applyNumberFormat="1" applyFont="1" applyFill="1" applyBorder="1" applyAlignment="1">
      <alignment horizontal="center" vertical="center"/>
    </xf>
    <xf numFmtId="0" fontId="59" fillId="19" borderId="71" xfId="0" applyFont="1" applyFill="1" applyBorder="1" applyAlignment="1">
      <alignment horizontal="center" vertical="center"/>
    </xf>
    <xf numFmtId="0" fontId="59" fillId="19" borderId="72" xfId="0" applyFont="1" applyFill="1" applyBorder="1" applyAlignment="1">
      <alignment horizontal="center" vertical="center"/>
    </xf>
    <xf numFmtId="0" fontId="59" fillId="19" borderId="73" xfId="0" applyFont="1" applyFill="1" applyBorder="1" applyAlignment="1">
      <alignment horizontal="center" vertical="center"/>
    </xf>
    <xf numFmtId="0" fontId="59" fillId="19" borderId="71" xfId="0" applyFont="1" applyFill="1" applyBorder="1" applyAlignment="1">
      <alignment horizontal="center"/>
    </xf>
    <xf numFmtId="0" fontId="59" fillId="19" borderId="72" xfId="0" applyFont="1" applyFill="1" applyBorder="1" applyAlignment="1">
      <alignment horizontal="center"/>
    </xf>
    <xf numFmtId="0" fontId="59" fillId="19" borderId="73" xfId="0" applyFont="1" applyFill="1" applyBorder="1" applyAlignment="1">
      <alignment horizontal="center"/>
    </xf>
    <xf numFmtId="4" fontId="65" fillId="18" borderId="31" xfId="4" applyNumberFormat="1" applyFont="1" applyFill="1" applyBorder="1" applyAlignment="1">
      <alignment horizontal="center" vertical="center"/>
    </xf>
    <xf numFmtId="4" fontId="65" fillId="18" borderId="76" xfId="4" applyNumberFormat="1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center" vertical="center"/>
    </xf>
    <xf numFmtId="0" fontId="58" fillId="2" borderId="71" xfId="0" applyFont="1" applyFill="1" applyBorder="1" applyAlignment="1">
      <alignment horizontal="left" vertical="center"/>
    </xf>
    <xf numFmtId="0" fontId="58" fillId="2" borderId="73" xfId="0" applyFont="1" applyFill="1" applyBorder="1" applyAlignment="1">
      <alignment horizontal="left" vertical="center"/>
    </xf>
    <xf numFmtId="0" fontId="57" fillId="2" borderId="71" xfId="0" applyFont="1" applyFill="1" applyBorder="1" applyAlignment="1">
      <alignment horizontal="left" vertical="center"/>
    </xf>
    <xf numFmtId="0" fontId="57" fillId="2" borderId="73" xfId="0" applyFont="1" applyFill="1" applyBorder="1" applyAlignment="1">
      <alignment horizontal="left" vertical="center"/>
    </xf>
    <xf numFmtId="0" fontId="60" fillId="22" borderId="64" xfId="0" applyFont="1" applyFill="1" applyBorder="1" applyAlignment="1">
      <alignment horizontal="center" vertical="center"/>
    </xf>
    <xf numFmtId="0" fontId="60" fillId="22" borderId="65" xfId="0" applyFont="1" applyFill="1" applyBorder="1" applyAlignment="1">
      <alignment horizontal="center" vertical="center"/>
    </xf>
    <xf numFmtId="0" fontId="60" fillId="22" borderId="66" xfId="0" applyFont="1" applyFill="1" applyBorder="1" applyAlignment="1">
      <alignment horizontal="center" vertical="center"/>
    </xf>
    <xf numFmtId="0" fontId="60" fillId="22" borderId="74" xfId="0" applyFont="1" applyFill="1" applyBorder="1" applyAlignment="1">
      <alignment horizontal="center" vertical="center"/>
    </xf>
    <xf numFmtId="0" fontId="60" fillId="22" borderId="75" xfId="0" applyFont="1" applyFill="1" applyBorder="1" applyAlignment="1">
      <alignment horizontal="center" vertical="center"/>
    </xf>
    <xf numFmtId="0" fontId="60" fillId="22" borderId="70" xfId="0" applyFont="1" applyFill="1" applyBorder="1" applyAlignment="1">
      <alignment horizontal="center" vertical="center"/>
    </xf>
    <xf numFmtId="165" fontId="64" fillId="3" borderId="64" xfId="1" applyFont="1" applyFill="1" applyBorder="1" applyAlignment="1">
      <alignment horizontal="center" vertical="center"/>
    </xf>
    <xf numFmtId="165" fontId="64" fillId="3" borderId="67" xfId="1" applyFont="1" applyFill="1" applyBorder="1" applyAlignment="1">
      <alignment horizontal="center" vertical="center"/>
    </xf>
    <xf numFmtId="0" fontId="55" fillId="21" borderId="73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justify" vertical="center" wrapText="1"/>
    </xf>
    <xf numFmtId="0" fontId="13" fillId="3" borderId="16" xfId="0" applyFont="1" applyFill="1" applyBorder="1" applyAlignment="1">
      <alignment horizontal="justify" vertical="center" wrapText="1"/>
    </xf>
    <xf numFmtId="0" fontId="13" fillId="3" borderId="17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>
      <alignment horizontal="center" vertical="top"/>
    </xf>
    <xf numFmtId="0" fontId="17" fillId="2" borderId="12" xfId="0" applyFont="1" applyFill="1" applyBorder="1" applyAlignment="1">
      <alignment horizontal="center" vertical="top"/>
    </xf>
    <xf numFmtId="0" fontId="17" fillId="2" borderId="13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9" fillId="0" borderId="25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9" fillId="0" borderId="26" xfId="0" applyFont="1" applyBorder="1" applyAlignment="1">
      <alignment horizontal="center" vertical="top"/>
    </xf>
    <xf numFmtId="4" fontId="32" fillId="3" borderId="11" xfId="0" applyNumberFormat="1" applyFont="1" applyFill="1" applyBorder="1" applyAlignment="1">
      <alignment horizontal="center" vertical="center"/>
    </xf>
    <xf numFmtId="4" fontId="32" fillId="3" borderId="13" xfId="0" applyNumberFormat="1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left" vertical="center" wrapText="1"/>
    </xf>
    <xf numFmtId="0" fontId="32" fillId="3" borderId="12" xfId="0" applyFont="1" applyFill="1" applyBorder="1" applyAlignment="1">
      <alignment horizontal="left" vertical="center" wrapText="1"/>
    </xf>
    <xf numFmtId="0" fontId="32" fillId="3" borderId="13" xfId="0" applyFont="1" applyFill="1" applyBorder="1" applyAlignment="1">
      <alignment horizontal="left" vertical="center" wrapText="1"/>
    </xf>
    <xf numFmtId="0" fontId="24" fillId="8" borderId="11" xfId="0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vertical="center" wrapText="1"/>
    </xf>
    <xf numFmtId="0" fontId="13" fillId="8" borderId="12" xfId="0" applyFont="1" applyFill="1" applyBorder="1" applyAlignment="1">
      <alignment vertical="center" wrapText="1"/>
    </xf>
    <xf numFmtId="0" fontId="13" fillId="8" borderId="13" xfId="0" applyFont="1" applyFill="1" applyBorder="1" applyAlignment="1">
      <alignment vertical="center" wrapText="1"/>
    </xf>
    <xf numFmtId="4" fontId="13" fillId="8" borderId="11" xfId="0" applyNumberFormat="1" applyFont="1" applyFill="1" applyBorder="1" applyAlignment="1">
      <alignment horizontal="justify" vertical="center" wrapText="1"/>
    </xf>
    <xf numFmtId="4" fontId="13" fillId="8" borderId="13" xfId="0" applyNumberFormat="1" applyFont="1" applyFill="1" applyBorder="1" applyAlignment="1">
      <alignment horizontal="justify" vertical="center" wrapText="1"/>
    </xf>
    <xf numFmtId="4" fontId="13" fillId="8" borderId="12" xfId="0" applyNumberFormat="1" applyFont="1" applyFill="1" applyBorder="1" applyAlignment="1">
      <alignment horizontal="justify" vertical="center" wrapText="1"/>
    </xf>
    <xf numFmtId="0" fontId="32" fillId="3" borderId="11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32" fillId="3" borderId="17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/>
    </xf>
    <xf numFmtId="0" fontId="32" fillId="3" borderId="26" xfId="0" applyFont="1" applyFill="1" applyBorder="1" applyAlignment="1">
      <alignment horizontal="center" vertical="center"/>
    </xf>
    <xf numFmtId="4" fontId="32" fillId="3" borderId="29" xfId="0" applyNumberFormat="1" applyFont="1" applyFill="1" applyBorder="1" applyAlignment="1">
      <alignment horizontal="right" vertical="center"/>
    </xf>
    <xf numFmtId="4" fontId="32" fillId="3" borderId="27" xfId="0" applyNumberFormat="1" applyFont="1" applyFill="1" applyBorder="1" applyAlignment="1">
      <alignment horizontal="right" vertical="center"/>
    </xf>
    <xf numFmtId="0" fontId="32" fillId="3" borderId="15" xfId="0" applyFont="1" applyFill="1" applyBorder="1" applyAlignment="1">
      <alignment horizontal="left" vertical="center" wrapText="1"/>
    </xf>
    <xf numFmtId="0" fontId="32" fillId="3" borderId="16" xfId="0" applyFont="1" applyFill="1" applyBorder="1" applyAlignment="1">
      <alignment horizontal="left" vertical="center" wrapText="1"/>
    </xf>
    <xf numFmtId="0" fontId="32" fillId="3" borderId="17" xfId="0" applyFont="1" applyFill="1" applyBorder="1" applyAlignment="1">
      <alignment horizontal="left" vertical="center" wrapText="1"/>
    </xf>
    <xf numFmtId="0" fontId="32" fillId="3" borderId="25" xfId="0" applyFont="1" applyFill="1" applyBorder="1" applyAlignment="1">
      <alignment horizontal="left" vertical="center" wrapText="1"/>
    </xf>
    <xf numFmtId="0" fontId="32" fillId="3" borderId="2" xfId="0" applyFont="1" applyFill="1" applyBorder="1" applyAlignment="1">
      <alignment horizontal="left" vertical="center" wrapText="1"/>
    </xf>
    <xf numFmtId="0" fontId="32" fillId="3" borderId="26" xfId="0" applyFont="1" applyFill="1" applyBorder="1" applyAlignment="1">
      <alignment horizontal="left" vertical="center" wrapText="1"/>
    </xf>
    <xf numFmtId="0" fontId="16" fillId="8" borderId="15" xfId="0" applyFont="1" applyFill="1" applyBorder="1" applyAlignment="1">
      <alignment horizontal="center" vertical="center"/>
    </xf>
    <xf numFmtId="0" fontId="16" fillId="8" borderId="16" xfId="0" applyFont="1" applyFill="1" applyBorder="1" applyAlignment="1">
      <alignment horizontal="center" vertical="center"/>
    </xf>
    <xf numFmtId="165" fontId="15" fillId="3" borderId="11" xfId="1" applyFont="1" applyFill="1" applyBorder="1" applyAlignment="1">
      <alignment horizontal="center" vertical="center"/>
    </xf>
    <xf numFmtId="165" fontId="15" fillId="3" borderId="13" xfId="1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/>
    </xf>
    <xf numFmtId="0" fontId="38" fillId="3" borderId="13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34" fillId="3" borderId="0" xfId="0" applyFont="1" applyFill="1" applyAlignment="1">
      <alignment horizontal="center" vertical="top" wrapText="1"/>
    </xf>
    <xf numFmtId="0" fontId="16" fillId="6" borderId="11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4" fontId="15" fillId="0" borderId="11" xfId="1" applyNumberFormat="1" applyFont="1" applyBorder="1" applyAlignment="1">
      <alignment horizontal="center" vertical="center"/>
    </xf>
    <xf numFmtId="4" fontId="15" fillId="0" borderId="13" xfId="1" applyNumberFormat="1" applyFont="1" applyBorder="1" applyAlignment="1">
      <alignment horizontal="center" vertical="center"/>
    </xf>
    <xf numFmtId="0" fontId="3" fillId="14" borderId="27" xfId="0" applyFont="1" applyFill="1" applyBorder="1" applyAlignment="1">
      <alignment horizontal="center"/>
    </xf>
    <xf numFmtId="0" fontId="0" fillId="0" borderId="25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22" fillId="8" borderId="11" xfId="0" applyFont="1" applyFill="1" applyBorder="1" applyAlignment="1">
      <alignment horizontal="justify" vertical="center" wrapText="1"/>
    </xf>
    <xf numFmtId="0" fontId="22" fillId="8" borderId="12" xfId="0" applyFont="1" applyFill="1" applyBorder="1" applyAlignment="1">
      <alignment horizontal="justify" vertical="center" wrapText="1"/>
    </xf>
    <xf numFmtId="0" fontId="22" fillId="8" borderId="13" xfId="0" applyFont="1" applyFill="1" applyBorder="1" applyAlignment="1">
      <alignment horizontal="justify" vertical="center" wrapText="1"/>
    </xf>
    <xf numFmtId="0" fontId="15" fillId="3" borderId="0" xfId="0" applyFont="1" applyFill="1" applyBorder="1" applyAlignment="1" applyProtection="1">
      <alignment horizontal="left" vertical="center" wrapText="1"/>
    </xf>
    <xf numFmtId="0" fontId="34" fillId="3" borderId="0" xfId="0" applyFont="1" applyFill="1" applyAlignment="1">
      <alignment horizontal="center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4" fillId="6" borderId="29" xfId="0" applyFont="1" applyFill="1" applyBorder="1" applyAlignment="1">
      <alignment horizontal="left" vertical="top"/>
    </xf>
    <xf numFmtId="0" fontId="13" fillId="3" borderId="11" xfId="0" applyFont="1" applyFill="1" applyBorder="1" applyAlignment="1">
      <alignment horizontal="left"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top"/>
    </xf>
    <xf numFmtId="0" fontId="14" fillId="6" borderId="10" xfId="0" applyFont="1" applyFill="1" applyBorder="1" applyAlignment="1">
      <alignment horizontal="left" vertical="top"/>
    </xf>
    <xf numFmtId="0" fontId="13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31" fillId="10" borderId="11" xfId="0" applyFont="1" applyFill="1" applyBorder="1" applyAlignment="1">
      <alignment horizontal="center" vertical="center" wrapText="1"/>
    </xf>
    <xf numFmtId="0" fontId="31" fillId="10" borderId="13" xfId="0" applyFont="1" applyFill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left" vertical="center" wrapText="1"/>
    </xf>
    <xf numFmtId="4" fontId="13" fillId="0" borderId="13" xfId="0" applyNumberFormat="1" applyFont="1" applyBorder="1" applyAlignment="1">
      <alignment horizontal="left" vertical="center" wrapText="1"/>
    </xf>
    <xf numFmtId="0" fontId="15" fillId="3" borderId="11" xfId="0" applyFont="1" applyFill="1" applyBorder="1" applyAlignment="1" applyProtection="1">
      <alignment horizontal="left" vertical="center" wrapText="1"/>
    </xf>
    <xf numFmtId="0" fontId="15" fillId="3" borderId="13" xfId="0" applyFont="1" applyFill="1" applyBorder="1" applyAlignment="1" applyProtection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3" fontId="15" fillId="0" borderId="11" xfId="0" applyNumberFormat="1" applyFont="1" applyFill="1" applyBorder="1" applyAlignment="1">
      <alignment horizontal="center" vertical="center"/>
    </xf>
    <xf numFmtId="3" fontId="15" fillId="0" borderId="12" xfId="0" applyNumberFormat="1" applyFont="1" applyFill="1" applyBorder="1" applyAlignment="1">
      <alignment horizontal="center" vertical="center"/>
    </xf>
    <xf numFmtId="3" fontId="15" fillId="0" borderId="13" xfId="0" applyNumberFormat="1" applyFont="1" applyFill="1" applyBorder="1" applyAlignment="1">
      <alignment horizontal="center" vertical="center"/>
    </xf>
    <xf numFmtId="0" fontId="0" fillId="0" borderId="13" xfId="0" applyBorder="1"/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30" fillId="10" borderId="10" xfId="0" applyFont="1" applyFill="1" applyBorder="1" applyAlignment="1">
      <alignment horizontal="justify" vertical="center" wrapText="1"/>
    </xf>
    <xf numFmtId="0" fontId="31" fillId="10" borderId="12" xfId="0" applyFont="1" applyFill="1" applyBorder="1" applyAlignment="1">
      <alignment horizontal="center" vertical="center" wrapText="1"/>
    </xf>
    <xf numFmtId="0" fontId="25" fillId="11" borderId="10" xfId="0" applyFont="1" applyFill="1" applyBorder="1" applyAlignment="1">
      <alignment horizontal="justify" vertical="center" wrapText="1"/>
    </xf>
    <xf numFmtId="0" fontId="15" fillId="3" borderId="10" xfId="0" applyFont="1" applyFill="1" applyBorder="1" applyAlignment="1">
      <alignment horizontal="justify" vertical="center" wrapText="1"/>
    </xf>
    <xf numFmtId="0" fontId="13" fillId="8" borderId="11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justify" vertical="center" wrapText="1"/>
    </xf>
    <xf numFmtId="0" fontId="28" fillId="3" borderId="12" xfId="0" applyFont="1" applyFill="1" applyBorder="1" applyAlignment="1">
      <alignment horizontal="justify" vertical="center" wrapText="1"/>
    </xf>
    <xf numFmtId="0" fontId="13" fillId="0" borderId="11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5" fillId="3" borderId="10" xfId="0" applyFont="1" applyFill="1" applyBorder="1" applyAlignment="1">
      <alignment horizontal="left" vertical="center" wrapText="1"/>
    </xf>
    <xf numFmtId="0" fontId="37" fillId="3" borderId="10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left"/>
    </xf>
    <xf numFmtId="0" fontId="14" fillId="2" borderId="1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justify" vertical="center" wrapText="1"/>
    </xf>
    <xf numFmtId="0" fontId="22" fillId="5" borderId="13" xfId="0" applyFont="1" applyFill="1" applyBorder="1" applyAlignment="1">
      <alignment horizontal="justify" vertical="center" wrapText="1"/>
    </xf>
    <xf numFmtId="0" fontId="24" fillId="8" borderId="11" xfId="0" applyFont="1" applyFill="1" applyBorder="1" applyAlignment="1">
      <alignment horizontal="left" vertical="center"/>
    </xf>
    <xf numFmtId="0" fontId="24" fillId="8" borderId="13" xfId="0" applyFont="1" applyFill="1" applyBorder="1" applyAlignment="1">
      <alignment horizontal="left" vertical="center"/>
    </xf>
    <xf numFmtId="0" fontId="24" fillId="8" borderId="10" xfId="0" applyFont="1" applyFill="1" applyBorder="1" applyAlignment="1">
      <alignment horizontal="center" vertical="center" wrapText="1"/>
    </xf>
    <xf numFmtId="0" fontId="33" fillId="11" borderId="11" xfId="0" applyFont="1" applyFill="1" applyBorder="1" applyAlignment="1">
      <alignment horizontal="justify" vertical="center" wrapText="1"/>
    </xf>
    <xf numFmtId="0" fontId="33" fillId="11" borderId="13" xfId="0" applyFont="1" applyFill="1" applyBorder="1" applyAlignment="1">
      <alignment horizontal="justify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33" fillId="11" borderId="11" xfId="0" applyFont="1" applyFill="1" applyBorder="1" applyAlignment="1">
      <alignment horizontal="left" vertical="center" wrapText="1"/>
    </xf>
    <xf numFmtId="0" fontId="33" fillId="11" borderId="13" xfId="0" applyFont="1" applyFill="1" applyBorder="1" applyAlignment="1">
      <alignment horizontal="left" vertical="center" wrapText="1"/>
    </xf>
    <xf numFmtId="0" fontId="32" fillId="3" borderId="11" xfId="0" applyFont="1" applyFill="1" applyBorder="1" applyAlignment="1">
      <alignment vertical="center" wrapText="1"/>
    </xf>
    <xf numFmtId="0" fontId="32" fillId="3" borderId="12" xfId="0" applyFont="1" applyFill="1" applyBorder="1" applyAlignment="1">
      <alignment vertical="center" wrapText="1"/>
    </xf>
    <xf numFmtId="0" fontId="32" fillId="3" borderId="13" xfId="0" applyFont="1" applyFill="1" applyBorder="1" applyAlignment="1">
      <alignment vertical="center" wrapText="1"/>
    </xf>
    <xf numFmtId="0" fontId="32" fillId="3" borderId="10" xfId="0" applyFont="1" applyFill="1" applyBorder="1" applyAlignment="1">
      <alignment vertical="center" wrapText="1"/>
    </xf>
    <xf numFmtId="49" fontId="13" fillId="0" borderId="29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center" vertical="center" wrapText="1"/>
    </xf>
    <xf numFmtId="4" fontId="13" fillId="3" borderId="29" xfId="0" applyNumberFormat="1" applyFont="1" applyFill="1" applyBorder="1" applyAlignment="1">
      <alignment horizontal="center" vertical="center" wrapText="1"/>
    </xf>
    <xf numFmtId="4" fontId="13" fillId="3" borderId="27" xfId="0" applyNumberFormat="1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  <xf numFmtId="0" fontId="24" fillId="8" borderId="16" xfId="0" applyFont="1" applyFill="1" applyBorder="1" applyAlignment="1">
      <alignment horizontal="center" vertical="center" wrapText="1"/>
    </xf>
    <xf numFmtId="0" fontId="24" fillId="8" borderId="25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 wrapText="1"/>
    </xf>
    <xf numFmtId="0" fontId="33" fillId="11" borderId="10" xfId="0" applyFont="1" applyFill="1" applyBorder="1" applyAlignment="1">
      <alignment horizontal="justify" vertical="center" wrapText="1"/>
    </xf>
    <xf numFmtId="0" fontId="14" fillId="5" borderId="10" xfId="0" applyFont="1" applyFill="1" applyBorder="1" applyAlignment="1">
      <alignment horizontal="justify" vertical="center" wrapText="1"/>
    </xf>
    <xf numFmtId="0" fontId="19" fillId="0" borderId="15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19" xfId="0" applyFont="1" applyBorder="1" applyAlignment="1">
      <alignment horizontal="center" vertical="top"/>
    </xf>
    <xf numFmtId="0" fontId="19" fillId="0" borderId="16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32" fillId="3" borderId="10" xfId="0" applyFont="1" applyFill="1" applyBorder="1" applyAlignment="1">
      <alignment horizontal="justify" vertical="center" wrapText="1"/>
    </xf>
    <xf numFmtId="0" fontId="13" fillId="8" borderId="10" xfId="0" applyFont="1" applyFill="1" applyBorder="1" applyAlignment="1">
      <alignment horizontal="justify" vertical="center"/>
    </xf>
    <xf numFmtId="0" fontId="32" fillId="3" borderId="11" xfId="0" applyFont="1" applyFill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0" fontId="17" fillId="6" borderId="10" xfId="0" applyFont="1" applyFill="1" applyBorder="1" applyAlignment="1">
      <alignment horizontal="left" vertical="top"/>
    </xf>
    <xf numFmtId="0" fontId="17" fillId="0" borderId="15" xfId="0" applyFont="1" applyFill="1" applyBorder="1" applyAlignment="1">
      <alignment horizontal="center" vertical="top"/>
    </xf>
    <xf numFmtId="0" fontId="17" fillId="0" borderId="16" xfId="0" applyFont="1" applyFill="1" applyBorder="1" applyAlignment="1">
      <alignment horizontal="center" vertical="top"/>
    </xf>
    <xf numFmtId="0" fontId="17" fillId="0" borderId="17" xfId="0" applyFont="1" applyFill="1" applyBorder="1" applyAlignment="1">
      <alignment horizontal="center" vertical="top"/>
    </xf>
    <xf numFmtId="0" fontId="17" fillId="0" borderId="18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19" xfId="0" applyFont="1" applyFill="1" applyBorder="1" applyAlignment="1">
      <alignment horizontal="center" vertical="top"/>
    </xf>
    <xf numFmtId="0" fontId="17" fillId="0" borderId="25" xfId="0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 vertical="top"/>
    </xf>
    <xf numFmtId="0" fontId="17" fillId="0" borderId="26" xfId="0" applyFont="1" applyFill="1" applyBorder="1" applyAlignment="1">
      <alignment horizontal="center" vertical="top"/>
    </xf>
    <xf numFmtId="0" fontId="13" fillId="3" borderId="10" xfId="0" applyFont="1" applyFill="1" applyBorder="1" applyAlignment="1">
      <alignment horizontal="justify" vertical="center"/>
    </xf>
    <xf numFmtId="0" fontId="32" fillId="3" borderId="29" xfId="0" applyFont="1" applyFill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/>
    </xf>
    <xf numFmtId="0" fontId="32" fillId="3" borderId="27" xfId="0" applyFont="1" applyFill="1" applyBorder="1" applyAlignment="1">
      <alignment horizontal="center" vertical="center"/>
    </xf>
    <xf numFmtId="4" fontId="32" fillId="3" borderId="15" xfId="0" applyNumberFormat="1" applyFont="1" applyFill="1" applyBorder="1" applyAlignment="1">
      <alignment horizontal="right" vertical="center"/>
    </xf>
    <xf numFmtId="4" fontId="32" fillId="3" borderId="18" xfId="0" applyNumberFormat="1" applyFont="1" applyFill="1" applyBorder="1" applyAlignment="1">
      <alignment horizontal="right" vertical="center"/>
    </xf>
    <xf numFmtId="0" fontId="32" fillId="3" borderId="29" xfId="0" applyFont="1" applyFill="1" applyBorder="1" applyAlignment="1">
      <alignment horizontal="justify" vertical="center"/>
    </xf>
    <xf numFmtId="0" fontId="32" fillId="3" borderId="27" xfId="0" applyFont="1" applyFill="1" applyBorder="1" applyAlignment="1">
      <alignment horizontal="justify" vertical="center"/>
    </xf>
    <xf numFmtId="166" fontId="32" fillId="3" borderId="10" xfId="0" applyNumberFormat="1" applyFont="1" applyFill="1" applyBorder="1" applyAlignment="1">
      <alignment horizontal="justify" vertical="center" wrapText="1"/>
    </xf>
    <xf numFmtId="0" fontId="24" fillId="8" borderId="17" xfId="0" applyFont="1" applyFill="1" applyBorder="1" applyAlignment="1">
      <alignment horizontal="center" vertical="center" wrapText="1"/>
    </xf>
    <xf numFmtId="0" fontId="24" fillId="8" borderId="26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justify" vertical="center" wrapText="1"/>
    </xf>
    <xf numFmtId="0" fontId="15" fillId="3" borderId="12" xfId="0" applyFont="1" applyFill="1" applyBorder="1" applyAlignment="1">
      <alignment horizontal="justify" vertical="center" wrapText="1"/>
    </xf>
    <xf numFmtId="0" fontId="14" fillId="5" borderId="11" xfId="0" applyFont="1" applyFill="1" applyBorder="1" applyAlignment="1">
      <alignment horizontal="justify" vertical="center"/>
    </xf>
    <xf numFmtId="0" fontId="14" fillId="5" borderId="12" xfId="0" applyFont="1" applyFill="1" applyBorder="1" applyAlignment="1">
      <alignment horizontal="justify" vertical="center"/>
    </xf>
    <xf numFmtId="0" fontId="13" fillId="5" borderId="11" xfId="0" applyFont="1" applyFill="1" applyBorder="1" applyAlignment="1">
      <alignment horizontal="justify" vertical="center"/>
    </xf>
    <xf numFmtId="0" fontId="13" fillId="5" borderId="12" xfId="0" applyFont="1" applyFill="1" applyBorder="1" applyAlignment="1">
      <alignment horizontal="justify" vertical="center"/>
    </xf>
    <xf numFmtId="0" fontId="32" fillId="3" borderId="12" xfId="0" applyFont="1" applyFill="1" applyBorder="1" applyAlignment="1">
      <alignment horizontal="justify" vertical="center" wrapText="1"/>
    </xf>
    <xf numFmtId="0" fontId="22" fillId="8" borderId="15" xfId="0" applyFont="1" applyFill="1" applyBorder="1" applyAlignment="1">
      <alignment horizontal="justify" vertical="center" wrapText="1"/>
    </xf>
    <xf numFmtId="0" fontId="15" fillId="3" borderId="10" xfId="0" applyFont="1" applyFill="1" applyBorder="1" applyAlignment="1" applyProtection="1">
      <alignment horizontal="justify" vertical="center" wrapText="1"/>
    </xf>
    <xf numFmtId="0" fontId="15" fillId="3" borderId="27" xfId="0" applyFont="1" applyFill="1" applyBorder="1" applyAlignment="1" applyProtection="1">
      <alignment horizontal="justify" vertical="center" wrapText="1"/>
    </xf>
    <xf numFmtId="0" fontId="31" fillId="10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top" wrapText="1"/>
    </xf>
    <xf numFmtId="0" fontId="22" fillId="8" borderId="10" xfId="0" applyFont="1" applyFill="1" applyBorder="1" applyAlignment="1">
      <alignment horizontal="justify" vertical="center" wrapText="1"/>
    </xf>
    <xf numFmtId="0" fontId="14" fillId="0" borderId="20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29" fillId="2" borderId="10" xfId="0" applyFont="1" applyFill="1" applyBorder="1" applyAlignment="1">
      <alignment horizontal="left" vertical="center"/>
    </xf>
    <xf numFmtId="0" fontId="12" fillId="0" borderId="11" xfId="0" applyFont="1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2" fillId="9" borderId="10" xfId="0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justify" vertical="center" wrapText="1"/>
    </xf>
    <xf numFmtId="0" fontId="12" fillId="3" borderId="12" xfId="0" applyFont="1" applyFill="1" applyBorder="1" applyAlignment="1">
      <alignment horizontal="justify" vertical="center" wrapText="1"/>
    </xf>
    <xf numFmtId="0" fontId="12" fillId="3" borderId="13" xfId="0" applyFont="1" applyFill="1" applyBorder="1" applyAlignment="1">
      <alignment horizontal="justify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/>
    </xf>
    <xf numFmtId="0" fontId="13" fillId="3" borderId="11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left" vertical="top" wrapText="1"/>
    </xf>
    <xf numFmtId="0" fontId="16" fillId="3" borderId="10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0" fontId="13" fillId="0" borderId="13" xfId="0" applyFont="1" applyBorder="1" applyAlignment="1">
      <alignment horizontal="center" vertical="top"/>
    </xf>
    <xf numFmtId="0" fontId="23" fillId="0" borderId="11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/>
    </xf>
    <xf numFmtId="0" fontId="20" fillId="6" borderId="10" xfId="0" applyFont="1" applyFill="1" applyBorder="1" applyAlignment="1">
      <alignment horizontal="justify" vertical="top" wrapText="1"/>
    </xf>
    <xf numFmtId="0" fontId="21" fillId="6" borderId="10" xfId="0" applyFont="1" applyFill="1" applyBorder="1" applyAlignment="1">
      <alignment horizontal="justify" vertical="top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16" fillId="6" borderId="10" xfId="0" applyFont="1" applyFill="1" applyBorder="1" applyAlignment="1">
      <alignment horizontal="left" vertical="center"/>
    </xf>
    <xf numFmtId="0" fontId="16" fillId="6" borderId="11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5" fillId="3" borderId="10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top" wrapText="1"/>
    </xf>
    <xf numFmtId="0" fontId="14" fillId="5" borderId="2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/>
    </xf>
    <xf numFmtId="0" fontId="15" fillId="0" borderId="10" xfId="0" applyFont="1" applyBorder="1" applyAlignment="1">
      <alignment horizontal="justify" vertical="center" wrapText="1"/>
    </xf>
    <xf numFmtId="0" fontId="11" fillId="2" borderId="10" xfId="0" applyFont="1" applyFill="1" applyBorder="1" applyAlignment="1">
      <alignment horizontal="justify" vertical="center" wrapText="1"/>
    </xf>
    <xf numFmtId="0" fontId="11" fillId="2" borderId="10" xfId="0" applyFont="1" applyFill="1" applyBorder="1" applyAlignment="1">
      <alignment horizontal="justify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41" fillId="12" borderId="10" xfId="0" applyFont="1" applyFill="1" applyBorder="1" applyAlignment="1">
      <alignment horizontal="center"/>
    </xf>
    <xf numFmtId="0" fontId="41" fillId="12" borderId="11" xfId="0" applyFont="1" applyFill="1" applyBorder="1" applyAlignment="1">
      <alignment horizontal="center"/>
    </xf>
    <xf numFmtId="0" fontId="41" fillId="12" borderId="25" xfId="0" applyFont="1" applyFill="1" applyBorder="1" applyAlignment="1">
      <alignment horizontal="center"/>
    </xf>
    <xf numFmtId="0" fontId="41" fillId="12" borderId="2" xfId="0" applyFont="1" applyFill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3" fontId="36" fillId="0" borderId="11" xfId="0" applyNumberFormat="1" applyFont="1" applyBorder="1" applyAlignment="1">
      <alignment horizontal="center" vertical="center" wrapText="1"/>
    </xf>
    <xf numFmtId="3" fontId="36" fillId="0" borderId="13" xfId="0" applyNumberFormat="1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3" fontId="36" fillId="0" borderId="10" xfId="0" applyNumberFormat="1" applyFont="1" applyBorder="1" applyAlignment="1">
      <alignment horizontal="center" vertical="center" wrapText="1"/>
    </xf>
    <xf numFmtId="0" fontId="41" fillId="13" borderId="10" xfId="0" applyFont="1" applyFill="1" applyBorder="1" applyAlignment="1">
      <alignment horizontal="center"/>
    </xf>
    <xf numFmtId="0" fontId="41" fillId="13" borderId="11" xfId="0" applyFont="1" applyFill="1" applyBorder="1" applyAlignment="1">
      <alignment horizontal="center"/>
    </xf>
    <xf numFmtId="0" fontId="39" fillId="12" borderId="46" xfId="0" applyFont="1" applyFill="1" applyBorder="1" applyAlignment="1">
      <alignment horizontal="center" vertical="center"/>
    </xf>
    <xf numFmtId="0" fontId="40" fillId="12" borderId="46" xfId="0" applyFont="1" applyFill="1" applyBorder="1" applyAlignment="1">
      <alignment horizontal="center" vertical="center"/>
    </xf>
    <xf numFmtId="0" fontId="35" fillId="0" borderId="50" xfId="0" applyFont="1" applyBorder="1" applyAlignment="1">
      <alignment horizontal="center" vertical="center" wrapText="1"/>
    </xf>
    <xf numFmtId="0" fontId="35" fillId="0" borderId="51" xfId="0" applyFont="1" applyBorder="1" applyAlignment="1">
      <alignment horizontal="center" vertical="center" wrapText="1"/>
    </xf>
    <xf numFmtId="0" fontId="35" fillId="0" borderId="49" xfId="0" applyFont="1" applyBorder="1" applyAlignment="1">
      <alignment horizontal="center" vertical="center" wrapText="1"/>
    </xf>
    <xf numFmtId="3" fontId="40" fillId="0" borderId="15" xfId="0" applyNumberFormat="1" applyFont="1" applyBorder="1" applyAlignment="1">
      <alignment horizontal="center" vertical="center" wrapText="1"/>
    </xf>
    <xf numFmtId="3" fontId="40" fillId="0" borderId="17" xfId="0" applyNumberFormat="1" applyFont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left" wrapText="1"/>
    </xf>
    <xf numFmtId="0" fontId="20" fillId="7" borderId="12" xfId="0" applyFont="1" applyFill="1" applyBorder="1" applyAlignment="1">
      <alignment horizontal="left" wrapText="1"/>
    </xf>
    <xf numFmtId="0" fontId="20" fillId="7" borderId="13" xfId="0" applyFont="1" applyFill="1" applyBorder="1" applyAlignment="1">
      <alignment horizontal="left" wrapText="1"/>
    </xf>
    <xf numFmtId="0" fontId="12" fillId="0" borderId="11" xfId="0" applyFont="1" applyBorder="1" applyAlignment="1">
      <alignment horizontal="justify" wrapText="1"/>
    </xf>
    <xf numFmtId="0" fontId="12" fillId="0" borderId="12" xfId="0" applyFont="1" applyBorder="1" applyAlignment="1">
      <alignment horizontal="justify" wrapText="1"/>
    </xf>
    <xf numFmtId="0" fontId="35" fillId="12" borderId="44" xfId="0" applyFont="1" applyFill="1" applyBorder="1" applyAlignment="1">
      <alignment horizontal="center" vertical="center" wrapText="1"/>
    </xf>
    <xf numFmtId="0" fontId="35" fillId="12" borderId="43" xfId="0" applyFont="1" applyFill="1" applyBorder="1" applyAlignment="1">
      <alignment horizontal="center" vertical="center" wrapText="1"/>
    </xf>
    <xf numFmtId="0" fontId="35" fillId="12" borderId="49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top" wrapText="1"/>
    </xf>
    <xf numFmtId="0" fontId="21" fillId="3" borderId="12" xfId="0" applyFont="1" applyFill="1" applyBorder="1" applyAlignment="1">
      <alignment horizontal="center" vertical="top" wrapText="1"/>
    </xf>
    <xf numFmtId="0" fontId="12" fillId="0" borderId="11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0" borderId="13" xfId="0" applyFont="1" applyBorder="1" applyAlignment="1">
      <alignment horizontal="justify" vertical="top" wrapText="1"/>
    </xf>
    <xf numFmtId="0" fontId="19" fillId="0" borderId="10" xfId="0" applyFont="1" applyBorder="1" applyAlignment="1">
      <alignment horizontal="center" vertical="top"/>
    </xf>
    <xf numFmtId="0" fontId="19" fillId="2" borderId="10" xfId="0" applyFont="1" applyFill="1" applyBorder="1" applyAlignment="1">
      <alignment horizontal="left" vertical="top"/>
    </xf>
    <xf numFmtId="0" fontId="19" fillId="2" borderId="11" xfId="0" applyFont="1" applyFill="1" applyBorder="1" applyAlignment="1">
      <alignment horizontal="left" vertical="top"/>
    </xf>
    <xf numFmtId="0" fontId="19" fillId="2" borderId="12" xfId="0" applyFont="1" applyFill="1" applyBorder="1" applyAlignment="1">
      <alignment horizontal="left" vertical="top"/>
    </xf>
    <xf numFmtId="0" fontId="19" fillId="2" borderId="13" xfId="0" applyFont="1" applyFill="1" applyBorder="1" applyAlignment="1">
      <alignment horizontal="left" vertical="top"/>
    </xf>
    <xf numFmtId="0" fontId="19" fillId="2" borderId="11" xfId="0" applyFont="1" applyFill="1" applyBorder="1" applyAlignment="1">
      <alignment horizontal="center" vertical="top"/>
    </xf>
    <xf numFmtId="0" fontId="19" fillId="2" borderId="12" xfId="0" applyFont="1" applyFill="1" applyBorder="1" applyAlignment="1">
      <alignment horizontal="center" vertical="top"/>
    </xf>
    <xf numFmtId="0" fontId="19" fillId="2" borderId="13" xfId="0" applyFont="1" applyFill="1" applyBorder="1" applyAlignment="1">
      <alignment horizontal="center" vertical="top"/>
    </xf>
  </cellXfs>
  <cellStyles count="5">
    <cellStyle name="Excel Built-in Comma" xfId="3"/>
    <cellStyle name="Moeda" xfId="4" builtinId="4"/>
    <cellStyle name="Normal" xfId="0" builtinId="0"/>
    <cellStyle name="Porcentagem" xfId="2" builtinId="5"/>
    <cellStyle name="Vírgula" xfId="1" builtinId="3"/>
  </cellStyles>
  <dxfs count="189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3406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Atividade realizadas no Financeiro no 2° quadrimestre.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'[1]4002 diogenes'!$N$23</c:f>
              <c:strCache>
                <c:ptCount val="1"/>
                <c:pt idx="0">
                  <c:v>Maio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diogenes'!$N$24:$N$30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12</c:v>
                </c:pt>
                <c:pt idx="3">
                  <c:v>23</c:v>
                </c:pt>
                <c:pt idx="4">
                  <c:v>1</c:v>
                </c:pt>
                <c:pt idx="5">
                  <c:v>1</c:v>
                </c:pt>
                <c:pt idx="6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01-4350-9153-D610F6539EAF}"/>
            </c:ext>
          </c:extLst>
        </c:ser>
        <c:ser>
          <c:idx val="1"/>
          <c:order val="1"/>
          <c:tx>
            <c:strRef>
              <c:f>'[1]4002 diogenes'!$O$23</c:f>
              <c:strCache>
                <c:ptCount val="1"/>
                <c:pt idx="0">
                  <c:v>Junho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diogenes'!$O$24:$O$30</c:f>
              <c:numCache>
                <c:formatCode>General</c:formatCode>
                <c:ptCount val="7"/>
                <c:pt idx="0">
                  <c:v>29</c:v>
                </c:pt>
                <c:pt idx="1">
                  <c:v>11</c:v>
                </c:pt>
                <c:pt idx="2">
                  <c:v>13</c:v>
                </c:pt>
                <c:pt idx="3">
                  <c:v>11</c:v>
                </c:pt>
                <c:pt idx="4">
                  <c:v>9</c:v>
                </c:pt>
                <c:pt idx="5">
                  <c:v>6</c:v>
                </c:pt>
                <c:pt idx="6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01-4350-9153-D610F6539EAF}"/>
            </c:ext>
          </c:extLst>
        </c:ser>
        <c:ser>
          <c:idx val="2"/>
          <c:order val="2"/>
          <c:tx>
            <c:strRef>
              <c:f>'[1]4002 diogenes'!$P$23</c:f>
              <c:strCache>
                <c:ptCount val="1"/>
                <c:pt idx="0">
                  <c:v>Julho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diogenes'!$P$24:$P$30</c:f>
              <c:numCache>
                <c:formatCode>General</c:formatCode>
                <c:ptCount val="7"/>
                <c:pt idx="0">
                  <c:v>26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8</c:v>
                </c:pt>
                <c:pt idx="5">
                  <c:v>3</c:v>
                </c:pt>
                <c:pt idx="6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101-4350-9153-D610F6539EAF}"/>
            </c:ext>
          </c:extLst>
        </c:ser>
        <c:ser>
          <c:idx val="3"/>
          <c:order val="3"/>
          <c:tx>
            <c:strRef>
              <c:f>'[1]4002 diogenes'!$Q$23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diogenes'!$Q$24:$Q$30</c:f>
              <c:numCache>
                <c:formatCode>General</c:formatCode>
                <c:ptCount val="7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9</c:v>
                </c:pt>
                <c:pt idx="4">
                  <c:v>2</c:v>
                </c:pt>
                <c:pt idx="5">
                  <c:v>2</c:v>
                </c:pt>
                <c:pt idx="6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101-4350-9153-D610F6539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00128"/>
        <c:axId val="102001664"/>
      </c:barChart>
      <c:catAx>
        <c:axId val="102000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2001664"/>
        <c:crosses val="autoZero"/>
        <c:auto val="1"/>
        <c:lblAlgn val="ctr"/>
        <c:lblOffset val="100"/>
        <c:noMultiLvlLbl val="0"/>
      </c:catAx>
      <c:valAx>
        <c:axId val="102001664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020001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Atividade realizadas no Financeiro no 2° quadrimestre.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'[1]4002 diogenes'!$N$23</c:f>
              <c:strCache>
                <c:ptCount val="1"/>
                <c:pt idx="0">
                  <c:v>Maio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diogenes'!$N$24:$N$30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12</c:v>
                </c:pt>
                <c:pt idx="3">
                  <c:v>23</c:v>
                </c:pt>
                <c:pt idx="4">
                  <c:v>1</c:v>
                </c:pt>
                <c:pt idx="5">
                  <c:v>1</c:v>
                </c:pt>
                <c:pt idx="6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B6-404B-9BB1-ACB6F77E6697}"/>
            </c:ext>
          </c:extLst>
        </c:ser>
        <c:ser>
          <c:idx val="1"/>
          <c:order val="1"/>
          <c:tx>
            <c:strRef>
              <c:f>'[1]4002 diogenes'!$O$23</c:f>
              <c:strCache>
                <c:ptCount val="1"/>
                <c:pt idx="0">
                  <c:v>Junho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diogenes'!$O$24:$O$30</c:f>
              <c:numCache>
                <c:formatCode>General</c:formatCode>
                <c:ptCount val="7"/>
                <c:pt idx="0">
                  <c:v>29</c:v>
                </c:pt>
                <c:pt idx="1">
                  <c:v>11</c:v>
                </c:pt>
                <c:pt idx="2">
                  <c:v>13</c:v>
                </c:pt>
                <c:pt idx="3">
                  <c:v>11</c:v>
                </c:pt>
                <c:pt idx="4">
                  <c:v>9</c:v>
                </c:pt>
                <c:pt idx="5">
                  <c:v>6</c:v>
                </c:pt>
                <c:pt idx="6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0B6-404B-9BB1-ACB6F77E6697}"/>
            </c:ext>
          </c:extLst>
        </c:ser>
        <c:ser>
          <c:idx val="2"/>
          <c:order val="2"/>
          <c:tx>
            <c:strRef>
              <c:f>'[1]4002 diogenes'!$P$23</c:f>
              <c:strCache>
                <c:ptCount val="1"/>
                <c:pt idx="0">
                  <c:v>Julho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diogenes'!$P$24:$P$30</c:f>
              <c:numCache>
                <c:formatCode>General</c:formatCode>
                <c:ptCount val="7"/>
                <c:pt idx="0">
                  <c:v>26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8</c:v>
                </c:pt>
                <c:pt idx="5">
                  <c:v>3</c:v>
                </c:pt>
                <c:pt idx="6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0B6-404B-9BB1-ACB6F77E6697}"/>
            </c:ext>
          </c:extLst>
        </c:ser>
        <c:ser>
          <c:idx val="3"/>
          <c:order val="3"/>
          <c:tx>
            <c:strRef>
              <c:f>'[1]4002 diogenes'!$Q$23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diogenes'!$Q$24:$Q$30</c:f>
              <c:numCache>
                <c:formatCode>General</c:formatCode>
                <c:ptCount val="7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9</c:v>
                </c:pt>
                <c:pt idx="4">
                  <c:v>2</c:v>
                </c:pt>
                <c:pt idx="5">
                  <c:v>2</c:v>
                </c:pt>
                <c:pt idx="6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0B6-404B-9BB1-ACB6F77E6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60192"/>
        <c:axId val="118761728"/>
      </c:barChart>
      <c:catAx>
        <c:axId val="118760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8761728"/>
        <c:crosses val="autoZero"/>
        <c:auto val="1"/>
        <c:lblAlgn val="ctr"/>
        <c:lblOffset val="100"/>
        <c:noMultiLvlLbl val="0"/>
      </c:catAx>
      <c:valAx>
        <c:axId val="118761728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187601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Atividade realizadas no Financeiro no 2° quadrimestre.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'[2]4002 diogenes'!$N$23</c:f>
              <c:strCache>
                <c:ptCount val="1"/>
                <c:pt idx="0">
                  <c:v>Maio</c:v>
                </c:pt>
              </c:strCache>
            </c:strRef>
          </c:tx>
          <c:invertIfNegative val="0"/>
          <c:cat>
            <c:strRef>
              <c:f>'[2]4002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'[2]4002 diogenes'!$N$24:$N$30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12</c:v>
                </c:pt>
                <c:pt idx="3">
                  <c:v>23</c:v>
                </c:pt>
                <c:pt idx="4">
                  <c:v>1</c:v>
                </c:pt>
                <c:pt idx="5">
                  <c:v>1</c:v>
                </c:pt>
                <c:pt idx="6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18-4765-A478-C5B0CEA688B1}"/>
            </c:ext>
          </c:extLst>
        </c:ser>
        <c:ser>
          <c:idx val="1"/>
          <c:order val="1"/>
          <c:tx>
            <c:strRef>
              <c:f>'[2]4002 diogenes'!$O$23</c:f>
              <c:strCache>
                <c:ptCount val="1"/>
                <c:pt idx="0">
                  <c:v>Junho</c:v>
                </c:pt>
              </c:strCache>
            </c:strRef>
          </c:tx>
          <c:invertIfNegative val="0"/>
          <c:cat>
            <c:strRef>
              <c:f>'[2]4002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'[2]4002 diogenes'!$O$24:$O$30</c:f>
              <c:numCache>
                <c:formatCode>General</c:formatCode>
                <c:ptCount val="7"/>
                <c:pt idx="0">
                  <c:v>29</c:v>
                </c:pt>
                <c:pt idx="1">
                  <c:v>11</c:v>
                </c:pt>
                <c:pt idx="2">
                  <c:v>13</c:v>
                </c:pt>
                <c:pt idx="3">
                  <c:v>11</c:v>
                </c:pt>
                <c:pt idx="4">
                  <c:v>9</c:v>
                </c:pt>
                <c:pt idx="5">
                  <c:v>6</c:v>
                </c:pt>
                <c:pt idx="6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18-4765-A478-C5B0CEA688B1}"/>
            </c:ext>
          </c:extLst>
        </c:ser>
        <c:ser>
          <c:idx val="2"/>
          <c:order val="2"/>
          <c:tx>
            <c:strRef>
              <c:f>'[2]4002 diogenes'!$P$23</c:f>
              <c:strCache>
                <c:ptCount val="1"/>
                <c:pt idx="0">
                  <c:v>Julho</c:v>
                </c:pt>
              </c:strCache>
            </c:strRef>
          </c:tx>
          <c:invertIfNegative val="0"/>
          <c:cat>
            <c:strRef>
              <c:f>'[2]4002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'[2]4002 diogenes'!$P$24:$P$30</c:f>
              <c:numCache>
                <c:formatCode>General</c:formatCode>
                <c:ptCount val="7"/>
                <c:pt idx="0">
                  <c:v>26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8</c:v>
                </c:pt>
                <c:pt idx="5">
                  <c:v>3</c:v>
                </c:pt>
                <c:pt idx="6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18-4765-A478-C5B0CEA688B1}"/>
            </c:ext>
          </c:extLst>
        </c:ser>
        <c:ser>
          <c:idx val="3"/>
          <c:order val="3"/>
          <c:tx>
            <c:strRef>
              <c:f>'[2]4002 diogenes'!$Q$23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'[2]4002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'[2]4002 diogenes'!$Q$24:$Q$30</c:f>
              <c:numCache>
                <c:formatCode>General</c:formatCode>
                <c:ptCount val="7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9</c:v>
                </c:pt>
                <c:pt idx="4">
                  <c:v>2</c:v>
                </c:pt>
                <c:pt idx="5">
                  <c:v>2</c:v>
                </c:pt>
                <c:pt idx="6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918-4765-A478-C5B0CEA68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08576"/>
        <c:axId val="118810112"/>
      </c:barChart>
      <c:catAx>
        <c:axId val="11880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8810112"/>
        <c:crosses val="autoZero"/>
        <c:auto val="1"/>
        <c:lblAlgn val="ctr"/>
        <c:lblOffset val="100"/>
        <c:noMultiLvlLbl val="0"/>
      </c:catAx>
      <c:valAx>
        <c:axId val="118810112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188085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Gráfico de indicadores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'[3]objetivo temático- EVERCINO'!$O$44</c:f>
              <c:strCache>
                <c:ptCount val="1"/>
                <c:pt idx="0">
                  <c:v>Indicador: 301 Território Controlado</c:v>
                </c:pt>
              </c:strCache>
            </c:strRef>
          </c:tx>
          <c:invertIfNegative val="0"/>
          <c:cat>
            <c:strRef>
              <c:f>'[3]objetivo temático- EVERCINO'!$P$43:$T$43</c:f>
              <c:strCache>
                <c:ptCount val="5"/>
                <c:pt idx="0">
                  <c:v>2º Quadrimestre 2014</c:v>
                </c:pt>
                <c:pt idx="1">
                  <c:v>1º Quadrimestre 2014</c:v>
                </c:pt>
                <c:pt idx="2">
                  <c:v>2º Quadrimestre 2015</c:v>
                </c:pt>
                <c:pt idx="3">
                  <c:v>1º Quadrimestre 2015</c:v>
                </c:pt>
                <c:pt idx="4">
                  <c:v>2º Quadrimestre 2016</c:v>
                </c:pt>
              </c:strCache>
            </c:strRef>
          </c:cat>
          <c:val>
            <c:numRef>
              <c:f>'[3]objetivo temático- EVERCINO'!$P$44:$T$44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999.94</c:v>
                </c:pt>
                <c:pt idx="4">
                  <c:v>2152.3739999999998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B-45F3-A51D-FECE02C03389}"/>
            </c:ext>
          </c:extLst>
        </c:ser>
        <c:ser>
          <c:idx val="1"/>
          <c:order val="1"/>
          <c:tx>
            <c:strRef>
              <c:f>'[3]objetivo temático- EVERCINO'!$O$45</c:f>
              <c:strCache>
                <c:ptCount val="1"/>
                <c:pt idx="0">
                  <c:v>Indicador: 302 Nomenclatura regulamentada e implantada por quadra</c:v>
                </c:pt>
              </c:strCache>
            </c:strRef>
          </c:tx>
          <c:invertIfNegative val="0"/>
          <c:cat>
            <c:strRef>
              <c:f>'[3]objetivo temático- EVERCINO'!$P$43:$T$43</c:f>
              <c:strCache>
                <c:ptCount val="5"/>
                <c:pt idx="0">
                  <c:v>2º Quadrimestre 2014</c:v>
                </c:pt>
                <c:pt idx="1">
                  <c:v>1º Quadrimestre 2014</c:v>
                </c:pt>
                <c:pt idx="2">
                  <c:v>2º Quadrimestre 2015</c:v>
                </c:pt>
                <c:pt idx="3">
                  <c:v>1º Quadrimestre 2015</c:v>
                </c:pt>
                <c:pt idx="4">
                  <c:v>2º Quadrimestre 2016</c:v>
                </c:pt>
              </c:strCache>
            </c:strRef>
          </c:cat>
          <c:val>
            <c:numRef>
              <c:f>'[3]objetivo temático- EVERCINO'!$P$45:$T$45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B-45F3-A51D-FECE02C03389}"/>
            </c:ext>
          </c:extLst>
        </c:ser>
        <c:ser>
          <c:idx val="2"/>
          <c:order val="2"/>
          <c:tx>
            <c:strRef>
              <c:f>'[3]objetivo temático- EVERCINO'!$O$46</c:f>
              <c:strCache>
                <c:ptCount val="1"/>
                <c:pt idx="0">
                  <c:v>Indicador: 303 Leis revisadas e/ou regulamentadas</c:v>
                </c:pt>
              </c:strCache>
            </c:strRef>
          </c:tx>
          <c:invertIfNegative val="0"/>
          <c:cat>
            <c:strRef>
              <c:f>'[3]objetivo temático- EVERCINO'!$P$43:$T$43</c:f>
              <c:strCache>
                <c:ptCount val="5"/>
                <c:pt idx="0">
                  <c:v>2º Quadrimestre 2014</c:v>
                </c:pt>
                <c:pt idx="1">
                  <c:v>1º Quadrimestre 2014</c:v>
                </c:pt>
                <c:pt idx="2">
                  <c:v>2º Quadrimestre 2015</c:v>
                </c:pt>
                <c:pt idx="3">
                  <c:v>1º Quadrimestre 2015</c:v>
                </c:pt>
                <c:pt idx="4">
                  <c:v>2º Quadrimestre 2016</c:v>
                </c:pt>
              </c:strCache>
            </c:strRef>
          </c:cat>
          <c:val>
            <c:numRef>
              <c:f>'[3]objetivo temático- EVERCINO'!$P$46:$T$46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B-45F3-A51D-FECE02C03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20704"/>
        <c:axId val="118922240"/>
      </c:barChart>
      <c:catAx>
        <c:axId val="118920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8922240"/>
        <c:crosses val="autoZero"/>
        <c:auto val="1"/>
        <c:lblAlgn val="ctr"/>
        <c:lblOffset val="100"/>
        <c:noMultiLvlLbl val="0"/>
      </c:catAx>
      <c:valAx>
        <c:axId val="118922240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189207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3102429</xdr:colOff>
      <xdr:row>0</xdr:row>
      <xdr:rowOff>0</xdr:rowOff>
    </xdr:from>
    <xdr:to>
      <xdr:col>6</xdr:col>
      <xdr:colOff>912358</xdr:colOff>
      <xdr:row>5</xdr:row>
      <xdr:rowOff>142875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6108" y="0"/>
          <a:ext cx="4966606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1009649</xdr:colOff>
      <xdr:row>21</xdr:row>
      <xdr:rowOff>154874</xdr:rowOff>
    </xdr:from>
    <xdr:to>
      <xdr:col>17</xdr:col>
      <xdr:colOff>1043999</xdr:colOff>
      <xdr:row>29</xdr:row>
      <xdr:rowOff>0</xdr:rowOff>
    </xdr:to>
    <xdr:cxnSp macro="">
      <xdr:nvCxnSpPr>
        <xdr:cNvPr id="2" name="Conector angulado 1">
          <a:extLst>
            <a:ext uri="{FF2B5EF4-FFF2-40B4-BE49-F238E27FC236}">
              <a16:creationId xmlns:a16="http://schemas.microsoft.com/office/drawing/2014/main" xmlns="" id="{00000000-0008-0000-2100-000002000000}"/>
            </a:ext>
          </a:extLst>
        </xdr:cNvPr>
        <xdr:cNvCxnSpPr/>
      </xdr:nvCxnSpPr>
      <xdr:spPr>
        <a:xfrm rot="16200000" flipH="1">
          <a:off x="14320198" y="5456175"/>
          <a:ext cx="2769301" cy="605850"/>
        </a:xfrm>
        <a:prstGeom prst="bentConnector3">
          <a:avLst>
            <a:gd name="adj1" fmla="val -3086"/>
          </a:avLst>
        </a:prstGeom>
        <a:ln w="28575"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25</xdr:row>
      <xdr:rowOff>23812</xdr:rowOff>
    </xdr:from>
    <xdr:to>
      <xdr:col>7</xdr:col>
      <xdr:colOff>3267075</xdr:colOff>
      <xdr:row>31</xdr:row>
      <xdr:rowOff>1628775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2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1009649</xdr:colOff>
      <xdr:row>21</xdr:row>
      <xdr:rowOff>154874</xdr:rowOff>
    </xdr:from>
    <xdr:to>
      <xdr:col>17</xdr:col>
      <xdr:colOff>1043999</xdr:colOff>
      <xdr:row>29</xdr:row>
      <xdr:rowOff>0</xdr:rowOff>
    </xdr:to>
    <xdr:cxnSp macro="">
      <xdr:nvCxnSpPr>
        <xdr:cNvPr id="4" name="Conector angulado 3">
          <a:extLst>
            <a:ext uri="{FF2B5EF4-FFF2-40B4-BE49-F238E27FC236}">
              <a16:creationId xmlns:a16="http://schemas.microsoft.com/office/drawing/2014/main" xmlns="" id="{00000000-0008-0000-2100-000004000000}"/>
            </a:ext>
          </a:extLst>
        </xdr:cNvPr>
        <xdr:cNvCxnSpPr/>
      </xdr:nvCxnSpPr>
      <xdr:spPr>
        <a:xfrm rot="16200000" flipH="1">
          <a:off x="14320198" y="5456175"/>
          <a:ext cx="2769301" cy="605850"/>
        </a:xfrm>
        <a:prstGeom prst="bentConnector3">
          <a:avLst>
            <a:gd name="adj1" fmla="val -3086"/>
          </a:avLst>
        </a:prstGeom>
        <a:ln w="28575"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25</xdr:row>
      <xdr:rowOff>23812</xdr:rowOff>
    </xdr:from>
    <xdr:to>
      <xdr:col>7</xdr:col>
      <xdr:colOff>3267075</xdr:colOff>
      <xdr:row>31</xdr:row>
      <xdr:rowOff>1628775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2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1009649</xdr:colOff>
      <xdr:row>21</xdr:row>
      <xdr:rowOff>154874</xdr:rowOff>
    </xdr:from>
    <xdr:to>
      <xdr:col>17</xdr:col>
      <xdr:colOff>1043999</xdr:colOff>
      <xdr:row>29</xdr:row>
      <xdr:rowOff>0</xdr:rowOff>
    </xdr:to>
    <xdr:cxnSp macro="">
      <xdr:nvCxnSpPr>
        <xdr:cNvPr id="6" name="Conector angulado 5">
          <a:extLst>
            <a:ext uri="{FF2B5EF4-FFF2-40B4-BE49-F238E27FC236}">
              <a16:creationId xmlns:a16="http://schemas.microsoft.com/office/drawing/2014/main" xmlns="" id="{00000000-0008-0000-2100-000006000000}"/>
            </a:ext>
          </a:extLst>
        </xdr:cNvPr>
        <xdr:cNvCxnSpPr/>
      </xdr:nvCxnSpPr>
      <xdr:spPr>
        <a:xfrm rot="16200000" flipH="1">
          <a:off x="15315561" y="4670362"/>
          <a:ext cx="2769301" cy="786825"/>
        </a:xfrm>
        <a:prstGeom prst="bentConnector3">
          <a:avLst>
            <a:gd name="adj1" fmla="val -3086"/>
          </a:avLst>
        </a:prstGeom>
        <a:ln w="28575"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25</xdr:row>
      <xdr:rowOff>23812</xdr:rowOff>
    </xdr:from>
    <xdr:to>
      <xdr:col>7</xdr:col>
      <xdr:colOff>3267075</xdr:colOff>
      <xdr:row>31</xdr:row>
      <xdr:rowOff>1628775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2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1009649</xdr:colOff>
      <xdr:row>21</xdr:row>
      <xdr:rowOff>154874</xdr:rowOff>
    </xdr:from>
    <xdr:to>
      <xdr:col>17</xdr:col>
      <xdr:colOff>1043999</xdr:colOff>
      <xdr:row>29</xdr:row>
      <xdr:rowOff>0</xdr:rowOff>
    </xdr:to>
    <xdr:cxnSp macro="">
      <xdr:nvCxnSpPr>
        <xdr:cNvPr id="8" name="Conector angulado 7">
          <a:extLst>
            <a:ext uri="{FF2B5EF4-FFF2-40B4-BE49-F238E27FC236}">
              <a16:creationId xmlns:a16="http://schemas.microsoft.com/office/drawing/2014/main" xmlns="" id="{00000000-0008-0000-2100-000008000000}"/>
            </a:ext>
          </a:extLst>
        </xdr:cNvPr>
        <xdr:cNvCxnSpPr/>
      </xdr:nvCxnSpPr>
      <xdr:spPr>
        <a:xfrm rot="16200000" flipH="1">
          <a:off x="15315561" y="4670362"/>
          <a:ext cx="2769301" cy="786825"/>
        </a:xfrm>
        <a:prstGeom prst="bentConnector3">
          <a:avLst>
            <a:gd name="adj1" fmla="val -3086"/>
          </a:avLst>
        </a:prstGeom>
        <a:ln w="28575"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35</xdr:row>
      <xdr:rowOff>0</xdr:rowOff>
    </xdr:from>
    <xdr:to>
      <xdr:col>12</xdr:col>
      <xdr:colOff>619125</xdr:colOff>
      <xdr:row>35</xdr:row>
      <xdr:rowOff>2038350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xmlns="" id="{00000000-0008-0000-2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TORIA%20DE%20PLANEJ.%202018/ANEXO%20LDO%202018%20-/MONITORAMENTO%20%202&#170;%20QUAD.%20dioge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261662180/Downloads/MONITORAMENTO%20%202&#170;%20QUAD.%20diogen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5966953368.HABITACAO/Downloads/Formul&#225;rio%20de%20Monitoramento%20-%202%20QUAD%20%20em%20corre&#231;&#227;o%20Emers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  <sheetName val="Ação"/>
      <sheetName val="4274 - CADASTRO"/>
      <sheetName val="Ação - 4001 "/>
      <sheetName val="4270 - TÉCNICA FISCAL"/>
      <sheetName val="4332 - FUNDO"/>
      <sheetName val="juliana- objetivo"/>
      <sheetName val="4002 dioge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N23" t="str">
            <v>Maio</v>
          </cell>
          <cell r="O23" t="str">
            <v>Junho</v>
          </cell>
          <cell r="P23" t="str">
            <v>Julho</v>
          </cell>
          <cell r="Q23" t="str">
            <v>Agosto</v>
          </cell>
        </row>
        <row r="24">
          <cell r="M24" t="str">
            <v>RAP</v>
          </cell>
          <cell r="N24">
            <v>9</v>
          </cell>
          <cell r="O24">
            <v>29</v>
          </cell>
          <cell r="P24">
            <v>26</v>
          </cell>
          <cell r="Q24">
            <v>21</v>
          </cell>
        </row>
        <row r="25">
          <cell r="M25" t="str">
            <v>Ofício</v>
          </cell>
          <cell r="N25">
            <v>6</v>
          </cell>
          <cell r="O25">
            <v>11</v>
          </cell>
          <cell r="P25">
            <v>13</v>
          </cell>
          <cell r="Q25">
            <v>20</v>
          </cell>
        </row>
        <row r="26">
          <cell r="M26" t="str">
            <v>Despacho</v>
          </cell>
          <cell r="N26">
            <v>12</v>
          </cell>
          <cell r="O26">
            <v>13</v>
          </cell>
          <cell r="P26">
            <v>12</v>
          </cell>
          <cell r="Q26">
            <v>20</v>
          </cell>
        </row>
        <row r="27">
          <cell r="M27" t="str">
            <v>Empenho</v>
          </cell>
          <cell r="N27">
            <v>23</v>
          </cell>
          <cell r="O27">
            <v>11</v>
          </cell>
          <cell r="P27">
            <v>16</v>
          </cell>
          <cell r="Q27">
            <v>9</v>
          </cell>
        </row>
        <row r="28">
          <cell r="M28" t="str">
            <v>Liquidação</v>
          </cell>
          <cell r="N28">
            <v>1</v>
          </cell>
          <cell r="O28">
            <v>9</v>
          </cell>
          <cell r="P28">
            <v>8</v>
          </cell>
          <cell r="Q28">
            <v>2</v>
          </cell>
        </row>
        <row r="29">
          <cell r="M29" t="str">
            <v>Solicitação de compras/Termo de referência</v>
          </cell>
          <cell r="N29">
            <v>1</v>
          </cell>
          <cell r="O29">
            <v>6</v>
          </cell>
          <cell r="P29">
            <v>3</v>
          </cell>
          <cell r="Q29">
            <v>2</v>
          </cell>
        </row>
        <row r="30">
          <cell r="M30" t="str">
            <v>TOTAL</v>
          </cell>
          <cell r="N30">
            <v>52</v>
          </cell>
          <cell r="O30">
            <v>79</v>
          </cell>
          <cell r="P30">
            <v>78</v>
          </cell>
          <cell r="Q30">
            <v>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  <sheetName val="Ação"/>
      <sheetName val="4274 - CADASTRO"/>
      <sheetName val="Ação - 4001 "/>
      <sheetName val="4270 - TÉCNICA FISCAL"/>
      <sheetName val="4332 - FUNDO"/>
      <sheetName val="juliana- objetivo"/>
      <sheetName val="4002 dioge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N23" t="str">
            <v>Maio</v>
          </cell>
          <cell r="O23" t="str">
            <v>Junho</v>
          </cell>
          <cell r="P23" t="str">
            <v>Julho</v>
          </cell>
          <cell r="Q23" t="str">
            <v>Agosto</v>
          </cell>
        </row>
        <row r="24">
          <cell r="M24" t="str">
            <v>RAP</v>
          </cell>
          <cell r="N24">
            <v>9</v>
          </cell>
          <cell r="O24">
            <v>29</v>
          </cell>
          <cell r="P24">
            <v>26</v>
          </cell>
          <cell r="Q24">
            <v>21</v>
          </cell>
        </row>
        <row r="25">
          <cell r="M25" t="str">
            <v>Ofício</v>
          </cell>
          <cell r="N25">
            <v>6</v>
          </cell>
          <cell r="O25">
            <v>11</v>
          </cell>
          <cell r="P25">
            <v>13</v>
          </cell>
          <cell r="Q25">
            <v>20</v>
          </cell>
        </row>
        <row r="26">
          <cell r="M26" t="str">
            <v>Despacho</v>
          </cell>
          <cell r="N26">
            <v>12</v>
          </cell>
          <cell r="O26">
            <v>13</v>
          </cell>
          <cell r="P26">
            <v>12</v>
          </cell>
          <cell r="Q26">
            <v>20</v>
          </cell>
        </row>
        <row r="27">
          <cell r="M27" t="str">
            <v>Empenho</v>
          </cell>
          <cell r="N27">
            <v>23</v>
          </cell>
          <cell r="O27">
            <v>11</v>
          </cell>
          <cell r="P27">
            <v>16</v>
          </cell>
          <cell r="Q27">
            <v>9</v>
          </cell>
        </row>
        <row r="28">
          <cell r="M28" t="str">
            <v>Liquidação</v>
          </cell>
          <cell r="N28">
            <v>1</v>
          </cell>
          <cell r="O28">
            <v>9</v>
          </cell>
          <cell r="P28">
            <v>8</v>
          </cell>
          <cell r="Q28">
            <v>2</v>
          </cell>
        </row>
        <row r="29">
          <cell r="M29" t="str">
            <v>Solicitação de compras/Termo de referência</v>
          </cell>
          <cell r="N29">
            <v>1</v>
          </cell>
          <cell r="O29">
            <v>6</v>
          </cell>
          <cell r="P29">
            <v>3</v>
          </cell>
          <cell r="Q29">
            <v>2</v>
          </cell>
        </row>
        <row r="30">
          <cell r="M30" t="str">
            <v>TOTAL</v>
          </cell>
          <cell r="N30">
            <v>52</v>
          </cell>
          <cell r="O30">
            <v>79</v>
          </cell>
          <cell r="P30">
            <v>78</v>
          </cell>
          <cell r="Q30">
            <v>74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  <sheetName val="Ação"/>
      <sheetName val="Objetivo-Temático RAFAEL"/>
      <sheetName val="5083"/>
      <sheetName val="6036"/>
      <sheetName val="6039"/>
      <sheetName val="4273"/>
      <sheetName val="4274"/>
      <sheetName val="7025"/>
      <sheetName val="Programa- JULIANA"/>
      <sheetName val="Ação - 4001 JANETE"/>
      <sheetName val="4002 Diogenes"/>
      <sheetName val="Ação - 4002 DIOGENES"/>
      <sheetName val="objetivo temático- EVERCINO"/>
      <sheetName val="4270"/>
      <sheetName val="4343"/>
      <sheetName val="4227"/>
      <sheetName val="4332"/>
      <sheetName val="5195"/>
      <sheetName val="6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3">
          <cell r="P43" t="str">
            <v>2º Quadrimestre 2014</v>
          </cell>
          <cell r="Q43" t="str">
            <v>1º Quadrimestre 2014</v>
          </cell>
          <cell r="R43" t="str">
            <v>2º Quadrimestre 2015</v>
          </cell>
          <cell r="S43" t="str">
            <v>1º Quadrimestre 2015</v>
          </cell>
          <cell r="T43" t="str">
            <v>2º Quadrimestre 2016</v>
          </cell>
        </row>
        <row r="44">
          <cell r="O44" t="str">
            <v>Indicador: 301 Território Controlado</v>
          </cell>
          <cell r="P44">
            <v>0</v>
          </cell>
          <cell r="Q44">
            <v>0</v>
          </cell>
          <cell r="R44">
            <v>0</v>
          </cell>
          <cell r="S44">
            <v>999.94</v>
          </cell>
          <cell r="T44">
            <v>2152.3739999999998</v>
          </cell>
        </row>
        <row r="45">
          <cell r="O45" t="str">
            <v>Indicador: 302 Nomenclatura regulamentada e implantada por quadra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O46" t="str">
            <v>Indicador: 303 Leis revisadas e/ou regulamentadas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</sheetData>
      <sheetData sheetId="14"/>
      <sheetData sheetId="15"/>
      <sheetData sheetId="16"/>
      <sheetData sheetId="17"/>
      <sheetData sheetId="18"/>
      <sheetData sheetId="19">
        <row r="37">
          <cell r="B37" t="str">
            <v>MAI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showWhiteSpace="0" view="pageBreakPreview" zoomScaleNormal="100" zoomScaleSheetLayoutView="100" workbookViewId="0">
      <selection activeCell="A18" sqref="A18:E18"/>
    </sheetView>
  </sheetViews>
  <sheetFormatPr defaultRowHeight="15"/>
  <cols>
    <col min="1" max="1" width="24" style="15" customWidth="1"/>
    <col min="2" max="2" width="23.85546875" style="15" customWidth="1"/>
    <col min="3" max="3" width="33.140625" style="15" customWidth="1"/>
    <col min="4" max="4" width="19.7109375" style="15" customWidth="1"/>
    <col min="5" max="5" width="15.140625" style="15" customWidth="1"/>
    <col min="6" max="11" width="1.85546875" style="15" customWidth="1"/>
    <col min="12" max="16384" width="9.140625" style="15"/>
  </cols>
  <sheetData>
    <row r="1" spans="1:5" ht="42" customHeight="1">
      <c r="A1" s="384" t="s">
        <v>26</v>
      </c>
      <c r="B1" s="384"/>
      <c r="C1" s="384"/>
      <c r="D1" s="384"/>
      <c r="E1" s="384"/>
    </row>
    <row r="2" spans="1:5" ht="15.75" customHeight="1">
      <c r="A2" s="384" t="s">
        <v>21</v>
      </c>
      <c r="B2" s="384"/>
      <c r="C2" s="384"/>
      <c r="D2" s="384"/>
      <c r="E2" s="384"/>
    </row>
    <row r="3" spans="1:5" ht="15.75" customHeight="1">
      <c r="A3" s="1"/>
      <c r="B3" s="1"/>
      <c r="C3" s="1"/>
      <c r="D3" s="1"/>
      <c r="E3" s="1"/>
    </row>
    <row r="4" spans="1:5" ht="15" customHeight="1">
      <c r="A4" s="2" t="s">
        <v>30</v>
      </c>
      <c r="B4" s="383"/>
      <c r="C4" s="383"/>
      <c r="D4" s="383"/>
      <c r="E4" s="383"/>
    </row>
    <row r="5" spans="1:5" ht="9" customHeight="1">
      <c r="A5" s="16"/>
      <c r="B5" s="17"/>
      <c r="C5" s="17"/>
      <c r="D5" s="17"/>
      <c r="E5" s="17"/>
    </row>
    <row r="6" spans="1:5" s="16" customFormat="1">
      <c r="A6" s="2" t="s">
        <v>29</v>
      </c>
      <c r="B6" s="382"/>
      <c r="C6" s="382"/>
      <c r="D6" s="382"/>
      <c r="E6" s="382"/>
    </row>
    <row r="7" spans="1:5" ht="10.5" customHeight="1">
      <c r="A7" s="18"/>
      <c r="B7" s="18"/>
      <c r="C7" s="19"/>
      <c r="D7" s="17"/>
      <c r="E7" s="17"/>
    </row>
    <row r="8" spans="1:5">
      <c r="A8" s="4" t="s">
        <v>0</v>
      </c>
      <c r="B8" s="387"/>
      <c r="C8" s="387"/>
      <c r="D8" s="387"/>
      <c r="E8" s="387"/>
    </row>
    <row r="9" spans="1:5" ht="9.75" customHeight="1">
      <c r="A9" s="20"/>
      <c r="B9" s="21"/>
      <c r="C9" s="22"/>
      <c r="D9" s="22"/>
      <c r="E9" s="23"/>
    </row>
    <row r="10" spans="1:5">
      <c r="A10" s="24" t="s">
        <v>25</v>
      </c>
      <c r="B10" s="25"/>
      <c r="C10" s="26"/>
      <c r="D10" s="27"/>
      <c r="E10" s="28"/>
    </row>
    <row r="11" spans="1:5" ht="7.5" customHeight="1">
      <c r="A11" s="20"/>
      <c r="B11" s="21"/>
      <c r="C11" s="22"/>
      <c r="D11" s="22"/>
      <c r="E11" s="23"/>
    </row>
    <row r="12" spans="1:5">
      <c r="A12" s="29" t="s">
        <v>1</v>
      </c>
      <c r="B12" s="29" t="s">
        <v>2</v>
      </c>
      <c r="C12" s="29" t="s">
        <v>3</v>
      </c>
      <c r="D12" s="29" t="s">
        <v>4</v>
      </c>
      <c r="E12" s="29" t="s">
        <v>5</v>
      </c>
    </row>
    <row r="13" spans="1:5">
      <c r="A13" s="5"/>
      <c r="B13" s="6"/>
      <c r="C13" s="3"/>
      <c r="D13" s="3"/>
      <c r="E13" s="7" t="e">
        <f>C13/B13*100</f>
        <v>#DIV/0!</v>
      </c>
    </row>
    <row r="14" spans="1:5">
      <c r="A14" s="388" t="s">
        <v>6</v>
      </c>
      <c r="B14" s="388"/>
      <c r="C14" s="388"/>
      <c r="D14" s="388"/>
      <c r="E14" s="388"/>
    </row>
    <row r="15" spans="1:5">
      <c r="A15" s="8" t="s">
        <v>7</v>
      </c>
      <c r="B15" s="9" t="s">
        <v>8</v>
      </c>
      <c r="C15" s="9" t="s">
        <v>9</v>
      </c>
      <c r="D15" s="390" t="s">
        <v>10</v>
      </c>
      <c r="E15" s="391"/>
    </row>
    <row r="16" spans="1:5">
      <c r="A16" s="10"/>
      <c r="B16" s="11"/>
      <c r="C16" s="11"/>
      <c r="D16" s="392"/>
      <c r="E16" s="393"/>
    </row>
    <row r="17" spans="1:5" ht="9.75" customHeight="1">
      <c r="A17" s="388"/>
      <c r="B17" s="388"/>
      <c r="C17" s="388"/>
      <c r="D17" s="388"/>
      <c r="E17" s="388"/>
    </row>
    <row r="18" spans="1:5" ht="142.5" customHeight="1">
      <c r="A18" s="389" t="s">
        <v>27</v>
      </c>
      <c r="B18" s="389"/>
      <c r="C18" s="389"/>
      <c r="D18" s="389"/>
      <c r="E18" s="389"/>
    </row>
    <row r="19" spans="1:5" ht="35.25" customHeight="1">
      <c r="A19" s="30"/>
      <c r="B19" s="30"/>
      <c r="C19" s="30"/>
      <c r="D19" s="30"/>
      <c r="E19" s="30"/>
    </row>
    <row r="20" spans="1:5">
      <c r="A20" s="4" t="s">
        <v>0</v>
      </c>
      <c r="B20" s="387"/>
      <c r="C20" s="387"/>
      <c r="D20" s="387"/>
      <c r="E20" s="387"/>
    </row>
    <row r="21" spans="1:5" ht="9.75" customHeight="1">
      <c r="A21" s="20"/>
      <c r="B21" s="21"/>
      <c r="C21" s="22"/>
      <c r="D21" s="22"/>
      <c r="E21" s="23"/>
    </row>
    <row r="22" spans="1:5">
      <c r="A22" s="24" t="s">
        <v>25</v>
      </c>
      <c r="B22" s="396"/>
      <c r="C22" s="397"/>
      <c r="D22" s="27"/>
      <c r="E22" s="28"/>
    </row>
    <row r="23" spans="1:5" ht="7.5" customHeight="1">
      <c r="A23" s="20"/>
      <c r="B23" s="21"/>
      <c r="C23" s="22"/>
      <c r="D23" s="22"/>
      <c r="E23" s="23"/>
    </row>
    <row r="24" spans="1:5">
      <c r="A24" s="29" t="s">
        <v>1</v>
      </c>
      <c r="B24" s="29" t="s">
        <v>2</v>
      </c>
      <c r="C24" s="29" t="s">
        <v>3</v>
      </c>
      <c r="D24" s="14" t="s">
        <v>4</v>
      </c>
      <c r="E24" s="14" t="s">
        <v>5</v>
      </c>
    </row>
    <row r="25" spans="1:5">
      <c r="A25" s="5"/>
      <c r="B25" s="6"/>
      <c r="C25" s="3"/>
      <c r="D25" s="3"/>
      <c r="E25" s="7" t="e">
        <f>C25/B25*100</f>
        <v>#DIV/0!</v>
      </c>
    </row>
    <row r="26" spans="1:5">
      <c r="A26" s="388" t="s">
        <v>6</v>
      </c>
      <c r="B26" s="388"/>
      <c r="C26" s="388"/>
      <c r="D26" s="388"/>
      <c r="E26" s="388"/>
    </row>
    <row r="27" spans="1:5">
      <c r="A27" s="12" t="s">
        <v>7</v>
      </c>
      <c r="B27" s="13" t="s">
        <v>8</v>
      </c>
      <c r="C27" s="13" t="s">
        <v>9</v>
      </c>
      <c r="D27" s="398" t="s">
        <v>10</v>
      </c>
      <c r="E27" s="399"/>
    </row>
    <row r="28" spans="1:5">
      <c r="A28" s="10"/>
      <c r="B28" s="11"/>
      <c r="C28" s="11"/>
      <c r="D28" s="392"/>
      <c r="E28" s="393"/>
    </row>
    <row r="29" spans="1:5" ht="9.75" customHeight="1">
      <c r="A29" s="388"/>
      <c r="B29" s="388"/>
      <c r="C29" s="388"/>
      <c r="D29" s="388"/>
      <c r="E29" s="388"/>
    </row>
    <row r="30" spans="1:5" ht="142.5" customHeight="1">
      <c r="A30" s="389" t="s">
        <v>27</v>
      </c>
      <c r="B30" s="389"/>
      <c r="C30" s="389"/>
      <c r="D30" s="389"/>
      <c r="E30" s="389"/>
    </row>
    <row r="31" spans="1:5">
      <c r="A31" s="394"/>
      <c r="B31" s="388"/>
      <c r="C31" s="388"/>
      <c r="D31" s="388"/>
      <c r="E31" s="395"/>
    </row>
    <row r="32" spans="1:5">
      <c r="A32" s="385" t="s">
        <v>24</v>
      </c>
      <c r="B32" s="386"/>
      <c r="C32" s="385" t="s">
        <v>23</v>
      </c>
      <c r="D32" s="385" t="s">
        <v>28</v>
      </c>
      <c r="E32" s="385"/>
    </row>
    <row r="33" spans="1:5" ht="39.75" customHeight="1">
      <c r="A33" s="386"/>
      <c r="B33" s="386"/>
      <c r="C33" s="385"/>
      <c r="D33" s="385"/>
      <c r="E33" s="385"/>
    </row>
    <row r="34" spans="1:5">
      <c r="A34" s="386"/>
      <c r="B34" s="386"/>
      <c r="C34" s="385"/>
      <c r="D34" s="385"/>
      <c r="E34" s="385"/>
    </row>
    <row r="35" spans="1:5">
      <c r="A35" s="386"/>
      <c r="B35" s="386"/>
      <c r="C35" s="385"/>
      <c r="D35" s="385"/>
      <c r="E35" s="385"/>
    </row>
    <row r="36" spans="1:5">
      <c r="A36" s="31"/>
      <c r="B36" s="31"/>
      <c r="C36" s="31"/>
      <c r="D36" s="31"/>
      <c r="E36" s="31"/>
    </row>
    <row r="39" spans="1:5" ht="15.75">
      <c r="A39" s="32"/>
      <c r="B39" s="32"/>
      <c r="C39" s="32"/>
      <c r="D39" s="32"/>
      <c r="E39" s="32"/>
    </row>
  </sheetData>
  <mergeCells count="21">
    <mergeCell ref="A26:E26"/>
    <mergeCell ref="A29:E29"/>
    <mergeCell ref="A30:E30"/>
    <mergeCell ref="D27:E27"/>
    <mergeCell ref="D28:E28"/>
    <mergeCell ref="B6:E6"/>
    <mergeCell ref="B4:E4"/>
    <mergeCell ref="A1:E1"/>
    <mergeCell ref="A2:E2"/>
    <mergeCell ref="A32:B35"/>
    <mergeCell ref="C32:C35"/>
    <mergeCell ref="D32:E35"/>
    <mergeCell ref="B8:E8"/>
    <mergeCell ref="A17:E17"/>
    <mergeCell ref="A18:E18"/>
    <mergeCell ref="A14:E14"/>
    <mergeCell ref="D15:E15"/>
    <mergeCell ref="D16:E16"/>
    <mergeCell ref="A31:E31"/>
    <mergeCell ref="B20:E20"/>
    <mergeCell ref="B22:C22"/>
  </mergeCells>
  <printOptions horizontalCentered="1"/>
  <pageMargins left="0" right="0" top="1.7716535433070868" bottom="0" header="0.39370078740157483" footer="0.31496062992125984"/>
  <pageSetup paperSize="9" scale="87" orientation="portrait" useFirstPageNumber="1" horizontalDpi="300" verticalDpi="300" r:id="rId1"/>
  <headerFooter>
    <oddHeader xml:space="preserve">&amp;C&amp;G
&amp;8PREEITURA MUNICIPAL DE PALMAS
SECRETARIA MUNICIPAL DE FINANÇAS
DIRETORIA GERAL DE PLANEJAMENTO E ORÇAMENTO&amp;11
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W113"/>
  <sheetViews>
    <sheetView view="pageBreakPreview" topLeftCell="A49" zoomScaleNormal="100" zoomScaleSheetLayoutView="100" workbookViewId="0">
      <selection activeCell="A16" sqref="A16"/>
    </sheetView>
  </sheetViews>
  <sheetFormatPr defaultRowHeight="14.25"/>
  <cols>
    <col min="1" max="1" width="24.140625" style="33" customWidth="1"/>
    <col min="2" max="3" width="15" style="33" customWidth="1"/>
    <col min="4" max="4" width="22.28515625" style="33" customWidth="1"/>
    <col min="5" max="5" width="20.7109375" style="33" customWidth="1"/>
    <col min="6" max="6" width="16.42578125" style="33" customWidth="1"/>
    <col min="7" max="7" width="15.140625" style="33" customWidth="1"/>
    <col min="8" max="8" width="50.5703125" style="143" bestFit="1" customWidth="1"/>
    <col min="9" max="12" width="9.140625" style="33" hidden="1" customWidth="1"/>
    <col min="13" max="13" width="15.140625" style="33" customWidth="1"/>
    <col min="14" max="14" width="11.28515625" style="33" bestFit="1" customWidth="1"/>
    <col min="15" max="15" width="9.140625" style="33"/>
    <col min="16" max="16" width="16.5703125" style="33" bestFit="1" customWidth="1"/>
    <col min="17" max="17" width="13.140625" style="33" bestFit="1" customWidth="1"/>
    <col min="18" max="18" width="11.85546875" style="33" bestFit="1" customWidth="1"/>
    <col min="19" max="19" width="15.42578125" style="33" bestFit="1" customWidth="1"/>
    <col min="20" max="16384" width="9.140625" style="33"/>
  </cols>
  <sheetData>
    <row r="1" spans="1:15" ht="15">
      <c r="A1" s="591" t="s">
        <v>26</v>
      </c>
      <c r="B1" s="592"/>
      <c r="C1" s="592"/>
      <c r="D1" s="592"/>
      <c r="E1" s="592"/>
      <c r="F1" s="592"/>
      <c r="G1" s="592"/>
      <c r="H1" s="593"/>
    </row>
    <row r="2" spans="1:15" ht="15">
      <c r="A2" s="594" t="s">
        <v>64</v>
      </c>
      <c r="B2" s="595"/>
      <c r="C2" s="595"/>
      <c r="D2" s="595"/>
      <c r="E2" s="595"/>
      <c r="F2" s="595"/>
      <c r="G2" s="595"/>
      <c r="H2" s="596"/>
    </row>
    <row r="3" spans="1:15" ht="15">
      <c r="A3" s="229"/>
      <c r="B3" s="230"/>
      <c r="C3" s="230"/>
      <c r="D3" s="230"/>
      <c r="E3" s="230"/>
      <c r="F3" s="230"/>
      <c r="G3" s="230"/>
      <c r="H3" s="231"/>
    </row>
    <row r="4" spans="1:15" ht="15">
      <c r="A4" s="228" t="s">
        <v>34</v>
      </c>
      <c r="B4" s="597" t="s">
        <v>81</v>
      </c>
      <c r="C4" s="597"/>
      <c r="D4" s="597"/>
      <c r="E4" s="597"/>
      <c r="F4" s="597"/>
      <c r="G4" s="597"/>
      <c r="H4" s="597"/>
      <c r="I4" s="597"/>
      <c r="J4" s="597"/>
      <c r="K4" s="597"/>
      <c r="L4" s="597"/>
    </row>
    <row r="5" spans="1:15" ht="3.75" customHeight="1">
      <c r="A5" s="37"/>
      <c r="B5" s="34"/>
      <c r="C5" s="34"/>
      <c r="D5" s="34"/>
      <c r="E5" s="34"/>
      <c r="F5" s="34"/>
      <c r="G5" s="34"/>
      <c r="H5" s="38"/>
    </row>
    <row r="6" spans="1:15" s="226" customFormat="1" ht="15">
      <c r="A6" s="228" t="s">
        <v>35</v>
      </c>
      <c r="B6" s="598" t="s">
        <v>232</v>
      </c>
      <c r="C6" s="598"/>
      <c r="D6" s="598"/>
      <c r="E6" s="598"/>
      <c r="F6" s="598"/>
      <c r="G6" s="598"/>
      <c r="H6" s="598"/>
      <c r="I6" s="598"/>
      <c r="J6" s="598"/>
      <c r="K6" s="598"/>
      <c r="L6" s="598"/>
    </row>
    <row r="7" spans="1:15" ht="3" customHeight="1">
      <c r="A7" s="39"/>
      <c r="B7" s="35"/>
      <c r="C7" s="35"/>
      <c r="D7" s="35"/>
      <c r="E7" s="35"/>
      <c r="F7" s="36"/>
      <c r="G7" s="34"/>
      <c r="H7" s="38"/>
    </row>
    <row r="8" spans="1:15" ht="15">
      <c r="A8" s="228" t="s">
        <v>33</v>
      </c>
      <c r="B8" s="598" t="s">
        <v>57</v>
      </c>
      <c r="C8" s="598"/>
      <c r="D8" s="598"/>
      <c r="E8" s="598"/>
      <c r="F8" s="598"/>
      <c r="G8" s="598"/>
      <c r="H8" s="598"/>
    </row>
    <row r="9" spans="1:15" ht="2.25" customHeight="1">
      <c r="A9" s="594"/>
      <c r="B9" s="595"/>
      <c r="C9" s="595"/>
      <c r="D9" s="595"/>
      <c r="E9" s="595"/>
      <c r="F9" s="595"/>
      <c r="G9" s="595"/>
      <c r="H9" s="596"/>
    </row>
    <row r="10" spans="1:15">
      <c r="A10" s="553" t="s">
        <v>42</v>
      </c>
      <c r="B10" s="554"/>
      <c r="C10" s="554"/>
      <c r="D10" s="554"/>
      <c r="E10" s="554"/>
      <c r="F10" s="554"/>
      <c r="G10" s="554"/>
      <c r="H10" s="555"/>
    </row>
    <row r="11" spans="1:15" ht="25.5">
      <c r="A11" s="234" t="s">
        <v>1</v>
      </c>
      <c r="B11" s="569" t="s">
        <v>48</v>
      </c>
      <c r="C11" s="570"/>
      <c r="D11" s="571"/>
      <c r="E11" s="569" t="s">
        <v>46</v>
      </c>
      <c r="F11" s="571"/>
      <c r="G11" s="67" t="s">
        <v>47</v>
      </c>
      <c r="H11" s="234" t="s">
        <v>5</v>
      </c>
    </row>
    <row r="12" spans="1:15" ht="14.25" customHeight="1">
      <c r="A12" s="235" t="s">
        <v>83</v>
      </c>
      <c r="B12" s="572" t="s">
        <v>78</v>
      </c>
      <c r="C12" s="573"/>
      <c r="D12" s="574"/>
      <c r="E12" s="572">
        <v>100</v>
      </c>
      <c r="F12" s="575"/>
      <c r="G12" s="199">
        <v>29</v>
      </c>
      <c r="H12" s="200">
        <f>G12*E12/100</f>
        <v>29</v>
      </c>
      <c r="M12" s="530"/>
      <c r="N12" s="530"/>
      <c r="O12" s="530"/>
    </row>
    <row r="13" spans="1:15" ht="3" customHeight="1">
      <c r="A13" s="576"/>
      <c r="B13" s="577"/>
      <c r="C13" s="577"/>
      <c r="D13" s="577"/>
      <c r="E13" s="577"/>
      <c r="F13" s="577"/>
      <c r="G13" s="577"/>
      <c r="H13" s="578"/>
      <c r="M13" s="530"/>
      <c r="N13" s="530"/>
      <c r="O13" s="530"/>
    </row>
    <row r="14" spans="1:15">
      <c r="A14" s="553" t="s">
        <v>43</v>
      </c>
      <c r="B14" s="554"/>
      <c r="C14" s="554"/>
      <c r="D14" s="554"/>
      <c r="E14" s="554"/>
      <c r="F14" s="554"/>
      <c r="G14" s="554"/>
      <c r="H14" s="555"/>
      <c r="M14" s="530"/>
      <c r="N14" s="530"/>
      <c r="O14" s="530"/>
    </row>
    <row r="15" spans="1:15">
      <c r="A15" s="78" t="s">
        <v>58</v>
      </c>
      <c r="B15" s="531" t="s">
        <v>8</v>
      </c>
      <c r="C15" s="532"/>
      <c r="D15" s="64" t="s">
        <v>9</v>
      </c>
      <c r="E15" s="79" t="s">
        <v>59</v>
      </c>
      <c r="F15" s="79" t="s">
        <v>60</v>
      </c>
      <c r="G15" s="64" t="s">
        <v>32</v>
      </c>
      <c r="H15" s="65" t="s">
        <v>10</v>
      </c>
      <c r="M15" s="530"/>
      <c r="N15" s="530"/>
      <c r="O15" s="530"/>
    </row>
    <row r="16" spans="1:15">
      <c r="A16" s="146">
        <v>857322</v>
      </c>
      <c r="B16" s="533">
        <v>1601138.35</v>
      </c>
      <c r="C16" s="534"/>
      <c r="D16" s="201">
        <v>1523323.23</v>
      </c>
      <c r="E16" s="42">
        <v>1305994.17</v>
      </c>
      <c r="F16" s="202">
        <v>562177.81999999995</v>
      </c>
      <c r="G16" s="42">
        <v>962889.82</v>
      </c>
      <c r="H16" s="75">
        <f>G16/B16*100</f>
        <v>60.137827564994609</v>
      </c>
      <c r="M16" s="530"/>
      <c r="N16" s="530"/>
      <c r="O16" s="530"/>
    </row>
    <row r="17" spans="1:17" ht="2.25" customHeight="1">
      <c r="A17" s="158"/>
      <c r="B17" s="159"/>
      <c r="C17" s="159"/>
      <c r="D17" s="203"/>
      <c r="E17" s="162"/>
      <c r="F17" s="161"/>
      <c r="G17" s="162"/>
      <c r="H17" s="160"/>
      <c r="M17" s="530"/>
      <c r="N17" s="530"/>
      <c r="O17" s="530"/>
    </row>
    <row r="18" spans="1:17" ht="13.5" customHeight="1">
      <c r="A18" s="556" t="s">
        <v>54</v>
      </c>
      <c r="B18" s="556"/>
      <c r="C18" s="556"/>
      <c r="D18" s="556"/>
      <c r="E18" s="556"/>
      <c r="F18" s="556"/>
      <c r="G18" s="556"/>
      <c r="H18" s="556"/>
      <c r="I18" s="132"/>
      <c r="M18" s="530"/>
      <c r="N18" s="530"/>
      <c r="O18" s="530"/>
    </row>
    <row r="19" spans="1:17" ht="15" customHeight="1">
      <c r="A19" s="557" t="s">
        <v>55</v>
      </c>
      <c r="B19" s="557"/>
      <c r="C19" s="557"/>
      <c r="D19" s="557"/>
      <c r="E19" s="557"/>
      <c r="F19" s="557"/>
      <c r="G19" s="557"/>
      <c r="H19" s="557"/>
      <c r="I19" s="132"/>
      <c r="M19" s="530"/>
      <c r="N19" s="530"/>
      <c r="O19" s="530"/>
    </row>
    <row r="20" spans="1:17" ht="32.25" customHeight="1">
      <c r="A20" s="558" t="s">
        <v>233</v>
      </c>
      <c r="B20" s="559"/>
      <c r="C20" s="559"/>
      <c r="D20" s="559"/>
      <c r="E20" s="559"/>
      <c r="F20" s="559"/>
      <c r="G20" s="559"/>
      <c r="H20" s="560"/>
      <c r="I20" s="132"/>
    </row>
    <row r="21" spans="1:17" ht="15.75" customHeight="1">
      <c r="A21" s="557" t="s">
        <v>49</v>
      </c>
      <c r="B21" s="557"/>
      <c r="C21" s="557"/>
      <c r="D21" s="557"/>
      <c r="E21" s="557"/>
      <c r="F21" s="557"/>
      <c r="G21" s="557"/>
      <c r="H21" s="557"/>
      <c r="I21" s="132"/>
    </row>
    <row r="22" spans="1:17" ht="45.75" customHeight="1">
      <c r="A22" s="546" t="s">
        <v>234</v>
      </c>
      <c r="B22" s="547"/>
      <c r="C22" s="547"/>
      <c r="D22" s="547"/>
      <c r="E22" s="547"/>
      <c r="F22" s="547"/>
      <c r="G22" s="547"/>
      <c r="H22" s="548"/>
      <c r="I22" s="132"/>
      <c r="M22" s="535"/>
      <c r="N22" s="535"/>
      <c r="O22" s="535"/>
      <c r="P22" s="535"/>
      <c r="Q22" s="535"/>
    </row>
    <row r="23" spans="1:17" ht="15">
      <c r="A23" s="549" t="s">
        <v>62</v>
      </c>
      <c r="B23" s="549"/>
      <c r="C23" s="549"/>
      <c r="D23" s="549"/>
      <c r="E23" s="549"/>
      <c r="F23" s="549"/>
      <c r="G23" s="549"/>
      <c r="H23" s="549"/>
      <c r="I23" s="132"/>
      <c r="M23" s="204" t="s">
        <v>235</v>
      </c>
      <c r="N23" s="204" t="s">
        <v>140</v>
      </c>
      <c r="O23" s="204" t="s">
        <v>141</v>
      </c>
      <c r="P23" s="204" t="s">
        <v>142</v>
      </c>
      <c r="Q23" s="204" t="s">
        <v>143</v>
      </c>
    </row>
    <row r="24" spans="1:17" ht="28.5" customHeight="1">
      <c r="A24" s="550" t="s">
        <v>263</v>
      </c>
      <c r="B24" s="551"/>
      <c r="C24" s="551"/>
      <c r="D24" s="551"/>
      <c r="E24" s="551"/>
      <c r="F24" s="551"/>
      <c r="G24" s="551"/>
      <c r="H24" s="552"/>
      <c r="I24" s="132"/>
      <c r="M24" s="205" t="s">
        <v>236</v>
      </c>
      <c r="N24" s="246">
        <v>9</v>
      </c>
      <c r="O24" s="246">
        <v>29</v>
      </c>
      <c r="P24" s="246">
        <v>26</v>
      </c>
      <c r="Q24" s="246">
        <v>21</v>
      </c>
    </row>
    <row r="25" spans="1:17" ht="15.75" customHeight="1">
      <c r="H25" s="206"/>
      <c r="I25" s="132"/>
      <c r="M25" s="207" t="s">
        <v>237</v>
      </c>
      <c r="N25" s="246">
        <v>6</v>
      </c>
      <c r="O25" s="246">
        <v>11</v>
      </c>
      <c r="P25" s="246">
        <v>13</v>
      </c>
      <c r="Q25" s="246">
        <v>20</v>
      </c>
    </row>
    <row r="26" spans="1:17" ht="15">
      <c r="H26" s="208"/>
      <c r="I26" s="132"/>
      <c r="M26" s="207" t="s">
        <v>238</v>
      </c>
      <c r="N26" s="246">
        <v>12</v>
      </c>
      <c r="O26" s="246">
        <v>13</v>
      </c>
      <c r="P26" s="246">
        <v>12</v>
      </c>
      <c r="Q26" s="246">
        <v>20</v>
      </c>
    </row>
    <row r="27" spans="1:17" ht="15">
      <c r="H27" s="208"/>
      <c r="I27" s="132"/>
      <c r="M27" s="207" t="s">
        <v>239</v>
      </c>
      <c r="N27" s="246">
        <v>23</v>
      </c>
      <c r="O27" s="246">
        <v>11</v>
      </c>
      <c r="P27" s="246">
        <v>16</v>
      </c>
      <c r="Q27" s="246">
        <v>9</v>
      </c>
    </row>
    <row r="28" spans="1:17" ht="15">
      <c r="H28" s="208"/>
      <c r="I28" s="132"/>
      <c r="M28" s="207" t="s">
        <v>240</v>
      </c>
      <c r="N28" s="246">
        <v>1</v>
      </c>
      <c r="O28" s="246">
        <v>9</v>
      </c>
      <c r="P28" s="246">
        <v>8</v>
      </c>
      <c r="Q28" s="246">
        <v>2</v>
      </c>
    </row>
    <row r="29" spans="1:17" ht="80.25" customHeight="1">
      <c r="H29" s="208"/>
      <c r="I29" s="132"/>
      <c r="M29" s="207" t="s">
        <v>241</v>
      </c>
      <c r="N29" s="246">
        <v>1</v>
      </c>
      <c r="O29" s="246">
        <v>6</v>
      </c>
      <c r="P29" s="246">
        <v>3</v>
      </c>
      <c r="Q29" s="246">
        <v>2</v>
      </c>
    </row>
    <row r="30" spans="1:17">
      <c r="H30" s="208"/>
      <c r="I30" s="132"/>
      <c r="M30" s="209" t="s">
        <v>133</v>
      </c>
      <c r="N30" s="209">
        <f>SUM(N24:N29)</f>
        <v>52</v>
      </c>
      <c r="O30" s="209">
        <f>SUM(O24:O29)</f>
        <v>79</v>
      </c>
      <c r="P30" s="209">
        <f>SUM(P24:P29)</f>
        <v>78</v>
      </c>
      <c r="Q30" s="209">
        <f>SUM(Q24:Q29)</f>
        <v>74</v>
      </c>
    </row>
    <row r="31" spans="1:17">
      <c r="H31" s="208"/>
      <c r="I31" s="132"/>
      <c r="M31" s="210"/>
      <c r="N31" s="210"/>
      <c r="O31" s="210"/>
      <c r="P31" s="210"/>
      <c r="Q31" s="210"/>
    </row>
    <row r="32" spans="1:17" ht="132" customHeight="1">
      <c r="H32" s="208"/>
      <c r="I32" s="132"/>
      <c r="M32" s="210"/>
      <c r="N32" s="210"/>
      <c r="O32" s="210"/>
      <c r="P32" s="210"/>
      <c r="Q32" s="210"/>
    </row>
    <row r="33" spans="1:17" ht="60.75" customHeight="1">
      <c r="A33" s="536" t="s">
        <v>264</v>
      </c>
      <c r="B33" s="537"/>
      <c r="C33" s="537"/>
      <c r="D33" s="537"/>
      <c r="E33" s="537"/>
      <c r="F33" s="537"/>
      <c r="G33" s="537"/>
      <c r="H33" s="538"/>
      <c r="I33" s="132"/>
      <c r="M33" s="210"/>
      <c r="N33" s="210"/>
      <c r="O33" s="210"/>
      <c r="P33" s="210"/>
      <c r="Q33" s="210"/>
    </row>
    <row r="34" spans="1:17" ht="25.5" customHeight="1">
      <c r="A34" s="539" t="s">
        <v>84</v>
      </c>
      <c r="B34" s="540"/>
      <c r="C34" s="540"/>
      <c r="D34" s="540"/>
      <c r="E34" s="540"/>
      <c r="F34" s="540"/>
      <c r="G34" s="540"/>
      <c r="H34" s="541"/>
      <c r="I34" s="132"/>
      <c r="P34" s="542"/>
      <c r="Q34" s="542"/>
    </row>
    <row r="35" spans="1:17" ht="53.25" customHeight="1">
      <c r="A35" s="98" t="s">
        <v>85</v>
      </c>
      <c r="B35" s="98" t="s">
        <v>86</v>
      </c>
      <c r="C35" s="245" t="s">
        <v>198</v>
      </c>
      <c r="D35" s="98" t="s">
        <v>161</v>
      </c>
      <c r="E35" s="98" t="s">
        <v>16</v>
      </c>
      <c r="F35" s="245" t="s">
        <v>162</v>
      </c>
      <c r="G35" s="561" t="s">
        <v>52</v>
      </c>
      <c r="H35" s="562"/>
      <c r="I35" s="132"/>
    </row>
    <row r="36" spans="1:17" ht="37.5" customHeight="1">
      <c r="A36" s="99" t="s">
        <v>88</v>
      </c>
      <c r="B36" s="266">
        <v>82408.679999999993</v>
      </c>
      <c r="C36" s="266">
        <v>80998.09</v>
      </c>
      <c r="D36" s="266">
        <v>61059.94</v>
      </c>
      <c r="E36" s="102">
        <f t="shared" ref="E36:E50" si="0">D36/B36*100</f>
        <v>74.094063877737156</v>
      </c>
      <c r="F36" s="267">
        <v>39716.080000000002</v>
      </c>
      <c r="G36" s="563" t="s">
        <v>259</v>
      </c>
      <c r="H36" s="564"/>
      <c r="I36" s="132"/>
    </row>
    <row r="37" spans="1:17" ht="32.25" customHeight="1">
      <c r="A37" s="103" t="s">
        <v>89</v>
      </c>
      <c r="B37" s="272">
        <v>67427.34</v>
      </c>
      <c r="C37" s="272">
        <v>54000</v>
      </c>
      <c r="D37" s="238">
        <v>41466.31</v>
      </c>
      <c r="E37" s="106">
        <f t="shared" si="0"/>
        <v>61.49776930248175</v>
      </c>
      <c r="F37" s="268">
        <v>22071.16</v>
      </c>
      <c r="G37" s="565" t="s">
        <v>242</v>
      </c>
      <c r="H37" s="566"/>
      <c r="I37" s="132"/>
    </row>
    <row r="38" spans="1:17" ht="28.5" customHeight="1">
      <c r="A38" s="103" t="s">
        <v>90</v>
      </c>
      <c r="B38" s="272">
        <v>88120.88</v>
      </c>
      <c r="C38" s="272">
        <v>97973.2</v>
      </c>
      <c r="D38" s="238">
        <v>46369.68</v>
      </c>
      <c r="E38" s="106">
        <f t="shared" si="0"/>
        <v>52.620536699134192</v>
      </c>
      <c r="F38" s="150">
        <v>25165.58</v>
      </c>
      <c r="G38" s="544" t="s">
        <v>243</v>
      </c>
      <c r="H38" s="545"/>
      <c r="I38" s="132"/>
    </row>
    <row r="39" spans="1:17" ht="25.5" customHeight="1">
      <c r="A39" s="147" t="s">
        <v>91</v>
      </c>
      <c r="B39" s="272">
        <v>21399.35</v>
      </c>
      <c r="C39" s="272">
        <v>12800</v>
      </c>
      <c r="D39" s="238">
        <v>14064.95</v>
      </c>
      <c r="E39" s="106">
        <f t="shared" si="0"/>
        <v>65.726061772904316</v>
      </c>
      <c r="F39" s="268">
        <v>7012</v>
      </c>
      <c r="G39" s="567" t="s">
        <v>260</v>
      </c>
      <c r="H39" s="568"/>
      <c r="I39" s="132"/>
    </row>
    <row r="40" spans="1:17" ht="34.5" customHeight="1">
      <c r="A40" s="103" t="s">
        <v>92</v>
      </c>
      <c r="B40" s="272">
        <v>4663.43</v>
      </c>
      <c r="C40" s="272">
        <v>4026.48</v>
      </c>
      <c r="D40" s="238">
        <v>1913.07</v>
      </c>
      <c r="E40" s="106">
        <f t="shared" si="0"/>
        <v>41.022809391370721</v>
      </c>
      <c r="F40" s="268">
        <v>1629.97</v>
      </c>
      <c r="G40" s="565" t="s">
        <v>163</v>
      </c>
      <c r="H40" s="566"/>
      <c r="I40" s="132"/>
      <c r="M40" s="543"/>
      <c r="N40" s="543"/>
      <c r="O40" s="543"/>
      <c r="P40" s="543"/>
      <c r="Q40" s="543"/>
    </row>
    <row r="41" spans="1:17" ht="27" customHeight="1">
      <c r="A41" s="103" t="s">
        <v>164</v>
      </c>
      <c r="B41" s="272">
        <v>82669.2</v>
      </c>
      <c r="C41" s="273">
        <v>78000</v>
      </c>
      <c r="D41" s="238">
        <v>56423.9</v>
      </c>
      <c r="E41" s="106">
        <f t="shared" si="0"/>
        <v>68.252626129199271</v>
      </c>
      <c r="F41" s="268">
        <v>46207.22</v>
      </c>
      <c r="G41" s="565" t="s">
        <v>165</v>
      </c>
      <c r="H41" s="566"/>
      <c r="I41" s="132"/>
      <c r="M41" s="543"/>
      <c r="N41" s="543"/>
      <c r="O41" s="543"/>
      <c r="P41" s="543"/>
      <c r="Q41" s="543"/>
    </row>
    <row r="42" spans="1:17" ht="28.5" customHeight="1">
      <c r="A42" s="103" t="s">
        <v>93</v>
      </c>
      <c r="B42" s="272">
        <v>329218.99</v>
      </c>
      <c r="C42" s="274">
        <v>324152.52</v>
      </c>
      <c r="D42" s="238">
        <v>215013.31</v>
      </c>
      <c r="E42" s="106">
        <f t="shared" si="0"/>
        <v>65.310117742600454</v>
      </c>
      <c r="F42" s="268">
        <v>114205.68</v>
      </c>
      <c r="G42" s="565" t="s">
        <v>166</v>
      </c>
      <c r="H42" s="566"/>
      <c r="I42" s="132"/>
      <c r="M42" s="543"/>
      <c r="N42" s="543"/>
      <c r="O42" s="543"/>
      <c r="P42" s="543"/>
      <c r="Q42" s="543"/>
    </row>
    <row r="43" spans="1:17" ht="24.75" customHeight="1">
      <c r="A43" s="103" t="s">
        <v>94</v>
      </c>
      <c r="B43" s="275">
        <v>104804.14</v>
      </c>
      <c r="C43" s="274">
        <v>77564.160000000003</v>
      </c>
      <c r="D43" s="238">
        <v>78839.22</v>
      </c>
      <c r="E43" s="106">
        <f t="shared" si="0"/>
        <v>75.225291672638122</v>
      </c>
      <c r="F43" s="267">
        <v>31439.22</v>
      </c>
      <c r="G43" s="544" t="s">
        <v>243</v>
      </c>
      <c r="H43" s="545"/>
      <c r="I43" s="132"/>
      <c r="M43" s="543"/>
      <c r="N43" s="543"/>
      <c r="O43" s="543"/>
      <c r="P43" s="543"/>
      <c r="Q43" s="543"/>
    </row>
    <row r="44" spans="1:17" s="43" customFormat="1" ht="27" customHeight="1">
      <c r="A44" s="103" t="s">
        <v>95</v>
      </c>
      <c r="B44" s="276">
        <v>1257.04</v>
      </c>
      <c r="C44" s="277">
        <v>966.56</v>
      </c>
      <c r="D44" s="238">
        <v>966.52</v>
      </c>
      <c r="E44" s="106">
        <f t="shared" si="0"/>
        <v>76.888563609749895</v>
      </c>
      <c r="F44" s="268">
        <v>290.52</v>
      </c>
      <c r="G44" s="544" t="s">
        <v>244</v>
      </c>
      <c r="H44" s="545"/>
      <c r="I44" s="133"/>
      <c r="M44" s="543"/>
      <c r="N44" s="543"/>
      <c r="O44" s="543"/>
      <c r="P44" s="543"/>
      <c r="Q44" s="543"/>
    </row>
    <row r="45" spans="1:17" s="44" customFormat="1" ht="26.25" customHeight="1">
      <c r="A45" s="103" t="s">
        <v>96</v>
      </c>
      <c r="B45" s="278">
        <v>18384.77</v>
      </c>
      <c r="C45" s="199">
        <v>50203.13</v>
      </c>
      <c r="D45" s="269">
        <v>4065.57</v>
      </c>
      <c r="E45" s="148">
        <f t="shared" si="0"/>
        <v>22.113793101572661</v>
      </c>
      <c r="F45" s="150">
        <v>0</v>
      </c>
      <c r="G45" s="544" t="s">
        <v>245</v>
      </c>
      <c r="H45" s="545"/>
      <c r="I45" s="134"/>
      <c r="M45" s="543"/>
      <c r="N45" s="543"/>
      <c r="O45" s="543"/>
      <c r="P45" s="543"/>
      <c r="Q45" s="543"/>
    </row>
    <row r="46" spans="1:17" s="44" customFormat="1" ht="24.75" customHeight="1">
      <c r="A46" s="103" t="s">
        <v>97</v>
      </c>
      <c r="B46" s="276">
        <v>9468.68</v>
      </c>
      <c r="C46" s="277">
        <v>7160.28</v>
      </c>
      <c r="D46" s="238">
        <v>5208.68</v>
      </c>
      <c r="E46" s="106">
        <f t="shared" si="0"/>
        <v>55.009568387568272</v>
      </c>
      <c r="F46" s="150">
        <v>3872.63</v>
      </c>
      <c r="G46" s="544" t="s">
        <v>246</v>
      </c>
      <c r="H46" s="545"/>
      <c r="I46" s="134"/>
      <c r="M46" s="543"/>
      <c r="N46" s="543"/>
      <c r="O46" s="543"/>
      <c r="P46" s="543"/>
      <c r="Q46" s="543"/>
    </row>
    <row r="47" spans="1:17" ht="28.5" customHeight="1">
      <c r="A47" s="103" t="s">
        <v>261</v>
      </c>
      <c r="B47" s="275">
        <v>38062.5</v>
      </c>
      <c r="C47" s="274">
        <v>43500</v>
      </c>
      <c r="D47" s="238">
        <v>23562.5</v>
      </c>
      <c r="E47" s="106">
        <f t="shared" si="0"/>
        <v>61.904761904761905</v>
      </c>
      <c r="F47" s="268">
        <v>14500</v>
      </c>
      <c r="G47" s="565" t="s">
        <v>167</v>
      </c>
      <c r="H47" s="566"/>
      <c r="I47" s="132"/>
      <c r="M47" s="543"/>
      <c r="N47" s="543"/>
      <c r="O47" s="543"/>
      <c r="P47" s="543"/>
      <c r="Q47" s="543"/>
    </row>
    <row r="48" spans="1:17" ht="30.75" customHeight="1">
      <c r="A48" s="103" t="s">
        <v>99</v>
      </c>
      <c r="B48" s="275">
        <v>13347.6</v>
      </c>
      <c r="C48" s="274">
        <v>10201.799999999999</v>
      </c>
      <c r="D48" s="238">
        <v>4704</v>
      </c>
      <c r="E48" s="106">
        <f t="shared" si="0"/>
        <v>35.242290748898675</v>
      </c>
      <c r="F48" s="150">
        <v>2352</v>
      </c>
      <c r="G48" s="567" t="s">
        <v>168</v>
      </c>
      <c r="H48" s="568"/>
      <c r="I48" s="132"/>
      <c r="M48" s="543"/>
      <c r="N48" s="543"/>
      <c r="O48" s="543"/>
      <c r="P48" s="543"/>
      <c r="Q48" s="543"/>
    </row>
    <row r="49" spans="1:9" ht="50.25" customHeight="1">
      <c r="A49" s="103" t="s">
        <v>101</v>
      </c>
      <c r="B49" s="279">
        <v>42000</v>
      </c>
      <c r="C49" s="269">
        <v>14000</v>
      </c>
      <c r="D49" s="270">
        <v>11301.34</v>
      </c>
      <c r="E49" s="112">
        <f t="shared" si="0"/>
        <v>26.907952380952381</v>
      </c>
      <c r="F49" s="150">
        <v>1301.49</v>
      </c>
      <c r="G49" s="544" t="s">
        <v>247</v>
      </c>
      <c r="H49" s="568"/>
      <c r="I49" s="132"/>
    </row>
    <row r="50" spans="1:9" ht="24" customHeight="1">
      <c r="A50" s="113" t="s">
        <v>102</v>
      </c>
      <c r="B50" s="211">
        <f>SUM(B36:B49)</f>
        <v>903232.60000000009</v>
      </c>
      <c r="C50" s="211">
        <f>SUM(C36:C49)</f>
        <v>855546.2200000002</v>
      </c>
      <c r="D50" s="211">
        <f>SUM(D36:D49)</f>
        <v>564958.99</v>
      </c>
      <c r="E50" s="115">
        <f t="shared" si="0"/>
        <v>62.548560581183622</v>
      </c>
      <c r="F50" s="271">
        <f>SUM(F36:F49)</f>
        <v>309763.55000000005</v>
      </c>
      <c r="G50" s="583"/>
      <c r="H50" s="584"/>
      <c r="I50" s="132"/>
    </row>
    <row r="51" spans="1:9" ht="3.75" customHeight="1">
      <c r="A51" s="585"/>
      <c r="B51" s="586"/>
      <c r="C51" s="586"/>
      <c r="D51" s="586"/>
      <c r="E51" s="586"/>
      <c r="F51" s="586"/>
      <c r="G51" s="586"/>
      <c r="H51" s="586"/>
      <c r="I51" s="132"/>
    </row>
    <row r="52" spans="1:9" ht="16.5" customHeight="1">
      <c r="A52" s="539" t="s">
        <v>103</v>
      </c>
      <c r="B52" s="540"/>
      <c r="C52" s="540"/>
      <c r="D52" s="540"/>
      <c r="E52" s="540"/>
      <c r="F52" s="540"/>
      <c r="G52" s="540"/>
      <c r="H52" s="540"/>
      <c r="I52" s="132"/>
    </row>
    <row r="53" spans="1:9" ht="54" customHeight="1">
      <c r="A53" s="579" t="s">
        <v>85</v>
      </c>
      <c r="B53" s="579"/>
      <c r="C53" s="245" t="s">
        <v>198</v>
      </c>
      <c r="D53" s="98" t="s">
        <v>104</v>
      </c>
      <c r="E53" s="98" t="s">
        <v>105</v>
      </c>
      <c r="F53" s="116" t="s">
        <v>16</v>
      </c>
      <c r="G53" s="561" t="s">
        <v>52</v>
      </c>
      <c r="H53" s="580"/>
      <c r="I53" s="132"/>
    </row>
    <row r="54" spans="1:9" ht="59.25" customHeight="1">
      <c r="A54" s="581" t="s">
        <v>106</v>
      </c>
      <c r="B54" s="581"/>
      <c r="C54" s="280">
        <v>5760</v>
      </c>
      <c r="D54" s="105">
        <v>5760</v>
      </c>
      <c r="E54" s="105">
        <v>0</v>
      </c>
      <c r="F54" s="117">
        <f>E54/D54*100</f>
        <v>0</v>
      </c>
      <c r="G54" s="582" t="s">
        <v>169</v>
      </c>
      <c r="H54" s="582"/>
      <c r="I54" s="132"/>
    </row>
    <row r="55" spans="1:9" ht="21.75" customHeight="1">
      <c r="A55" s="581" t="s">
        <v>107</v>
      </c>
      <c r="B55" s="581"/>
      <c r="C55" s="280">
        <v>375</v>
      </c>
      <c r="D55" s="105">
        <v>1500</v>
      </c>
      <c r="E55" s="105">
        <v>0</v>
      </c>
      <c r="F55" s="117">
        <v>0</v>
      </c>
      <c r="G55" s="587" t="s">
        <v>170</v>
      </c>
      <c r="H55" s="588"/>
      <c r="I55" s="132"/>
    </row>
    <row r="56" spans="1:9" ht="32.25" customHeight="1">
      <c r="A56" s="581" t="s">
        <v>108</v>
      </c>
      <c r="B56" s="581"/>
      <c r="C56" s="280">
        <v>100</v>
      </c>
      <c r="D56" s="281">
        <v>1200</v>
      </c>
      <c r="E56" s="105">
        <v>0</v>
      </c>
      <c r="F56" s="117">
        <f t="shared" ref="F56:F65" si="1">E56/D56*100</f>
        <v>0</v>
      </c>
      <c r="G56" s="589" t="s">
        <v>171</v>
      </c>
      <c r="H56" s="589"/>
      <c r="I56" s="132"/>
    </row>
    <row r="57" spans="1:9" ht="27.75" customHeight="1">
      <c r="A57" s="581" t="s">
        <v>172</v>
      </c>
      <c r="B57" s="581"/>
      <c r="C57" s="280">
        <v>3379.41</v>
      </c>
      <c r="D57" s="105">
        <v>10138.25</v>
      </c>
      <c r="E57" s="105">
        <v>375.21</v>
      </c>
      <c r="F57" s="117">
        <f t="shared" si="1"/>
        <v>3.7009345794392523</v>
      </c>
      <c r="G57" s="582" t="s">
        <v>173</v>
      </c>
      <c r="H57" s="582"/>
      <c r="I57" s="132"/>
    </row>
    <row r="58" spans="1:9" ht="25.5" customHeight="1">
      <c r="A58" s="581" t="s">
        <v>174</v>
      </c>
      <c r="B58" s="581"/>
      <c r="C58" s="280">
        <v>277.14999999999998</v>
      </c>
      <c r="D58" s="105">
        <v>1108.6199999999999</v>
      </c>
      <c r="E58" s="105">
        <v>492.72</v>
      </c>
      <c r="F58" s="117">
        <f t="shared" si="1"/>
        <v>44.44444444444445</v>
      </c>
      <c r="G58" s="582" t="s">
        <v>173</v>
      </c>
      <c r="H58" s="582"/>
      <c r="I58" s="132"/>
    </row>
    <row r="59" spans="1:9" ht="30.75" customHeight="1">
      <c r="A59" s="581" t="s">
        <v>112</v>
      </c>
      <c r="B59" s="581"/>
      <c r="C59" s="280">
        <v>0</v>
      </c>
      <c r="D59" s="105">
        <v>10000</v>
      </c>
      <c r="E59" s="105">
        <v>0</v>
      </c>
      <c r="F59" s="117">
        <f t="shared" si="1"/>
        <v>0</v>
      </c>
      <c r="G59" s="590" t="s">
        <v>175</v>
      </c>
      <c r="H59" s="590"/>
      <c r="I59" s="132"/>
    </row>
    <row r="60" spans="1:9" ht="29.25" customHeight="1">
      <c r="A60" s="581" t="s">
        <v>113</v>
      </c>
      <c r="B60" s="581"/>
      <c r="C60" s="280">
        <v>0</v>
      </c>
      <c r="D60" s="105">
        <v>4000</v>
      </c>
      <c r="E60" s="105">
        <v>0</v>
      </c>
      <c r="F60" s="117">
        <f t="shared" si="1"/>
        <v>0</v>
      </c>
      <c r="G60" s="582" t="s">
        <v>176</v>
      </c>
      <c r="H60" s="582"/>
      <c r="I60" s="132"/>
    </row>
    <row r="61" spans="1:9" ht="25.5" customHeight="1">
      <c r="A61" s="581" t="s">
        <v>114</v>
      </c>
      <c r="B61" s="581"/>
      <c r="C61" s="280">
        <v>5000</v>
      </c>
      <c r="D61" s="105">
        <v>15000</v>
      </c>
      <c r="E61" s="105">
        <v>7400</v>
      </c>
      <c r="F61" s="117">
        <f t="shared" si="1"/>
        <v>49.333333333333336</v>
      </c>
      <c r="G61" s="582" t="s">
        <v>177</v>
      </c>
      <c r="H61" s="582"/>
      <c r="I61" s="132"/>
    </row>
    <row r="62" spans="1:9" ht="26.25" customHeight="1">
      <c r="A62" s="581" t="s">
        <v>115</v>
      </c>
      <c r="B62" s="581"/>
      <c r="C62" s="280">
        <v>0</v>
      </c>
      <c r="D62" s="105">
        <v>200000</v>
      </c>
      <c r="E62" s="105">
        <v>0</v>
      </c>
      <c r="F62" s="117">
        <f t="shared" si="1"/>
        <v>0</v>
      </c>
      <c r="G62" s="582" t="s">
        <v>176</v>
      </c>
      <c r="H62" s="582"/>
      <c r="I62" s="132"/>
    </row>
    <row r="63" spans="1:9" ht="38.25" customHeight="1">
      <c r="A63" s="581" t="s">
        <v>116</v>
      </c>
      <c r="B63" s="581"/>
      <c r="C63" s="280">
        <v>0</v>
      </c>
      <c r="D63" s="105">
        <v>241377.2</v>
      </c>
      <c r="E63" s="105">
        <v>0</v>
      </c>
      <c r="F63" s="117">
        <f t="shared" si="1"/>
        <v>0</v>
      </c>
      <c r="G63" s="590" t="s">
        <v>178</v>
      </c>
      <c r="H63" s="590"/>
      <c r="I63" s="132"/>
    </row>
    <row r="64" spans="1:9" ht="43.5" customHeight="1">
      <c r="A64" s="581" t="s">
        <v>117</v>
      </c>
      <c r="B64" s="581"/>
      <c r="C64" s="280">
        <v>0</v>
      </c>
      <c r="D64" s="105">
        <v>47100</v>
      </c>
      <c r="E64" s="105">
        <v>0</v>
      </c>
      <c r="F64" s="117">
        <f t="shared" si="1"/>
        <v>0</v>
      </c>
      <c r="G64" s="589" t="s">
        <v>179</v>
      </c>
      <c r="H64" s="589"/>
      <c r="I64" s="132"/>
    </row>
    <row r="65" spans="1:23" ht="57" customHeight="1">
      <c r="A65" s="581" t="s">
        <v>118</v>
      </c>
      <c r="B65" s="581"/>
      <c r="C65" s="280">
        <v>6900</v>
      </c>
      <c r="D65" s="105">
        <v>20700</v>
      </c>
      <c r="E65" s="105">
        <v>2659.2</v>
      </c>
      <c r="F65" s="117">
        <f t="shared" si="1"/>
        <v>12.846376811594201</v>
      </c>
      <c r="G65" s="589" t="s">
        <v>180</v>
      </c>
      <c r="H65" s="589"/>
      <c r="I65" s="132"/>
    </row>
    <row r="66" spans="1:23" ht="24" customHeight="1">
      <c r="A66" s="604" t="s">
        <v>248</v>
      </c>
      <c r="B66" s="605"/>
      <c r="C66" s="282">
        <v>2633.33</v>
      </c>
      <c r="D66" s="283">
        <v>7900</v>
      </c>
      <c r="E66" s="283">
        <v>3019.48</v>
      </c>
      <c r="F66" s="212">
        <f>E66/D66*100</f>
        <v>38.221265822784808</v>
      </c>
      <c r="G66" s="606" t="s">
        <v>249</v>
      </c>
      <c r="H66" s="606"/>
      <c r="I66" s="132"/>
    </row>
    <row r="67" spans="1:23" ht="27" customHeight="1">
      <c r="A67" s="604" t="s">
        <v>250</v>
      </c>
      <c r="B67" s="605"/>
      <c r="C67" s="282">
        <v>0</v>
      </c>
      <c r="D67" s="283">
        <v>0</v>
      </c>
      <c r="E67" s="283">
        <v>0</v>
      </c>
      <c r="F67" s="212"/>
      <c r="G67" s="606" t="s">
        <v>251</v>
      </c>
      <c r="H67" s="606"/>
      <c r="I67" s="132"/>
    </row>
    <row r="68" spans="1:23" ht="21.75" customHeight="1">
      <c r="A68" s="607" t="s">
        <v>252</v>
      </c>
      <c r="B68" s="608"/>
      <c r="C68" s="282">
        <v>997</v>
      </c>
      <c r="D68" s="283">
        <v>997</v>
      </c>
      <c r="E68" s="283">
        <v>0</v>
      </c>
      <c r="F68" s="212">
        <v>0</v>
      </c>
      <c r="G68" s="544" t="s">
        <v>253</v>
      </c>
      <c r="H68" s="545"/>
      <c r="I68" s="132"/>
    </row>
    <row r="69" spans="1:23" ht="27" customHeight="1">
      <c r="A69" s="607" t="s">
        <v>254</v>
      </c>
      <c r="B69" s="608"/>
      <c r="C69" s="282">
        <v>1339.2</v>
      </c>
      <c r="D69" s="283">
        <v>1339.2</v>
      </c>
      <c r="E69" s="283">
        <v>0</v>
      </c>
      <c r="F69" s="212">
        <v>0</v>
      </c>
      <c r="G69" s="544" t="s">
        <v>255</v>
      </c>
      <c r="H69" s="545"/>
      <c r="I69" s="132"/>
    </row>
    <row r="70" spans="1:23" ht="86.25" customHeight="1">
      <c r="A70" s="621" t="s">
        <v>119</v>
      </c>
      <c r="B70" s="621"/>
      <c r="C70" s="284">
        <v>0</v>
      </c>
      <c r="D70" s="283">
        <v>0</v>
      </c>
      <c r="E70" s="283">
        <v>0</v>
      </c>
      <c r="F70" s="212">
        <v>0</v>
      </c>
      <c r="G70" s="606" t="s">
        <v>256</v>
      </c>
      <c r="H70" s="606"/>
      <c r="I70" s="243"/>
      <c r="P70" s="260" t="s">
        <v>58</v>
      </c>
      <c r="Q70" s="261" t="s">
        <v>8</v>
      </c>
      <c r="R70" s="261" t="s">
        <v>9</v>
      </c>
      <c r="S70" s="262" t="s">
        <v>59</v>
      </c>
      <c r="T70" s="262" t="s">
        <v>60</v>
      </c>
      <c r="U70" s="261" t="s">
        <v>32</v>
      </c>
      <c r="V70" s="523" t="s">
        <v>10</v>
      </c>
      <c r="W70" s="524"/>
    </row>
    <row r="71" spans="1:23" ht="30" customHeight="1">
      <c r="A71" s="622" t="s">
        <v>120</v>
      </c>
      <c r="B71" s="622"/>
      <c r="C71" s="213">
        <f>SUM(C54:C70)</f>
        <v>26761.09</v>
      </c>
      <c r="D71" s="213">
        <f>D54+D55+D56+D57+D58+D59+D60+D61+D62+D63+D64+D65+D70+SUM(D54:D70)</f>
        <v>1126004.3400000001</v>
      </c>
      <c r="E71" s="213">
        <f>SUM(E54:E70)</f>
        <v>13946.61</v>
      </c>
      <c r="F71" s="214">
        <f>E71/D71*100</f>
        <v>1.2385929169686858</v>
      </c>
      <c r="G71" s="529"/>
      <c r="H71" s="529"/>
      <c r="I71" s="244"/>
      <c r="P71" s="146">
        <v>857322</v>
      </c>
      <c r="Q71" s="263">
        <v>931517.92</v>
      </c>
      <c r="R71" s="263">
        <v>527267.41</v>
      </c>
      <c r="S71" s="263">
        <v>117502.56</v>
      </c>
      <c r="T71" s="263">
        <v>43306.64</v>
      </c>
      <c r="U71" s="263">
        <v>410707.39</v>
      </c>
      <c r="V71" s="525">
        <f>U71/Q71*100</f>
        <v>44.090122281276138</v>
      </c>
      <c r="W71" s="526"/>
    </row>
    <row r="72" spans="1:23" ht="34.5" customHeight="1">
      <c r="A72" s="599" t="s">
        <v>121</v>
      </c>
      <c r="B72" s="600"/>
      <c r="C72" s="264">
        <f>SUM(C71+C50)</f>
        <v>882307.31000000017</v>
      </c>
      <c r="D72" s="215">
        <f>D71+B50</f>
        <v>2029236.9400000002</v>
      </c>
      <c r="E72" s="216">
        <f>SUM(D50,E71)</f>
        <v>578905.59999999998</v>
      </c>
      <c r="F72" s="217">
        <f>E72/D72*100</f>
        <v>28.528240768177614</v>
      </c>
      <c r="G72" s="529"/>
      <c r="H72" s="529"/>
      <c r="I72" s="163"/>
    </row>
    <row r="73" spans="1:23" ht="25.5" customHeight="1">
      <c r="A73" s="601" t="s">
        <v>123</v>
      </c>
      <c r="B73" s="602"/>
      <c r="C73" s="239"/>
      <c r="D73" s="603" t="s">
        <v>181</v>
      </c>
      <c r="E73" s="603"/>
      <c r="F73" s="617" t="s">
        <v>125</v>
      </c>
      <c r="G73" s="618"/>
      <c r="H73" s="618"/>
      <c r="I73" s="163"/>
    </row>
    <row r="74" spans="1:23" ht="36.75" customHeight="1">
      <c r="A74" s="242" t="s">
        <v>126</v>
      </c>
      <c r="B74" s="227" t="s">
        <v>127</v>
      </c>
      <c r="C74" s="232" t="s">
        <v>182</v>
      </c>
      <c r="D74" s="233"/>
      <c r="E74" s="141" t="s">
        <v>129</v>
      </c>
      <c r="F74" s="619"/>
      <c r="G74" s="620"/>
      <c r="H74" s="620"/>
      <c r="I74" s="163"/>
    </row>
    <row r="75" spans="1:23" ht="22.5" customHeight="1">
      <c r="A75" s="149" t="s">
        <v>183</v>
      </c>
      <c r="B75" s="150">
        <v>5290</v>
      </c>
      <c r="C75" s="511" t="s">
        <v>184</v>
      </c>
      <c r="D75" s="512"/>
      <c r="E75" s="515">
        <v>8000</v>
      </c>
      <c r="F75" s="612" t="s">
        <v>185</v>
      </c>
      <c r="G75" s="612"/>
      <c r="H75" s="612"/>
      <c r="I75" s="153"/>
    </row>
    <row r="76" spans="1:23" ht="24" customHeight="1">
      <c r="A76" s="151" t="s">
        <v>186</v>
      </c>
      <c r="B76" s="164">
        <v>2710</v>
      </c>
      <c r="C76" s="513"/>
      <c r="D76" s="514"/>
      <c r="E76" s="516"/>
      <c r="F76" s="612"/>
      <c r="G76" s="612"/>
      <c r="H76" s="612"/>
      <c r="I76" s="163"/>
    </row>
    <row r="77" spans="1:23" ht="21.75" customHeight="1">
      <c r="A77" s="119" t="s">
        <v>183</v>
      </c>
      <c r="B77" s="150">
        <v>6360</v>
      </c>
      <c r="C77" s="509" t="s">
        <v>187</v>
      </c>
      <c r="D77" s="510"/>
      <c r="E77" s="152">
        <v>6360</v>
      </c>
      <c r="F77" s="612" t="s">
        <v>188</v>
      </c>
      <c r="G77" s="612"/>
      <c r="H77" s="612"/>
      <c r="I77" s="163"/>
    </row>
    <row r="78" spans="1:23" ht="27" customHeight="1">
      <c r="A78" s="119" t="s">
        <v>183</v>
      </c>
      <c r="B78" s="150">
        <v>5000</v>
      </c>
      <c r="C78" s="509" t="s">
        <v>183</v>
      </c>
      <c r="D78" s="510"/>
      <c r="E78" s="152">
        <v>5000</v>
      </c>
      <c r="F78" s="612" t="s">
        <v>189</v>
      </c>
      <c r="G78" s="612"/>
      <c r="H78" s="612"/>
      <c r="I78" s="163"/>
    </row>
    <row r="79" spans="1:23" ht="30.75" customHeight="1">
      <c r="A79" s="119" t="s">
        <v>190</v>
      </c>
      <c r="B79" s="150">
        <v>3672</v>
      </c>
      <c r="C79" s="509" t="s">
        <v>191</v>
      </c>
      <c r="D79" s="510"/>
      <c r="E79" s="154">
        <v>3672</v>
      </c>
      <c r="F79" s="609" t="s">
        <v>192</v>
      </c>
      <c r="G79" s="610"/>
      <c r="H79" s="611"/>
      <c r="I79" s="163"/>
    </row>
    <row r="80" spans="1:23" ht="24" customHeight="1">
      <c r="A80" s="613" t="s">
        <v>190</v>
      </c>
      <c r="B80" s="615">
        <v>23917.1</v>
      </c>
      <c r="C80" s="511" t="s">
        <v>183</v>
      </c>
      <c r="D80" s="512"/>
      <c r="E80" s="218">
        <v>7684.6</v>
      </c>
      <c r="F80" s="612" t="s">
        <v>199</v>
      </c>
      <c r="G80" s="612"/>
      <c r="H80" s="612"/>
      <c r="I80" s="163"/>
    </row>
    <row r="81" spans="1:17" ht="24.75" customHeight="1">
      <c r="A81" s="614"/>
      <c r="B81" s="616"/>
      <c r="C81" s="509" t="s">
        <v>187</v>
      </c>
      <c r="D81" s="510"/>
      <c r="E81" s="219">
        <v>16232.5</v>
      </c>
      <c r="F81" s="612"/>
      <c r="G81" s="612"/>
      <c r="H81" s="612"/>
      <c r="I81" s="163"/>
    </row>
    <row r="82" spans="1:17" ht="24.75" customHeight="1">
      <c r="A82" s="155" t="s">
        <v>193</v>
      </c>
      <c r="B82" s="150">
        <v>780</v>
      </c>
      <c r="C82" s="527" t="s">
        <v>194</v>
      </c>
      <c r="D82" s="528"/>
      <c r="E82" s="152">
        <v>780</v>
      </c>
      <c r="F82" s="612" t="s">
        <v>200</v>
      </c>
      <c r="G82" s="612"/>
      <c r="H82" s="612"/>
      <c r="I82" s="163"/>
    </row>
    <row r="83" spans="1:17" ht="26.25" customHeight="1">
      <c r="A83" s="155" t="s">
        <v>193</v>
      </c>
      <c r="B83" s="156">
        <v>12712</v>
      </c>
      <c r="C83" s="509" t="s">
        <v>195</v>
      </c>
      <c r="D83" s="510"/>
      <c r="E83" s="152">
        <v>12712</v>
      </c>
      <c r="F83" s="609" t="s">
        <v>196</v>
      </c>
      <c r="G83" s="610"/>
      <c r="H83" s="611"/>
      <c r="I83" s="163"/>
    </row>
    <row r="84" spans="1:17" ht="24" customHeight="1">
      <c r="A84" s="155" t="s">
        <v>193</v>
      </c>
      <c r="B84" s="156">
        <v>5000</v>
      </c>
      <c r="C84" s="509" t="s">
        <v>195</v>
      </c>
      <c r="D84" s="510"/>
      <c r="E84" s="120">
        <v>5000</v>
      </c>
      <c r="F84" s="609" t="s">
        <v>257</v>
      </c>
      <c r="G84" s="610"/>
      <c r="H84" s="611"/>
      <c r="I84" s="163"/>
    </row>
    <row r="85" spans="1:17" ht="24" customHeight="1">
      <c r="A85" s="155" t="s">
        <v>193</v>
      </c>
      <c r="B85" s="156">
        <v>6069.4</v>
      </c>
      <c r="C85" s="509" t="s">
        <v>195</v>
      </c>
      <c r="D85" s="510"/>
      <c r="E85" s="120">
        <v>6069.4</v>
      </c>
      <c r="F85" s="609" t="s">
        <v>196</v>
      </c>
      <c r="G85" s="610"/>
      <c r="H85" s="611"/>
      <c r="I85" s="220"/>
    </row>
    <row r="86" spans="1:17" ht="30" customHeight="1">
      <c r="A86" s="155" t="s">
        <v>187</v>
      </c>
      <c r="B86" s="156">
        <v>2500</v>
      </c>
      <c r="C86" s="509" t="s">
        <v>183</v>
      </c>
      <c r="D86" s="510"/>
      <c r="E86" s="120">
        <v>2500</v>
      </c>
      <c r="F86" s="612" t="s">
        <v>258</v>
      </c>
      <c r="G86" s="612"/>
      <c r="H86" s="612"/>
      <c r="I86" s="221"/>
      <c r="J86" s="221"/>
    </row>
    <row r="87" spans="1:17" ht="24" customHeight="1">
      <c r="A87" s="157" t="s">
        <v>193</v>
      </c>
      <c r="B87" s="156">
        <v>7300</v>
      </c>
      <c r="C87" s="509" t="s">
        <v>195</v>
      </c>
      <c r="D87" s="510"/>
      <c r="E87" s="120">
        <v>7300</v>
      </c>
      <c r="F87" s="609" t="s">
        <v>197</v>
      </c>
      <c r="G87" s="610"/>
      <c r="H87" s="611"/>
      <c r="I87" s="221"/>
      <c r="J87" s="221"/>
    </row>
    <row r="88" spans="1:17" ht="18" customHeight="1">
      <c r="A88" s="157" t="s">
        <v>265</v>
      </c>
      <c r="B88" s="156">
        <v>79346.87</v>
      </c>
      <c r="C88" s="511" t="s">
        <v>194</v>
      </c>
      <c r="D88" s="512"/>
      <c r="E88" s="515">
        <v>85400</v>
      </c>
      <c r="F88" s="517" t="s">
        <v>266</v>
      </c>
      <c r="G88" s="518"/>
      <c r="H88" s="519"/>
      <c r="I88" s="221"/>
      <c r="J88" s="221"/>
    </row>
    <row r="89" spans="1:17" ht="24.75" customHeight="1">
      <c r="A89" s="157" t="s">
        <v>267</v>
      </c>
      <c r="B89" s="156">
        <v>6053.13</v>
      </c>
      <c r="C89" s="513"/>
      <c r="D89" s="514"/>
      <c r="E89" s="516"/>
      <c r="F89" s="520"/>
      <c r="G89" s="521"/>
      <c r="H89" s="522"/>
      <c r="I89" s="221"/>
      <c r="J89" s="221"/>
    </row>
    <row r="90" spans="1:17" ht="34.5" customHeight="1">
      <c r="A90" s="157" t="s">
        <v>183</v>
      </c>
      <c r="B90" s="156">
        <v>9040</v>
      </c>
      <c r="C90" s="496" t="s">
        <v>265</v>
      </c>
      <c r="D90" s="497"/>
      <c r="E90" s="120">
        <v>9040</v>
      </c>
      <c r="F90" s="498" t="s">
        <v>268</v>
      </c>
      <c r="G90" s="499"/>
      <c r="H90" s="500"/>
      <c r="I90" s="240"/>
      <c r="J90" s="236"/>
    </row>
    <row r="91" spans="1:17" ht="22.5" customHeight="1">
      <c r="A91" s="157" t="s">
        <v>269</v>
      </c>
      <c r="B91" s="156">
        <v>53000</v>
      </c>
      <c r="C91" s="496" t="s">
        <v>270</v>
      </c>
      <c r="D91" s="497"/>
      <c r="E91" s="120">
        <v>53000</v>
      </c>
      <c r="F91" s="498" t="s">
        <v>271</v>
      </c>
      <c r="G91" s="499"/>
      <c r="H91" s="500"/>
      <c r="I91" s="241"/>
      <c r="J91" s="237"/>
    </row>
    <row r="92" spans="1:17" ht="26.25" customHeight="1">
      <c r="A92" s="157" t="s">
        <v>272</v>
      </c>
      <c r="B92" s="156">
        <v>1950</v>
      </c>
      <c r="C92" s="496" t="s">
        <v>191</v>
      </c>
      <c r="D92" s="497"/>
      <c r="E92" s="120">
        <v>1950</v>
      </c>
      <c r="F92" s="498" t="s">
        <v>273</v>
      </c>
      <c r="G92" s="499"/>
      <c r="H92" s="500"/>
      <c r="I92" s="132"/>
    </row>
    <row r="93" spans="1:17" ht="25.5" customHeight="1">
      <c r="A93" s="157" t="s">
        <v>274</v>
      </c>
      <c r="B93" s="156">
        <v>3000</v>
      </c>
      <c r="C93" s="496" t="s">
        <v>265</v>
      </c>
      <c r="D93" s="497"/>
      <c r="E93" s="120">
        <v>3000</v>
      </c>
      <c r="F93" s="498" t="s">
        <v>275</v>
      </c>
      <c r="G93" s="499"/>
      <c r="H93" s="500"/>
      <c r="I93" s="132"/>
    </row>
    <row r="94" spans="1:17" ht="41.25" customHeight="1">
      <c r="A94" s="157" t="s">
        <v>274</v>
      </c>
      <c r="B94" s="156">
        <v>310</v>
      </c>
      <c r="C94" s="496" t="s">
        <v>194</v>
      </c>
      <c r="D94" s="497"/>
      <c r="E94" s="120">
        <v>310</v>
      </c>
      <c r="F94" s="498" t="s">
        <v>276</v>
      </c>
      <c r="G94" s="499"/>
      <c r="H94" s="500"/>
      <c r="I94" s="132"/>
      <c r="N94" s="33" t="s">
        <v>202</v>
      </c>
      <c r="Q94" s="33" t="s">
        <v>201</v>
      </c>
    </row>
    <row r="95" spans="1:17" ht="19.5" customHeight="1">
      <c r="A95" s="125" t="s">
        <v>102</v>
      </c>
      <c r="B95" s="222">
        <f>SUM(B74:B94)</f>
        <v>234010.5</v>
      </c>
      <c r="C95" s="501" t="s">
        <v>102</v>
      </c>
      <c r="D95" s="502"/>
      <c r="E95" s="222">
        <f>SUM(E74:E94)</f>
        <v>234010.5</v>
      </c>
      <c r="F95" s="503"/>
      <c r="G95" s="504"/>
      <c r="H95" s="505"/>
      <c r="I95" s="132"/>
    </row>
    <row r="96" spans="1:17" ht="199.5" customHeight="1">
      <c r="A96" s="125"/>
      <c r="B96" s="285">
        <v>284860.68</v>
      </c>
      <c r="C96" s="506" t="s">
        <v>277</v>
      </c>
      <c r="D96" s="507"/>
      <c r="E96" s="265">
        <v>720470.61</v>
      </c>
      <c r="F96" s="506" t="s">
        <v>278</v>
      </c>
      <c r="G96" s="508"/>
      <c r="H96" s="507"/>
      <c r="I96" s="132"/>
      <c r="N96" s="144"/>
      <c r="Q96" s="144"/>
    </row>
    <row r="97" spans="1:18" ht="121.5" customHeight="1">
      <c r="A97" s="486" t="s">
        <v>279</v>
      </c>
      <c r="B97" s="487"/>
      <c r="C97" s="487"/>
      <c r="D97" s="487"/>
      <c r="E97" s="487"/>
      <c r="F97" s="487"/>
      <c r="G97" s="487"/>
      <c r="H97" s="488"/>
      <c r="N97" s="144"/>
      <c r="Q97" s="144"/>
      <c r="R97" s="144"/>
    </row>
    <row r="98" spans="1:18" ht="3.75" customHeight="1"/>
    <row r="99" spans="1:18" ht="15" customHeight="1">
      <c r="A99" s="489" t="s">
        <v>23</v>
      </c>
      <c r="B99" s="490"/>
      <c r="C99" s="491"/>
      <c r="D99" s="492" t="s">
        <v>22</v>
      </c>
      <c r="E99" s="492"/>
      <c r="F99" s="492"/>
      <c r="G99" s="489" t="s">
        <v>44</v>
      </c>
      <c r="H99" s="491"/>
      <c r="N99" s="202"/>
    </row>
    <row r="100" spans="1:18" ht="66" customHeight="1">
      <c r="A100" s="493"/>
      <c r="B100" s="494"/>
      <c r="C100" s="495"/>
      <c r="D100" s="493"/>
      <c r="E100" s="494"/>
      <c r="F100" s="495"/>
      <c r="G100" s="493"/>
      <c r="H100" s="495"/>
    </row>
    <row r="101" spans="1:18" ht="409.6" customHeight="1"/>
    <row r="102" spans="1:18" ht="409.6" customHeight="1"/>
    <row r="103" spans="1:18" ht="409.6" customHeight="1">
      <c r="Q103" s="144"/>
    </row>
    <row r="104" spans="1:18" ht="409.6" customHeight="1"/>
    <row r="105" spans="1:18" ht="409.6" customHeight="1"/>
    <row r="106" spans="1:18" ht="409.6" customHeight="1"/>
    <row r="107" spans="1:18" ht="409.6" customHeight="1"/>
    <row r="108" spans="1:18" ht="409.6" customHeight="1"/>
    <row r="111" spans="1:18">
      <c r="H111" s="144"/>
    </row>
    <row r="113" spans="14:14">
      <c r="N113" s="144"/>
    </row>
  </sheetData>
  <mergeCells count="140">
    <mergeCell ref="F84:H84"/>
    <mergeCell ref="F85:H85"/>
    <mergeCell ref="F86:H86"/>
    <mergeCell ref="F87:H87"/>
    <mergeCell ref="A62:B62"/>
    <mergeCell ref="G62:H62"/>
    <mergeCell ref="E75:E76"/>
    <mergeCell ref="F78:H78"/>
    <mergeCell ref="F79:H79"/>
    <mergeCell ref="A80:A81"/>
    <mergeCell ref="B80:B81"/>
    <mergeCell ref="F80:H81"/>
    <mergeCell ref="F82:H82"/>
    <mergeCell ref="F83:H83"/>
    <mergeCell ref="F77:H77"/>
    <mergeCell ref="F75:H76"/>
    <mergeCell ref="F73:H74"/>
    <mergeCell ref="C84:D84"/>
    <mergeCell ref="C85:D85"/>
    <mergeCell ref="A69:B69"/>
    <mergeCell ref="G69:H69"/>
    <mergeCell ref="A70:B70"/>
    <mergeCell ref="G70:H70"/>
    <mergeCell ref="A71:B71"/>
    <mergeCell ref="A72:B72"/>
    <mergeCell ref="A73:B73"/>
    <mergeCell ref="D73:E73"/>
    <mergeCell ref="A66:B66"/>
    <mergeCell ref="A67:B67"/>
    <mergeCell ref="A63:B63"/>
    <mergeCell ref="A64:B64"/>
    <mergeCell ref="G64:H64"/>
    <mergeCell ref="G63:H63"/>
    <mergeCell ref="G66:H66"/>
    <mergeCell ref="G67:H67"/>
    <mergeCell ref="G68:H68"/>
    <mergeCell ref="A68:B68"/>
    <mergeCell ref="G60:H60"/>
    <mergeCell ref="G61:H61"/>
    <mergeCell ref="A59:B59"/>
    <mergeCell ref="A60:B60"/>
    <mergeCell ref="A61:B61"/>
    <mergeCell ref="A58:B58"/>
    <mergeCell ref="G58:H58"/>
    <mergeCell ref="A65:B65"/>
    <mergeCell ref="G65:H65"/>
    <mergeCell ref="A1:H1"/>
    <mergeCell ref="A2:H2"/>
    <mergeCell ref="B4:L4"/>
    <mergeCell ref="B6:L6"/>
    <mergeCell ref="B8:H8"/>
    <mergeCell ref="A9:H9"/>
    <mergeCell ref="G46:H46"/>
    <mergeCell ref="G47:H47"/>
    <mergeCell ref="G48:H48"/>
    <mergeCell ref="G40:H40"/>
    <mergeCell ref="G41:H41"/>
    <mergeCell ref="G42:H42"/>
    <mergeCell ref="C83:D83"/>
    <mergeCell ref="G38:H38"/>
    <mergeCell ref="G39:H39"/>
    <mergeCell ref="A10:H10"/>
    <mergeCell ref="B11:D11"/>
    <mergeCell ref="E11:F11"/>
    <mergeCell ref="B12:D12"/>
    <mergeCell ref="E12:F12"/>
    <mergeCell ref="A13:H13"/>
    <mergeCell ref="A53:B53"/>
    <mergeCell ref="G53:H53"/>
    <mergeCell ref="A54:B54"/>
    <mergeCell ref="G54:H54"/>
    <mergeCell ref="G49:H49"/>
    <mergeCell ref="G50:H50"/>
    <mergeCell ref="A51:H51"/>
    <mergeCell ref="A52:H52"/>
    <mergeCell ref="A55:B55"/>
    <mergeCell ref="G55:H55"/>
    <mergeCell ref="A56:B56"/>
    <mergeCell ref="G56:H56"/>
    <mergeCell ref="A57:B57"/>
    <mergeCell ref="G57:H57"/>
    <mergeCell ref="G59:H59"/>
    <mergeCell ref="M12:O19"/>
    <mergeCell ref="B15:C15"/>
    <mergeCell ref="B16:C16"/>
    <mergeCell ref="M22:Q22"/>
    <mergeCell ref="A33:H33"/>
    <mergeCell ref="A34:H34"/>
    <mergeCell ref="P34:Q34"/>
    <mergeCell ref="M40:Q48"/>
    <mergeCell ref="G43:H43"/>
    <mergeCell ref="G44:H44"/>
    <mergeCell ref="G45:H45"/>
    <mergeCell ref="A22:H22"/>
    <mergeCell ref="A23:H23"/>
    <mergeCell ref="A24:H24"/>
    <mergeCell ref="A14:H14"/>
    <mergeCell ref="A18:H18"/>
    <mergeCell ref="A19:H19"/>
    <mergeCell ref="A20:H20"/>
    <mergeCell ref="A21:H21"/>
    <mergeCell ref="G35:H35"/>
    <mergeCell ref="G36:H36"/>
    <mergeCell ref="G37:H37"/>
    <mergeCell ref="V70:W70"/>
    <mergeCell ref="V71:W71"/>
    <mergeCell ref="C75:D76"/>
    <mergeCell ref="C77:D77"/>
    <mergeCell ref="C78:D78"/>
    <mergeCell ref="C79:D79"/>
    <mergeCell ref="C80:D80"/>
    <mergeCell ref="C81:D81"/>
    <mergeCell ref="C82:D82"/>
    <mergeCell ref="G71:H72"/>
    <mergeCell ref="C86:D86"/>
    <mergeCell ref="C87:D87"/>
    <mergeCell ref="C88:D89"/>
    <mergeCell ref="E88:E89"/>
    <mergeCell ref="F88:H89"/>
    <mergeCell ref="C90:D90"/>
    <mergeCell ref="F90:H90"/>
    <mergeCell ref="C91:D91"/>
    <mergeCell ref="F91:H91"/>
    <mergeCell ref="A97:H97"/>
    <mergeCell ref="A99:C99"/>
    <mergeCell ref="D99:F99"/>
    <mergeCell ref="G99:H99"/>
    <mergeCell ref="A100:C100"/>
    <mergeCell ref="D100:F100"/>
    <mergeCell ref="G100:H100"/>
    <mergeCell ref="C92:D92"/>
    <mergeCell ref="F92:H92"/>
    <mergeCell ref="C93:D93"/>
    <mergeCell ref="F93:H93"/>
    <mergeCell ref="C94:D94"/>
    <mergeCell ref="F94:H94"/>
    <mergeCell ref="C95:D95"/>
    <mergeCell ref="F95:H95"/>
    <mergeCell ref="C96:D96"/>
    <mergeCell ref="F96:H96"/>
  </mergeCells>
  <pageMargins left="0.511811024" right="0.511811024" top="0.78740157499999996" bottom="0.78740157499999996" header="0.31496062000000002" footer="0.31496062000000002"/>
  <pageSetup paperSize="9" scale="34" orientation="portrait" r:id="rId1"/>
  <rowBreaks count="1" manualBreakCount="1">
    <brk id="50" max="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K111"/>
  <sheetViews>
    <sheetView showGridLines="0" showWhiteSpace="0" view="pageBreakPreview" topLeftCell="A70" zoomScaleNormal="100" zoomScaleSheetLayoutView="100" workbookViewId="0">
      <selection activeCell="A84" sqref="A84:H84"/>
    </sheetView>
  </sheetViews>
  <sheetFormatPr defaultRowHeight="14.25"/>
  <cols>
    <col min="1" max="1" width="24" style="33" customWidth="1"/>
    <col min="2" max="3" width="15" style="33" customWidth="1"/>
    <col min="4" max="4" width="16" style="33" customWidth="1"/>
    <col min="5" max="5" width="16.42578125" style="33" customWidth="1"/>
    <col min="6" max="6" width="13.5703125" style="33" customWidth="1"/>
    <col min="7" max="7" width="26.140625" style="33" customWidth="1"/>
    <col min="8" max="11" width="9.140625" style="33" hidden="1" customWidth="1"/>
    <col min="12" max="16384" width="9.140625" style="33"/>
  </cols>
  <sheetData>
    <row r="1" spans="1:11" ht="42" customHeight="1">
      <c r="A1" s="591" t="s">
        <v>26</v>
      </c>
      <c r="B1" s="592"/>
      <c r="C1" s="592"/>
      <c r="D1" s="592"/>
      <c r="E1" s="592"/>
      <c r="F1" s="592"/>
      <c r="G1" s="593"/>
    </row>
    <row r="2" spans="1:11" ht="15.75" customHeight="1">
      <c r="A2" s="594" t="s">
        <v>64</v>
      </c>
      <c r="B2" s="595"/>
      <c r="C2" s="595"/>
      <c r="D2" s="595"/>
      <c r="E2" s="595"/>
      <c r="F2" s="595"/>
      <c r="G2" s="596"/>
    </row>
    <row r="3" spans="1:11" ht="15.75" customHeight="1">
      <c r="A3" s="68"/>
      <c r="B3" s="69"/>
      <c r="C3" s="74"/>
      <c r="D3" s="74"/>
      <c r="E3" s="69"/>
      <c r="F3" s="69"/>
      <c r="G3" s="70"/>
    </row>
    <row r="4" spans="1:11" ht="15" customHeight="1">
      <c r="A4" s="71" t="s">
        <v>34</v>
      </c>
      <c r="B4" s="597" t="s">
        <v>81</v>
      </c>
      <c r="C4" s="597"/>
      <c r="D4" s="597"/>
      <c r="E4" s="597"/>
      <c r="F4" s="597"/>
      <c r="G4" s="597"/>
      <c r="H4" s="597"/>
      <c r="I4" s="597"/>
      <c r="J4" s="597"/>
      <c r="K4" s="597"/>
    </row>
    <row r="5" spans="1:11" ht="9" customHeight="1">
      <c r="A5" s="37"/>
      <c r="B5" s="34"/>
      <c r="C5" s="34"/>
      <c r="D5" s="34"/>
      <c r="E5" s="34"/>
      <c r="F5" s="34"/>
      <c r="G5" s="38"/>
    </row>
    <row r="6" spans="1:11" ht="22.5" customHeight="1">
      <c r="A6" s="71" t="s">
        <v>35</v>
      </c>
      <c r="B6" s="675" t="s">
        <v>82</v>
      </c>
      <c r="C6" s="598"/>
      <c r="D6" s="598"/>
      <c r="E6" s="598"/>
      <c r="F6" s="598"/>
      <c r="G6" s="598"/>
      <c r="H6" s="598"/>
      <c r="I6" s="598"/>
      <c r="J6" s="598"/>
      <c r="K6" s="598"/>
    </row>
    <row r="7" spans="1:11" ht="6" customHeight="1">
      <c r="A7" s="39"/>
      <c r="B7" s="35"/>
      <c r="C7" s="35"/>
      <c r="D7" s="35"/>
      <c r="E7" s="36"/>
      <c r="F7" s="34"/>
      <c r="G7" s="38"/>
    </row>
    <row r="8" spans="1:11" ht="24" customHeight="1">
      <c r="A8" s="71" t="s">
        <v>33</v>
      </c>
      <c r="B8" s="598" t="s">
        <v>57</v>
      </c>
      <c r="C8" s="598"/>
      <c r="D8" s="598"/>
      <c r="E8" s="598"/>
      <c r="F8" s="598"/>
      <c r="G8" s="598"/>
    </row>
    <row r="9" spans="1:11" ht="6.75" customHeight="1">
      <c r="A9" s="594"/>
      <c r="B9" s="595"/>
      <c r="C9" s="595"/>
      <c r="D9" s="595"/>
      <c r="E9" s="595"/>
      <c r="F9" s="595"/>
      <c r="G9" s="596"/>
    </row>
    <row r="10" spans="1:11">
      <c r="A10" s="553" t="s">
        <v>42</v>
      </c>
      <c r="B10" s="554"/>
      <c r="C10" s="554"/>
      <c r="D10" s="554"/>
      <c r="E10" s="554"/>
      <c r="F10" s="554"/>
      <c r="G10" s="555"/>
    </row>
    <row r="11" spans="1:11" ht="25.5">
      <c r="A11" s="63" t="s">
        <v>1</v>
      </c>
      <c r="B11" s="569" t="s">
        <v>48</v>
      </c>
      <c r="C11" s="571"/>
      <c r="D11" s="569" t="s">
        <v>46</v>
      </c>
      <c r="E11" s="571"/>
      <c r="F11" s="67" t="s">
        <v>47</v>
      </c>
      <c r="G11" s="63" t="s">
        <v>5</v>
      </c>
    </row>
    <row r="12" spans="1:11">
      <c r="A12" s="40" t="s">
        <v>83</v>
      </c>
      <c r="B12" s="572" t="s">
        <v>78</v>
      </c>
      <c r="C12" s="574"/>
      <c r="D12" s="572">
        <v>100</v>
      </c>
      <c r="E12" s="574"/>
      <c r="F12" s="41"/>
      <c r="G12" s="75" t="e">
        <f>F12/E12*100</f>
        <v>#DIV/0!</v>
      </c>
    </row>
    <row r="13" spans="1:11" ht="6.75" customHeight="1">
      <c r="A13" s="576"/>
      <c r="B13" s="577"/>
      <c r="C13" s="577"/>
      <c r="D13" s="577"/>
      <c r="E13" s="577"/>
      <c r="F13" s="577"/>
      <c r="G13" s="578"/>
    </row>
    <row r="14" spans="1:11">
      <c r="A14" s="553" t="s">
        <v>43</v>
      </c>
      <c r="B14" s="554"/>
      <c r="C14" s="554"/>
      <c r="D14" s="554"/>
      <c r="E14" s="554"/>
      <c r="F14" s="554"/>
      <c r="G14" s="555"/>
    </row>
    <row r="15" spans="1:11">
      <c r="A15" s="78" t="s">
        <v>58</v>
      </c>
      <c r="B15" s="64" t="s">
        <v>8</v>
      </c>
      <c r="C15" s="64" t="s">
        <v>9</v>
      </c>
      <c r="D15" s="79" t="s">
        <v>59</v>
      </c>
      <c r="E15" s="79" t="s">
        <v>60</v>
      </c>
      <c r="F15" s="64" t="s">
        <v>32</v>
      </c>
      <c r="G15" s="65" t="s">
        <v>10</v>
      </c>
    </row>
    <row r="16" spans="1:11" ht="17.25" customHeight="1">
      <c r="A16" s="96">
        <v>857322</v>
      </c>
      <c r="B16" s="42"/>
      <c r="C16" s="42"/>
      <c r="D16" s="42"/>
      <c r="E16" s="42"/>
      <c r="F16" s="42"/>
      <c r="G16" s="75" t="e">
        <f>F16/B16*100</f>
        <v>#DIV/0!</v>
      </c>
    </row>
    <row r="17" spans="1:8" ht="9.75" customHeight="1">
      <c r="A17" s="672"/>
      <c r="B17" s="673"/>
      <c r="C17" s="673"/>
      <c r="D17" s="673"/>
      <c r="E17" s="673"/>
      <c r="F17" s="673"/>
      <c r="G17" s="674"/>
    </row>
    <row r="18" spans="1:8" ht="18" customHeight="1">
      <c r="A18" s="556" t="s">
        <v>54</v>
      </c>
      <c r="B18" s="556"/>
      <c r="C18" s="556"/>
      <c r="D18" s="556"/>
      <c r="E18" s="556"/>
      <c r="F18" s="556"/>
      <c r="G18" s="556"/>
      <c r="H18" s="132"/>
    </row>
    <row r="19" spans="1:8" ht="3" customHeight="1">
      <c r="A19" s="666"/>
      <c r="B19" s="666"/>
      <c r="C19" s="666"/>
      <c r="D19" s="666"/>
      <c r="E19" s="666"/>
      <c r="F19" s="666"/>
      <c r="G19" s="666"/>
      <c r="H19" s="132"/>
    </row>
    <row r="20" spans="1:8" ht="15" customHeight="1">
      <c r="A20" s="557" t="s">
        <v>55</v>
      </c>
      <c r="B20" s="557"/>
      <c r="C20" s="557"/>
      <c r="D20" s="557"/>
      <c r="E20" s="557"/>
      <c r="F20" s="557"/>
      <c r="G20" s="557"/>
      <c r="H20" s="132"/>
    </row>
    <row r="21" spans="1:8" ht="58.5" customHeight="1">
      <c r="A21" s="666"/>
      <c r="B21" s="666"/>
      <c r="C21" s="666"/>
      <c r="D21" s="666"/>
      <c r="E21" s="666"/>
      <c r="F21" s="666"/>
      <c r="G21" s="666"/>
      <c r="H21" s="132"/>
    </row>
    <row r="22" spans="1:8" ht="15.75" customHeight="1">
      <c r="A22" s="557" t="s">
        <v>49</v>
      </c>
      <c r="B22" s="557"/>
      <c r="C22" s="557"/>
      <c r="D22" s="557"/>
      <c r="E22" s="557"/>
      <c r="F22" s="557"/>
      <c r="G22" s="557"/>
      <c r="H22" s="132"/>
    </row>
    <row r="23" spans="1:8" ht="45.75" customHeight="1">
      <c r="A23" s="667"/>
      <c r="B23" s="668"/>
      <c r="C23" s="668"/>
      <c r="D23" s="668"/>
      <c r="E23" s="668"/>
      <c r="F23" s="668"/>
      <c r="G23" s="669"/>
      <c r="H23" s="132"/>
    </row>
    <row r="24" spans="1:8" ht="15.75" customHeight="1">
      <c r="A24" s="557" t="s">
        <v>62</v>
      </c>
      <c r="B24" s="557"/>
      <c r="C24" s="557"/>
      <c r="D24" s="557"/>
      <c r="E24" s="557"/>
      <c r="F24" s="557"/>
      <c r="G24" s="557"/>
      <c r="H24" s="132"/>
    </row>
    <row r="25" spans="1:8" ht="55.5" customHeight="1">
      <c r="A25" s="670"/>
      <c r="B25" s="670"/>
      <c r="C25" s="670"/>
      <c r="D25" s="670"/>
      <c r="E25" s="670"/>
      <c r="F25" s="670"/>
      <c r="G25" s="670"/>
      <c r="H25" s="132"/>
    </row>
    <row r="26" spans="1:8" ht="13.5" customHeight="1">
      <c r="A26" s="671" t="s">
        <v>84</v>
      </c>
      <c r="B26" s="671"/>
      <c r="C26" s="671"/>
      <c r="D26" s="671"/>
      <c r="E26" s="671"/>
      <c r="F26" s="671"/>
      <c r="G26" s="671"/>
      <c r="H26" s="132"/>
    </row>
    <row r="27" spans="1:8" ht="35.25" customHeight="1">
      <c r="A27" s="97" t="s">
        <v>85</v>
      </c>
      <c r="B27" s="98" t="s">
        <v>86</v>
      </c>
      <c r="C27" s="98" t="s">
        <v>87</v>
      </c>
      <c r="D27" s="98" t="s">
        <v>16</v>
      </c>
      <c r="E27" s="665" t="s">
        <v>52</v>
      </c>
      <c r="F27" s="665"/>
      <c r="G27" s="665"/>
      <c r="H27" s="132"/>
    </row>
    <row r="28" spans="1:8" ht="18" customHeight="1">
      <c r="A28" s="99" t="s">
        <v>88</v>
      </c>
      <c r="B28" s="100">
        <v>29434.92</v>
      </c>
      <c r="C28" s="101"/>
      <c r="D28" s="102">
        <f>C28/B28*100</f>
        <v>0</v>
      </c>
      <c r="E28" s="664"/>
      <c r="F28" s="664"/>
      <c r="G28" s="664"/>
      <c r="H28" s="132"/>
    </row>
    <row r="29" spans="1:8" ht="15.75" customHeight="1">
      <c r="A29" s="103" t="s">
        <v>89</v>
      </c>
      <c r="B29" s="104">
        <v>84000</v>
      </c>
      <c r="C29" s="105"/>
      <c r="D29" s="106">
        <f>C29/B29*100</f>
        <v>0</v>
      </c>
      <c r="E29" s="663"/>
      <c r="F29" s="663"/>
      <c r="G29" s="663"/>
      <c r="H29" s="132"/>
    </row>
    <row r="30" spans="1:8" ht="18" customHeight="1">
      <c r="A30" s="103" t="s">
        <v>90</v>
      </c>
      <c r="B30" s="104">
        <v>78000</v>
      </c>
      <c r="C30" s="105"/>
      <c r="D30" s="106">
        <f>C30/B30*100</f>
        <v>0</v>
      </c>
      <c r="E30" s="582"/>
      <c r="F30" s="582"/>
      <c r="G30" s="582"/>
      <c r="H30" s="132"/>
    </row>
    <row r="31" spans="1:8" ht="21.75" customHeight="1">
      <c r="A31" s="103" t="s">
        <v>91</v>
      </c>
      <c r="B31" s="104">
        <v>24000</v>
      </c>
      <c r="C31" s="105"/>
      <c r="D31" s="106">
        <f>C31/B31*100</f>
        <v>0</v>
      </c>
      <c r="E31" s="582"/>
      <c r="F31" s="582"/>
      <c r="G31" s="582"/>
      <c r="H31" s="132"/>
    </row>
    <row r="32" spans="1:8" ht="21.75" customHeight="1">
      <c r="A32" s="103" t="s">
        <v>92</v>
      </c>
      <c r="B32" s="104">
        <v>5673.84</v>
      </c>
      <c r="C32" s="105"/>
      <c r="D32" s="106">
        <v>0</v>
      </c>
      <c r="E32" s="582"/>
      <c r="F32" s="582"/>
      <c r="G32" s="582"/>
      <c r="H32" s="132"/>
    </row>
    <row r="33" spans="1:8" ht="21.75" customHeight="1">
      <c r="A33" s="103" t="s">
        <v>93</v>
      </c>
      <c r="B33" s="104">
        <v>240000</v>
      </c>
      <c r="C33" s="105"/>
      <c r="D33" s="106">
        <f>C33/B33*100</f>
        <v>0</v>
      </c>
      <c r="E33" s="582"/>
      <c r="F33" s="582"/>
      <c r="G33" s="582"/>
      <c r="H33" s="132"/>
    </row>
    <row r="34" spans="1:8" ht="21.75" customHeight="1">
      <c r="A34" s="103" t="s">
        <v>94</v>
      </c>
      <c r="B34" s="104">
        <v>103843.8</v>
      </c>
      <c r="C34" s="105"/>
      <c r="D34" s="106">
        <f>C34/B34*100</f>
        <v>0</v>
      </c>
      <c r="E34" s="582"/>
      <c r="F34" s="582"/>
      <c r="G34" s="582"/>
      <c r="H34" s="132"/>
    </row>
    <row r="35" spans="1:8" ht="18.75" customHeight="1">
      <c r="A35" s="103" t="s">
        <v>95</v>
      </c>
      <c r="B35" s="107">
        <v>5030.76</v>
      </c>
      <c r="C35" s="105"/>
      <c r="D35" s="106">
        <f>C35/B35*100</f>
        <v>0</v>
      </c>
      <c r="E35" s="663"/>
      <c r="F35" s="663"/>
      <c r="G35" s="663"/>
      <c r="H35" s="132"/>
    </row>
    <row r="36" spans="1:8" ht="21.75" customHeight="1">
      <c r="A36" s="103" t="s">
        <v>96</v>
      </c>
      <c r="B36" s="108">
        <v>5400</v>
      </c>
      <c r="C36" s="105"/>
      <c r="D36" s="109">
        <v>2.0153702999999998</v>
      </c>
      <c r="E36" s="582"/>
      <c r="F36" s="582"/>
      <c r="G36" s="582"/>
      <c r="H36" s="132"/>
    </row>
    <row r="37" spans="1:8" ht="25.5" customHeight="1">
      <c r="A37" s="103" t="s">
        <v>97</v>
      </c>
      <c r="B37" s="107">
        <v>5176.05</v>
      </c>
      <c r="C37" s="105"/>
      <c r="D37" s="106">
        <f>C37/B37*100</f>
        <v>0</v>
      </c>
      <c r="E37" s="582"/>
      <c r="F37" s="582"/>
      <c r="G37" s="582"/>
      <c r="H37" s="132"/>
    </row>
    <row r="38" spans="1:8" s="43" customFormat="1" ht="18" customHeight="1">
      <c r="A38" s="103" t="s">
        <v>98</v>
      </c>
      <c r="B38" s="104">
        <v>24000</v>
      </c>
      <c r="C38" s="105"/>
      <c r="D38" s="106">
        <f>C38/B38*100</f>
        <v>0</v>
      </c>
      <c r="E38" s="582"/>
      <c r="F38" s="582"/>
      <c r="G38" s="582"/>
      <c r="H38" s="133"/>
    </row>
    <row r="39" spans="1:8" s="44" customFormat="1" ht="18" customHeight="1">
      <c r="A39" s="103" t="s">
        <v>99</v>
      </c>
      <c r="B39" s="104">
        <v>4350</v>
      </c>
      <c r="C39" s="105"/>
      <c r="D39" s="106">
        <f>C39/B39*100</f>
        <v>0</v>
      </c>
      <c r="E39" s="582"/>
      <c r="F39" s="582"/>
      <c r="G39" s="582"/>
      <c r="H39" s="134"/>
    </row>
    <row r="40" spans="1:8" s="44" customFormat="1" ht="25.5" customHeight="1">
      <c r="A40" s="103" t="s">
        <v>100</v>
      </c>
      <c r="B40" s="110">
        <v>0</v>
      </c>
      <c r="C40" s="111"/>
      <c r="D40" s="112">
        <v>0</v>
      </c>
      <c r="E40" s="582"/>
      <c r="F40" s="582"/>
      <c r="G40" s="582"/>
      <c r="H40" s="134"/>
    </row>
    <row r="41" spans="1:8" s="44" customFormat="1" ht="27.75" customHeight="1">
      <c r="A41" s="103" t="s">
        <v>101</v>
      </c>
      <c r="B41" s="110">
        <v>42000</v>
      </c>
      <c r="C41" s="111"/>
      <c r="D41" s="112">
        <v>0</v>
      </c>
      <c r="E41" s="582"/>
      <c r="F41" s="582"/>
      <c r="G41" s="582"/>
      <c r="H41" s="134"/>
    </row>
    <row r="42" spans="1:8" ht="24.75" customHeight="1">
      <c r="A42" s="113" t="s">
        <v>102</v>
      </c>
      <c r="B42" s="114">
        <f>SUM(B28:B41)</f>
        <v>650909.37000000011</v>
      </c>
      <c r="C42" s="114">
        <f>SUM(C28:C41)</f>
        <v>0</v>
      </c>
      <c r="D42" s="115">
        <f>C42/B42*100</f>
        <v>0</v>
      </c>
      <c r="E42" s="630"/>
      <c r="F42" s="630"/>
      <c r="G42" s="630"/>
      <c r="H42" s="132"/>
    </row>
    <row r="43" spans="1:8" ht="34.5" customHeight="1">
      <c r="A43" s="631" t="s">
        <v>122</v>
      </c>
      <c r="B43" s="661"/>
      <c r="C43" s="661"/>
      <c r="D43" s="661"/>
      <c r="E43" s="661"/>
      <c r="F43" s="661"/>
      <c r="G43" s="661"/>
      <c r="H43" s="132"/>
    </row>
    <row r="44" spans="1:8">
      <c r="A44" s="662" t="s">
        <v>103</v>
      </c>
      <c r="B44" s="540"/>
      <c r="C44" s="540"/>
      <c r="D44" s="540"/>
      <c r="E44" s="540"/>
      <c r="F44" s="540"/>
      <c r="G44" s="540"/>
      <c r="H44" s="132"/>
    </row>
    <row r="45" spans="1:8" ht="25.5">
      <c r="A45" s="579" t="s">
        <v>85</v>
      </c>
      <c r="B45" s="579"/>
      <c r="C45" s="98" t="s">
        <v>104</v>
      </c>
      <c r="D45" s="98" t="s">
        <v>105</v>
      </c>
      <c r="E45" s="116" t="s">
        <v>16</v>
      </c>
      <c r="F45" s="561" t="s">
        <v>52</v>
      </c>
      <c r="G45" s="580"/>
      <c r="H45" s="132"/>
    </row>
    <row r="46" spans="1:8">
      <c r="A46" s="581" t="s">
        <v>106</v>
      </c>
      <c r="B46" s="581"/>
      <c r="C46" s="105">
        <v>3000</v>
      </c>
      <c r="D46" s="105"/>
      <c r="E46" s="117">
        <f t="shared" ref="E46:E60" si="0">D46/C46*100</f>
        <v>0</v>
      </c>
      <c r="F46" s="655"/>
      <c r="G46" s="656"/>
      <c r="H46" s="132"/>
    </row>
    <row r="47" spans="1:8">
      <c r="A47" s="581" t="s">
        <v>107</v>
      </c>
      <c r="B47" s="581"/>
      <c r="C47" s="105">
        <v>1500</v>
      </c>
      <c r="D47" s="105"/>
      <c r="E47" s="117">
        <f t="shared" si="0"/>
        <v>0</v>
      </c>
      <c r="F47" s="655"/>
      <c r="G47" s="656"/>
      <c r="H47" s="132"/>
    </row>
    <row r="48" spans="1:8">
      <c r="A48" s="581" t="s">
        <v>108</v>
      </c>
      <c r="B48" s="581"/>
      <c r="C48" s="105">
        <v>1200</v>
      </c>
      <c r="D48" s="105"/>
      <c r="E48" s="117">
        <f t="shared" si="0"/>
        <v>0</v>
      </c>
      <c r="F48" s="655"/>
      <c r="G48" s="656"/>
      <c r="H48" s="132"/>
    </row>
    <row r="49" spans="1:8">
      <c r="A49" s="581" t="s">
        <v>109</v>
      </c>
      <c r="B49" s="581"/>
      <c r="C49" s="105">
        <v>78000</v>
      </c>
      <c r="D49" s="105"/>
      <c r="E49" s="117">
        <f t="shared" si="0"/>
        <v>0</v>
      </c>
      <c r="F49" s="655"/>
      <c r="G49" s="656"/>
      <c r="H49" s="132"/>
    </row>
    <row r="50" spans="1:8">
      <c r="A50" s="581" t="s">
        <v>110</v>
      </c>
      <c r="B50" s="581"/>
      <c r="C50" s="105">
        <v>7691.38</v>
      </c>
      <c r="D50" s="105"/>
      <c r="E50" s="117">
        <f t="shared" si="0"/>
        <v>0</v>
      </c>
      <c r="F50" s="655"/>
      <c r="G50" s="656"/>
      <c r="H50" s="132"/>
    </row>
    <row r="51" spans="1:8">
      <c r="A51" s="581" t="s">
        <v>111</v>
      </c>
      <c r="B51" s="581"/>
      <c r="C51" s="105">
        <v>1108.6199999999999</v>
      </c>
      <c r="D51" s="105"/>
      <c r="E51" s="117">
        <f t="shared" si="0"/>
        <v>0</v>
      </c>
      <c r="F51" s="655"/>
      <c r="G51" s="656"/>
      <c r="H51" s="132"/>
    </row>
    <row r="52" spans="1:8">
      <c r="A52" s="581" t="s">
        <v>112</v>
      </c>
      <c r="B52" s="581"/>
      <c r="C52" s="105">
        <v>10000</v>
      </c>
      <c r="D52" s="105"/>
      <c r="E52" s="117">
        <f t="shared" si="0"/>
        <v>0</v>
      </c>
      <c r="F52" s="655"/>
      <c r="G52" s="656"/>
      <c r="H52" s="132"/>
    </row>
    <row r="53" spans="1:8" ht="21" customHeight="1">
      <c r="A53" s="581" t="s">
        <v>113</v>
      </c>
      <c r="B53" s="581"/>
      <c r="C53" s="105">
        <v>4000</v>
      </c>
      <c r="D53" s="105"/>
      <c r="E53" s="117">
        <f t="shared" si="0"/>
        <v>0</v>
      </c>
      <c r="F53" s="655"/>
      <c r="G53" s="656"/>
      <c r="H53" s="132"/>
    </row>
    <row r="54" spans="1:8" ht="22.5" customHeight="1">
      <c r="A54" s="581" t="s">
        <v>114</v>
      </c>
      <c r="B54" s="581"/>
      <c r="C54" s="105">
        <v>15000</v>
      </c>
      <c r="D54" s="105"/>
      <c r="E54" s="117">
        <f t="shared" si="0"/>
        <v>0</v>
      </c>
      <c r="F54" s="655"/>
      <c r="G54" s="656"/>
      <c r="H54" s="132"/>
    </row>
    <row r="55" spans="1:8" ht="22.5" customHeight="1">
      <c r="A55" s="581" t="s">
        <v>115</v>
      </c>
      <c r="B55" s="581"/>
      <c r="C55" s="105">
        <v>200000</v>
      </c>
      <c r="D55" s="105"/>
      <c r="E55" s="117">
        <f t="shared" si="0"/>
        <v>0</v>
      </c>
      <c r="F55" s="655"/>
      <c r="G55" s="656"/>
      <c r="H55" s="132"/>
    </row>
    <row r="56" spans="1:8" ht="25.5" customHeight="1">
      <c r="A56" s="581" t="s">
        <v>116</v>
      </c>
      <c r="B56" s="581"/>
      <c r="C56" s="105">
        <v>241377.2</v>
      </c>
      <c r="D56" s="105"/>
      <c r="E56" s="117">
        <f t="shared" si="0"/>
        <v>0</v>
      </c>
      <c r="F56" s="655"/>
      <c r="G56" s="656"/>
      <c r="H56" s="132"/>
    </row>
    <row r="57" spans="1:8" ht="18" customHeight="1">
      <c r="A57" s="581" t="s">
        <v>117</v>
      </c>
      <c r="B57" s="581"/>
      <c r="C57" s="105">
        <v>47100</v>
      </c>
      <c r="D57" s="105"/>
      <c r="E57" s="117">
        <f t="shared" si="0"/>
        <v>0</v>
      </c>
      <c r="F57" s="655"/>
      <c r="G57" s="656"/>
      <c r="H57" s="132"/>
    </row>
    <row r="58" spans="1:8">
      <c r="A58" s="581" t="s">
        <v>118</v>
      </c>
      <c r="B58" s="581"/>
      <c r="C58" s="105">
        <v>20700</v>
      </c>
      <c r="D58" s="105"/>
      <c r="E58" s="117">
        <f t="shared" si="0"/>
        <v>0</v>
      </c>
      <c r="F58" s="655"/>
      <c r="G58" s="656"/>
      <c r="H58" s="132"/>
    </row>
    <row r="59" spans="1:8">
      <c r="A59" s="581" t="s">
        <v>119</v>
      </c>
      <c r="B59" s="581"/>
      <c r="C59" s="105">
        <v>0</v>
      </c>
      <c r="D59" s="105"/>
      <c r="E59" s="117">
        <v>0</v>
      </c>
      <c r="F59" s="655"/>
      <c r="G59" s="656"/>
      <c r="H59" s="132"/>
    </row>
    <row r="60" spans="1:8" ht="24.75" customHeight="1">
      <c r="A60" s="622" t="s">
        <v>120</v>
      </c>
      <c r="B60" s="622"/>
      <c r="C60" s="135">
        <f>C46+C47+C48+C49+C50+C51+C52+C53+C54+C55+C56+C57+C58+C59</f>
        <v>630677.19999999995</v>
      </c>
      <c r="D60" s="135"/>
      <c r="E60" s="136">
        <f t="shared" si="0"/>
        <v>0</v>
      </c>
      <c r="F60" s="657"/>
      <c r="G60" s="658"/>
      <c r="H60" s="132"/>
    </row>
    <row r="61" spans="1:8" ht="27.75" customHeight="1">
      <c r="A61" s="599" t="s">
        <v>121</v>
      </c>
      <c r="B61" s="600"/>
      <c r="C61" s="137">
        <f>C60+B42</f>
        <v>1281586.57</v>
      </c>
      <c r="D61" s="137"/>
      <c r="E61" s="138">
        <f>D61/C61*100</f>
        <v>0</v>
      </c>
      <c r="F61" s="659"/>
      <c r="G61" s="660"/>
      <c r="H61" s="132"/>
    </row>
    <row r="62" spans="1:8" ht="24" customHeight="1">
      <c r="A62" s="601" t="s">
        <v>123</v>
      </c>
      <c r="B62" s="602"/>
      <c r="C62" s="603" t="s">
        <v>124</v>
      </c>
      <c r="D62" s="603"/>
      <c r="E62" s="617" t="s">
        <v>125</v>
      </c>
      <c r="F62" s="618"/>
      <c r="G62" s="618"/>
      <c r="H62" s="653"/>
    </row>
    <row r="63" spans="1:8" ht="38.25">
      <c r="A63" s="139" t="s">
        <v>126</v>
      </c>
      <c r="B63" s="140" t="s">
        <v>127</v>
      </c>
      <c r="C63" s="139" t="s">
        <v>128</v>
      </c>
      <c r="D63" s="141" t="s">
        <v>129</v>
      </c>
      <c r="E63" s="619"/>
      <c r="F63" s="620"/>
      <c r="G63" s="620"/>
      <c r="H63" s="654"/>
    </row>
    <row r="64" spans="1:8">
      <c r="A64" s="650"/>
      <c r="B64" s="118"/>
      <c r="C64" s="119"/>
      <c r="D64" s="120"/>
      <c r="E64" s="629"/>
      <c r="F64" s="629"/>
      <c r="G64" s="629"/>
      <c r="H64" s="629"/>
    </row>
    <row r="65" spans="1:8" ht="23.25" customHeight="1">
      <c r="A65" s="651"/>
      <c r="B65" s="121"/>
      <c r="C65" s="119"/>
      <c r="D65" s="120"/>
      <c r="E65" s="629"/>
      <c r="F65" s="629"/>
      <c r="G65" s="629"/>
      <c r="H65" s="629"/>
    </row>
    <row r="66" spans="1:8">
      <c r="A66" s="650"/>
      <c r="B66" s="118"/>
      <c r="C66" s="119"/>
      <c r="D66" s="120"/>
      <c r="E66" s="629"/>
      <c r="F66" s="629"/>
      <c r="G66" s="629"/>
      <c r="H66" s="629"/>
    </row>
    <row r="67" spans="1:8">
      <c r="A67" s="651"/>
      <c r="B67" s="121"/>
      <c r="C67" s="119"/>
      <c r="D67" s="120"/>
      <c r="E67" s="652"/>
      <c r="F67" s="652"/>
      <c r="G67" s="652"/>
      <c r="H67" s="652"/>
    </row>
    <row r="68" spans="1:8">
      <c r="A68" s="122"/>
      <c r="B68" s="123"/>
      <c r="C68" s="119"/>
      <c r="D68" s="120"/>
      <c r="E68" s="629"/>
      <c r="F68" s="629"/>
      <c r="G68" s="629"/>
      <c r="H68" s="629"/>
    </row>
    <row r="69" spans="1:8">
      <c r="A69" s="650"/>
      <c r="B69" s="118"/>
      <c r="C69" s="119"/>
      <c r="D69" s="120"/>
      <c r="E69" s="629"/>
      <c r="F69" s="629"/>
      <c r="G69" s="629"/>
      <c r="H69" s="629"/>
    </row>
    <row r="70" spans="1:8">
      <c r="A70" s="651"/>
      <c r="B70" s="121"/>
      <c r="C70" s="119"/>
      <c r="D70" s="120"/>
      <c r="E70" s="644"/>
      <c r="F70" s="644"/>
      <c r="G70" s="644"/>
      <c r="H70" s="644"/>
    </row>
    <row r="71" spans="1:8">
      <c r="A71" s="122"/>
      <c r="B71" s="123"/>
      <c r="C71" s="119"/>
      <c r="D71" s="120"/>
      <c r="E71" s="644"/>
      <c r="F71" s="644"/>
      <c r="G71" s="644"/>
      <c r="H71" s="644"/>
    </row>
    <row r="72" spans="1:8">
      <c r="A72" s="122"/>
      <c r="B72" s="120"/>
      <c r="C72" s="119"/>
      <c r="D72" s="120"/>
      <c r="E72" s="629"/>
      <c r="F72" s="629"/>
      <c r="G72" s="629"/>
      <c r="H72" s="629"/>
    </row>
    <row r="73" spans="1:8">
      <c r="A73" s="122"/>
      <c r="B73" s="120"/>
      <c r="C73" s="119"/>
      <c r="D73" s="120"/>
      <c r="E73" s="629"/>
      <c r="F73" s="629"/>
      <c r="G73" s="629"/>
      <c r="H73" s="629"/>
    </row>
    <row r="74" spans="1:8">
      <c r="A74" s="122"/>
      <c r="B74" s="120"/>
      <c r="C74" s="645"/>
      <c r="D74" s="648"/>
      <c r="E74" s="629"/>
      <c r="F74" s="629"/>
      <c r="G74" s="629"/>
      <c r="H74" s="629"/>
    </row>
    <row r="75" spans="1:8">
      <c r="A75" s="122"/>
      <c r="B75" s="120"/>
      <c r="C75" s="646"/>
      <c r="D75" s="649"/>
      <c r="E75" s="644"/>
      <c r="F75" s="644"/>
      <c r="G75" s="644"/>
      <c r="H75" s="644"/>
    </row>
    <row r="76" spans="1:8">
      <c r="A76" s="122"/>
      <c r="B76" s="120"/>
      <c r="C76" s="647"/>
      <c r="D76" s="649"/>
      <c r="E76" s="644"/>
      <c r="F76" s="644"/>
      <c r="G76" s="644"/>
      <c r="H76" s="644"/>
    </row>
    <row r="77" spans="1:8">
      <c r="A77" s="122"/>
      <c r="B77" s="120"/>
      <c r="C77" s="119"/>
      <c r="D77" s="120"/>
      <c r="E77" s="629"/>
      <c r="F77" s="629"/>
      <c r="G77" s="629"/>
      <c r="H77" s="629"/>
    </row>
    <row r="78" spans="1:8">
      <c r="A78" s="122"/>
      <c r="B78" s="120"/>
      <c r="C78" s="119"/>
      <c r="D78" s="120"/>
      <c r="E78" s="629"/>
      <c r="F78" s="629"/>
      <c r="G78" s="629"/>
      <c r="H78" s="629"/>
    </row>
    <row r="79" spans="1:8">
      <c r="A79" s="124"/>
      <c r="B79" s="120"/>
      <c r="C79" s="119"/>
      <c r="D79" s="120"/>
      <c r="E79" s="629"/>
      <c r="F79" s="629"/>
      <c r="G79" s="629"/>
      <c r="H79" s="629"/>
    </row>
    <row r="80" spans="1:8">
      <c r="A80" s="125" t="s">
        <v>102</v>
      </c>
      <c r="B80" s="126">
        <f>SUM(B64:B79)</f>
        <v>0</v>
      </c>
      <c r="C80" s="125" t="s">
        <v>102</v>
      </c>
      <c r="D80" s="126">
        <f>SUM(D64:D79)</f>
        <v>0</v>
      </c>
      <c r="E80" s="630"/>
      <c r="F80" s="630"/>
      <c r="G80" s="630"/>
      <c r="H80" s="630"/>
    </row>
    <row r="81" spans="1:9">
      <c r="A81" s="127"/>
      <c r="B81" s="128"/>
      <c r="C81" s="122"/>
      <c r="D81" s="120"/>
      <c r="E81" s="629"/>
      <c r="F81" s="629"/>
      <c r="G81" s="629"/>
      <c r="H81" s="629"/>
    </row>
    <row r="82" spans="1:9">
      <c r="A82" s="124"/>
      <c r="B82" s="129"/>
      <c r="C82" s="119"/>
      <c r="D82" s="120"/>
      <c r="E82" s="629"/>
      <c r="F82" s="629"/>
      <c r="G82" s="629"/>
      <c r="H82" s="629"/>
    </row>
    <row r="83" spans="1:9">
      <c r="A83" s="125" t="s">
        <v>130</v>
      </c>
      <c r="B83" s="130">
        <f>SUM(B80+B82)</f>
        <v>0</v>
      </c>
      <c r="C83" s="125" t="s">
        <v>130</v>
      </c>
      <c r="D83" s="126">
        <f>D80+D81+D82</f>
        <v>0</v>
      </c>
      <c r="E83" s="630"/>
      <c r="F83" s="630"/>
      <c r="G83" s="630"/>
      <c r="H83" s="630"/>
    </row>
    <row r="84" spans="1:9" ht="83.25" customHeight="1">
      <c r="A84" s="631" t="s">
        <v>131</v>
      </c>
      <c r="B84" s="632"/>
      <c r="C84" s="632"/>
      <c r="D84" s="632"/>
      <c r="E84" s="632"/>
      <c r="F84" s="632"/>
      <c r="G84" s="632"/>
      <c r="H84" s="633"/>
    </row>
    <row r="85" spans="1:9">
      <c r="A85" s="634" t="s">
        <v>63</v>
      </c>
      <c r="B85" s="634"/>
      <c r="C85" s="634"/>
      <c r="D85" s="634"/>
      <c r="E85" s="634"/>
      <c r="F85" s="634"/>
      <c r="G85" s="634"/>
      <c r="H85" s="634"/>
      <c r="I85" s="634"/>
    </row>
    <row r="86" spans="1:9">
      <c r="A86" s="635"/>
      <c r="B86" s="636"/>
      <c r="C86" s="636"/>
      <c r="D86" s="636"/>
      <c r="E86" s="636"/>
      <c r="F86" s="636"/>
      <c r="G86" s="636"/>
      <c r="H86" s="636"/>
      <c r="I86" s="637"/>
    </row>
    <row r="87" spans="1:9">
      <c r="A87" s="638"/>
      <c r="B87" s="639"/>
      <c r="C87" s="639"/>
      <c r="D87" s="639"/>
      <c r="E87" s="639"/>
      <c r="F87" s="639"/>
      <c r="G87" s="639"/>
      <c r="H87" s="639"/>
      <c r="I87" s="640"/>
    </row>
    <row r="88" spans="1:9">
      <c r="A88" s="641"/>
      <c r="B88" s="642"/>
      <c r="C88" s="642"/>
      <c r="D88" s="642"/>
      <c r="E88" s="642"/>
      <c r="F88" s="642"/>
      <c r="G88" s="642"/>
      <c r="H88" s="642"/>
      <c r="I88" s="643"/>
    </row>
    <row r="90" spans="1:9">
      <c r="A90" s="142" t="s">
        <v>23</v>
      </c>
      <c r="B90" s="142"/>
      <c r="C90" s="492" t="s">
        <v>22</v>
      </c>
      <c r="D90" s="492"/>
      <c r="E90" s="492"/>
      <c r="F90" s="489" t="s">
        <v>44</v>
      </c>
      <c r="G90" s="491"/>
      <c r="H90" s="85" t="s">
        <v>44</v>
      </c>
      <c r="I90" s="86"/>
    </row>
    <row r="91" spans="1:9">
      <c r="A91" s="623"/>
      <c r="B91" s="624"/>
      <c r="C91" s="623"/>
      <c r="D91" s="627"/>
      <c r="E91" s="624"/>
      <c r="F91" s="623"/>
      <c r="G91" s="624"/>
      <c r="H91" s="81"/>
      <c r="I91" s="82"/>
    </row>
    <row r="92" spans="1:9">
      <c r="A92" s="625"/>
      <c r="B92" s="626"/>
      <c r="C92" s="625"/>
      <c r="D92" s="628"/>
      <c r="E92" s="626"/>
      <c r="F92" s="625"/>
      <c r="G92" s="626"/>
      <c r="H92" s="81"/>
      <c r="I92" s="82"/>
    </row>
    <row r="93" spans="1:9">
      <c r="A93" s="493"/>
      <c r="B93" s="495"/>
      <c r="C93" s="493"/>
      <c r="D93" s="494"/>
      <c r="E93" s="495"/>
      <c r="F93" s="493"/>
      <c r="G93" s="495"/>
      <c r="H93" s="83"/>
      <c r="I93" s="84"/>
    </row>
    <row r="94" spans="1:9">
      <c r="A94" s="132"/>
      <c r="B94" s="132"/>
      <c r="C94" s="132"/>
      <c r="D94" s="132"/>
      <c r="E94" s="132"/>
      <c r="F94" s="132"/>
      <c r="G94" s="132"/>
      <c r="H94" s="132"/>
    </row>
    <row r="95" spans="1:9">
      <c r="A95" s="132"/>
      <c r="B95" s="132"/>
      <c r="C95" s="132"/>
      <c r="D95" s="132"/>
      <c r="E95" s="132"/>
      <c r="F95" s="132"/>
      <c r="G95" s="132"/>
      <c r="H95" s="132"/>
    </row>
    <row r="96" spans="1:9">
      <c r="A96" s="132"/>
      <c r="B96" s="132"/>
      <c r="C96" s="132"/>
      <c r="D96" s="132"/>
      <c r="E96" s="132"/>
      <c r="F96" s="132"/>
      <c r="G96" s="132"/>
      <c r="H96" s="132"/>
    </row>
    <row r="97" spans="1:8">
      <c r="A97" s="132"/>
      <c r="B97" s="132"/>
      <c r="C97" s="132"/>
      <c r="D97" s="132"/>
      <c r="E97" s="132"/>
      <c r="F97" s="132"/>
      <c r="G97" s="132"/>
      <c r="H97" s="132"/>
    </row>
    <row r="98" spans="1:8">
      <c r="A98" s="132"/>
      <c r="B98" s="132"/>
      <c r="C98" s="132"/>
      <c r="D98" s="132"/>
      <c r="E98" s="132"/>
      <c r="F98" s="132"/>
      <c r="G98" s="132"/>
      <c r="H98" s="132"/>
    </row>
    <row r="99" spans="1:8">
      <c r="A99" s="132"/>
      <c r="B99" s="132"/>
      <c r="C99" s="132"/>
      <c r="D99" s="132"/>
      <c r="E99" s="132"/>
      <c r="F99" s="132"/>
      <c r="G99" s="132"/>
      <c r="H99" s="132"/>
    </row>
    <row r="100" spans="1:8">
      <c r="A100" s="132"/>
      <c r="B100" s="132"/>
      <c r="C100" s="132"/>
      <c r="D100" s="132"/>
      <c r="E100" s="132"/>
      <c r="F100" s="132"/>
      <c r="G100" s="132"/>
      <c r="H100" s="132"/>
    </row>
    <row r="101" spans="1:8">
      <c r="A101" s="132"/>
      <c r="B101" s="132"/>
      <c r="C101" s="132"/>
      <c r="D101" s="132"/>
      <c r="E101" s="132"/>
      <c r="F101" s="132"/>
      <c r="G101" s="132"/>
      <c r="H101" s="132"/>
    </row>
    <row r="102" spans="1:8">
      <c r="A102" s="131"/>
      <c r="B102" s="131"/>
      <c r="C102" s="131"/>
      <c r="D102" s="131"/>
      <c r="E102" s="131"/>
      <c r="F102" s="131"/>
      <c r="G102" s="131"/>
      <c r="H102" s="131"/>
    </row>
    <row r="103" spans="1:8">
      <c r="A103" s="131"/>
      <c r="B103" s="131"/>
      <c r="C103" s="131"/>
      <c r="D103" s="131"/>
      <c r="E103" s="131"/>
      <c r="F103" s="131"/>
      <c r="G103" s="131"/>
      <c r="H103" s="131"/>
    </row>
    <row r="104" spans="1:8">
      <c r="A104" s="131"/>
      <c r="B104" s="131"/>
      <c r="C104" s="131"/>
      <c r="D104" s="131"/>
      <c r="E104" s="131"/>
      <c r="F104" s="131"/>
      <c r="G104" s="131"/>
      <c r="H104" s="131"/>
    </row>
    <row r="105" spans="1:8">
      <c r="A105" s="131"/>
      <c r="B105" s="131"/>
      <c r="C105" s="131"/>
      <c r="D105" s="131"/>
      <c r="E105" s="131"/>
      <c r="F105" s="131"/>
      <c r="G105" s="131"/>
      <c r="H105" s="131"/>
    </row>
    <row r="106" spans="1:8">
      <c r="A106" s="131"/>
      <c r="B106" s="131"/>
      <c r="C106" s="131"/>
      <c r="D106" s="131"/>
      <c r="E106" s="131"/>
      <c r="F106" s="131"/>
      <c r="G106" s="131"/>
      <c r="H106" s="131"/>
    </row>
    <row r="107" spans="1:8">
      <c r="A107" s="131"/>
      <c r="B107" s="131"/>
      <c r="C107" s="131"/>
      <c r="D107" s="131"/>
      <c r="E107" s="131"/>
      <c r="F107" s="131"/>
      <c r="G107" s="131"/>
      <c r="H107" s="131"/>
    </row>
    <row r="108" spans="1:8">
      <c r="A108" s="131"/>
      <c r="B108" s="131"/>
      <c r="C108" s="131"/>
      <c r="D108" s="131"/>
      <c r="E108" s="131"/>
      <c r="F108" s="131"/>
      <c r="G108" s="131"/>
      <c r="H108" s="131"/>
    </row>
    <row r="109" spans="1:8">
      <c r="A109" s="131"/>
      <c r="B109" s="131"/>
      <c r="C109" s="131"/>
      <c r="D109" s="131"/>
      <c r="E109" s="131"/>
      <c r="F109" s="131"/>
      <c r="G109" s="131"/>
      <c r="H109" s="131"/>
    </row>
    <row r="110" spans="1:8">
      <c r="A110" s="131"/>
      <c r="B110" s="131"/>
      <c r="C110" s="131"/>
      <c r="D110" s="131"/>
      <c r="E110" s="131"/>
      <c r="F110" s="131"/>
      <c r="G110" s="131"/>
      <c r="H110" s="131"/>
    </row>
    <row r="111" spans="1:8">
      <c r="A111" s="131"/>
      <c r="B111" s="131"/>
      <c r="C111" s="131"/>
      <c r="D111" s="131"/>
      <c r="E111" s="131"/>
      <c r="F111" s="131"/>
      <c r="G111" s="131"/>
      <c r="H111" s="131"/>
    </row>
  </sheetData>
  <mergeCells count="111">
    <mergeCell ref="A17:G17"/>
    <mergeCell ref="B11:C11"/>
    <mergeCell ref="B12:C12"/>
    <mergeCell ref="D11:E11"/>
    <mergeCell ref="D12:E12"/>
    <mergeCell ref="A1:G1"/>
    <mergeCell ref="A2:G2"/>
    <mergeCell ref="B8:G8"/>
    <mergeCell ref="B4:K4"/>
    <mergeCell ref="B6:K6"/>
    <mergeCell ref="A9:G9"/>
    <mergeCell ref="A10:G10"/>
    <mergeCell ref="A13:G13"/>
    <mergeCell ref="A14:G14"/>
    <mergeCell ref="E28:G28"/>
    <mergeCell ref="E29:G29"/>
    <mergeCell ref="E30:G30"/>
    <mergeCell ref="E31:G31"/>
    <mergeCell ref="E32:G32"/>
    <mergeCell ref="E27:G27"/>
    <mergeCell ref="A21:G21"/>
    <mergeCell ref="A19:G19"/>
    <mergeCell ref="A18:G18"/>
    <mergeCell ref="A20:G20"/>
    <mergeCell ref="A22:G22"/>
    <mergeCell ref="A23:G23"/>
    <mergeCell ref="A24:G24"/>
    <mergeCell ref="A25:G25"/>
    <mergeCell ref="A26:G26"/>
    <mergeCell ref="E38:G38"/>
    <mergeCell ref="E39:G39"/>
    <mergeCell ref="E40:G40"/>
    <mergeCell ref="E41:G41"/>
    <mergeCell ref="E42:G42"/>
    <mergeCell ref="E33:G33"/>
    <mergeCell ref="E34:G34"/>
    <mergeCell ref="E35:G35"/>
    <mergeCell ref="E36:G36"/>
    <mergeCell ref="E37:G37"/>
    <mergeCell ref="A47:B47"/>
    <mergeCell ref="F47:G47"/>
    <mergeCell ref="A48:B48"/>
    <mergeCell ref="F48:G48"/>
    <mergeCell ref="A49:B49"/>
    <mergeCell ref="F49:G49"/>
    <mergeCell ref="A43:G43"/>
    <mergeCell ref="A44:G44"/>
    <mergeCell ref="A45:B45"/>
    <mergeCell ref="F45:G45"/>
    <mergeCell ref="A46:B46"/>
    <mergeCell ref="F46:G46"/>
    <mergeCell ref="A53:B53"/>
    <mergeCell ref="F53:G53"/>
    <mergeCell ref="A54:B54"/>
    <mergeCell ref="F54:G54"/>
    <mergeCell ref="A55:B55"/>
    <mergeCell ref="F55:G55"/>
    <mergeCell ref="A50:B50"/>
    <mergeCell ref="F50:G50"/>
    <mergeCell ref="A51:B51"/>
    <mergeCell ref="F51:G51"/>
    <mergeCell ref="A52:B52"/>
    <mergeCell ref="F52:G52"/>
    <mergeCell ref="A59:B59"/>
    <mergeCell ref="F59:G59"/>
    <mergeCell ref="A60:B60"/>
    <mergeCell ref="F60:G60"/>
    <mergeCell ref="A61:B61"/>
    <mergeCell ref="F61:G61"/>
    <mergeCell ref="A56:B56"/>
    <mergeCell ref="F56:G56"/>
    <mergeCell ref="A57:B57"/>
    <mergeCell ref="F57:G57"/>
    <mergeCell ref="A58:B58"/>
    <mergeCell ref="F58:G58"/>
    <mergeCell ref="A66:A67"/>
    <mergeCell ref="E66:H66"/>
    <mergeCell ref="E67:H67"/>
    <mergeCell ref="E68:H68"/>
    <mergeCell ref="A69:A70"/>
    <mergeCell ref="E69:H69"/>
    <mergeCell ref="E70:H70"/>
    <mergeCell ref="A62:B62"/>
    <mergeCell ref="C62:D62"/>
    <mergeCell ref="E62:H63"/>
    <mergeCell ref="A64:A65"/>
    <mergeCell ref="E64:H64"/>
    <mergeCell ref="E65:H65"/>
    <mergeCell ref="E77:H77"/>
    <mergeCell ref="E78:H78"/>
    <mergeCell ref="E79:H79"/>
    <mergeCell ref="E80:H80"/>
    <mergeCell ref="E81:H81"/>
    <mergeCell ref="E71:H71"/>
    <mergeCell ref="E72:H72"/>
    <mergeCell ref="E73:H73"/>
    <mergeCell ref="C74:C76"/>
    <mergeCell ref="D74:D76"/>
    <mergeCell ref="E74:H74"/>
    <mergeCell ref="E75:H75"/>
    <mergeCell ref="E76:H76"/>
    <mergeCell ref="A91:B93"/>
    <mergeCell ref="C91:E93"/>
    <mergeCell ref="F91:G93"/>
    <mergeCell ref="F90:G90"/>
    <mergeCell ref="C90:E90"/>
    <mergeCell ref="E82:H82"/>
    <mergeCell ref="E83:H83"/>
    <mergeCell ref="A84:H84"/>
    <mergeCell ref="A85:I85"/>
    <mergeCell ref="A86:I88"/>
  </mergeCells>
  <printOptions horizontalCentered="1"/>
  <pageMargins left="0" right="0" top="1.7716535433070868" bottom="0" header="0.39370078740157483" footer="0.31496062992125984"/>
  <pageSetup paperSize="9" scale="40" orientation="portrait" useFirstPageNumber="1" horizontalDpi="300" verticalDpi="300" r:id="rId1"/>
  <headerFooter>
    <oddHeader xml:space="preserve">&amp;C&amp;G
&amp;8PREEITURA MUNICIPAL DE PALMAS
 SECRETARIA MUNICIPAL DE FINANÇAS
  Superintendência de Planejamento Orçamentário e Modernização Administrativa
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T137"/>
  <sheetViews>
    <sheetView view="pageBreakPreview" topLeftCell="A121" zoomScale="85" zoomScaleNormal="100" zoomScaleSheetLayoutView="85" workbookViewId="0">
      <selection activeCell="A28" sqref="A28:E28"/>
    </sheetView>
  </sheetViews>
  <sheetFormatPr defaultRowHeight="14.25"/>
  <cols>
    <col min="1" max="1" width="10.85546875" style="44" customWidth="1"/>
    <col min="2" max="2" width="14.140625" style="44" customWidth="1"/>
    <col min="3" max="3" width="36" style="44" customWidth="1"/>
    <col min="4" max="4" width="21.28515625" style="44" customWidth="1"/>
    <col min="5" max="5" width="13.85546875" style="44" customWidth="1"/>
    <col min="6" max="6" width="16.140625" style="44" customWidth="1"/>
    <col min="7" max="7" width="16.85546875" style="44" customWidth="1"/>
    <col min="8" max="8" width="15" style="44" customWidth="1"/>
    <col min="9" max="9" width="14.5703125" style="44" customWidth="1"/>
    <col min="10" max="10" width="14" style="44" customWidth="1"/>
    <col min="11" max="11" width="10.140625" style="44" bestFit="1" customWidth="1"/>
    <col min="12" max="12" width="11.5703125" style="44" customWidth="1"/>
    <col min="13" max="13" width="12.5703125" style="44" customWidth="1"/>
    <col min="14" max="14" width="10.5703125" style="44" bestFit="1" customWidth="1"/>
    <col min="15" max="16384" width="9.140625" style="44"/>
  </cols>
  <sheetData>
    <row r="1" spans="1:19" ht="24.75" customHeight="1">
      <c r="A1" s="725" t="s">
        <v>291</v>
      </c>
      <c r="B1" s="726"/>
      <c r="C1" s="726"/>
      <c r="D1" s="726"/>
      <c r="E1" s="726"/>
      <c r="F1" s="726"/>
      <c r="G1" s="726"/>
      <c r="H1" s="726"/>
      <c r="I1" s="726"/>
      <c r="J1" s="726"/>
      <c r="K1" s="726"/>
      <c r="L1" s="726"/>
      <c r="M1" s="727"/>
    </row>
    <row r="2" spans="1:19" ht="27.75" customHeight="1">
      <c r="A2" s="594" t="s">
        <v>292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6"/>
    </row>
    <row r="3" spans="1:19" ht="15">
      <c r="A3" s="714" t="s">
        <v>34</v>
      </c>
      <c r="B3" s="714"/>
      <c r="C3" s="597" t="s">
        <v>296</v>
      </c>
      <c r="D3" s="597"/>
      <c r="E3" s="597"/>
      <c r="F3" s="597"/>
      <c r="G3" s="597"/>
      <c r="H3" s="597"/>
      <c r="I3" s="597"/>
      <c r="J3" s="597"/>
      <c r="K3" s="597"/>
      <c r="L3" s="597"/>
      <c r="M3" s="597"/>
    </row>
    <row r="4" spans="1:19" ht="5.25" customHeight="1">
      <c r="A4" s="45"/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</row>
    <row r="5" spans="1:19" ht="15">
      <c r="A5" s="714" t="s">
        <v>35</v>
      </c>
      <c r="B5" s="714"/>
      <c r="C5" s="598" t="s">
        <v>295</v>
      </c>
      <c r="D5" s="598"/>
      <c r="E5" s="598"/>
      <c r="F5" s="598"/>
      <c r="G5" s="598"/>
      <c r="H5" s="598"/>
      <c r="I5" s="598"/>
      <c r="J5" s="598"/>
      <c r="K5" s="598"/>
      <c r="L5" s="598"/>
      <c r="M5" s="598"/>
    </row>
    <row r="6" spans="1:19" ht="5.25" customHeight="1">
      <c r="A6" s="45"/>
      <c r="B6" s="46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9" ht="44.25" customHeight="1">
      <c r="A7" s="714" t="s">
        <v>36</v>
      </c>
      <c r="B7" s="714"/>
      <c r="C7" s="716" t="s">
        <v>294</v>
      </c>
      <c r="D7" s="716"/>
      <c r="E7" s="717"/>
      <c r="F7" s="717"/>
      <c r="G7" s="717"/>
      <c r="H7" s="717"/>
      <c r="I7" s="717"/>
      <c r="J7" s="717"/>
      <c r="K7" s="717"/>
      <c r="L7" s="717"/>
      <c r="M7" s="717"/>
    </row>
    <row r="8" spans="1:19" ht="4.5" customHeight="1">
      <c r="A8" s="45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9"/>
    </row>
    <row r="9" spans="1:19" s="50" customFormat="1">
      <c r="A9" s="718" t="s">
        <v>37</v>
      </c>
      <c r="B9" s="719"/>
      <c r="C9" s="719"/>
      <c r="D9" s="720" t="s">
        <v>53</v>
      </c>
      <c r="E9" s="721"/>
      <c r="F9" s="721"/>
      <c r="G9" s="721"/>
      <c r="H9" s="721"/>
      <c r="I9" s="721"/>
      <c r="J9" s="722"/>
      <c r="K9" s="719" t="s">
        <v>38</v>
      </c>
      <c r="L9" s="719"/>
      <c r="M9" s="723"/>
    </row>
    <row r="10" spans="1:19">
      <c r="A10" s="51" t="s">
        <v>14</v>
      </c>
      <c r="B10" s="724" t="s">
        <v>15</v>
      </c>
      <c r="C10" s="724"/>
      <c r="D10" s="250" t="s">
        <v>58</v>
      </c>
      <c r="E10" s="52" t="s">
        <v>8</v>
      </c>
      <c r="F10" s="250" t="s">
        <v>9</v>
      </c>
      <c r="G10" s="250" t="s">
        <v>59</v>
      </c>
      <c r="H10" s="250" t="s">
        <v>60</v>
      </c>
      <c r="I10" s="250" t="s">
        <v>32</v>
      </c>
      <c r="J10" s="250" t="s">
        <v>16</v>
      </c>
      <c r="K10" s="250" t="s">
        <v>17</v>
      </c>
      <c r="L10" s="53" t="s">
        <v>18</v>
      </c>
      <c r="M10" s="54" t="s">
        <v>16</v>
      </c>
      <c r="N10" s="55"/>
    </row>
    <row r="11" spans="1:19" ht="25.5" customHeight="1">
      <c r="A11" s="91"/>
      <c r="B11" s="715"/>
      <c r="C11" s="715"/>
      <c r="D11" s="93"/>
      <c r="E11" s="56"/>
      <c r="F11" s="56"/>
      <c r="G11" s="56"/>
      <c r="H11" s="56"/>
      <c r="I11" s="56"/>
      <c r="J11" s="57"/>
      <c r="K11" s="93"/>
      <c r="L11" s="76"/>
      <c r="M11" s="223" t="e">
        <f t="shared" ref="M11:M16" si="0">L11/K11*100</f>
        <v>#DIV/0!</v>
      </c>
    </row>
    <row r="12" spans="1:19" ht="22.5" customHeight="1">
      <c r="A12" s="91"/>
      <c r="B12" s="715"/>
      <c r="C12" s="715"/>
      <c r="D12" s="93"/>
      <c r="E12" s="56"/>
      <c r="F12" s="56"/>
      <c r="G12" s="56"/>
      <c r="H12" s="56"/>
      <c r="I12" s="56"/>
      <c r="J12" s="57"/>
      <c r="K12" s="93"/>
      <c r="L12" s="76"/>
      <c r="M12" s="58" t="e">
        <f t="shared" si="0"/>
        <v>#DIV/0!</v>
      </c>
    </row>
    <row r="13" spans="1:19" ht="27" customHeight="1">
      <c r="A13" s="92"/>
      <c r="B13" s="715"/>
      <c r="C13" s="715"/>
      <c r="D13" s="93"/>
      <c r="E13" s="56"/>
      <c r="F13" s="56"/>
      <c r="G13" s="56"/>
      <c r="H13" s="56"/>
      <c r="I13" s="56"/>
      <c r="J13" s="57"/>
      <c r="K13" s="93"/>
      <c r="L13" s="76"/>
      <c r="M13" s="58" t="e">
        <f t="shared" si="0"/>
        <v>#DIV/0!</v>
      </c>
    </row>
    <row r="14" spans="1:19" ht="27" customHeight="1">
      <c r="A14" s="92"/>
      <c r="B14" s="715"/>
      <c r="C14" s="715"/>
      <c r="D14" s="93"/>
      <c r="E14" s="56"/>
      <c r="F14" s="56"/>
      <c r="G14" s="56"/>
      <c r="H14" s="56"/>
      <c r="I14" s="287"/>
      <c r="J14" s="288"/>
      <c r="K14" s="93"/>
      <c r="L14" s="76"/>
      <c r="M14" s="58" t="e">
        <f t="shared" si="0"/>
        <v>#DIV/0!</v>
      </c>
      <c r="N14" s="680"/>
      <c r="O14" s="680"/>
      <c r="P14" s="680"/>
      <c r="Q14" s="680"/>
      <c r="R14" s="680"/>
      <c r="S14" s="680"/>
    </row>
    <row r="15" spans="1:19" ht="26.25" customHeight="1">
      <c r="A15" s="91"/>
      <c r="B15" s="715"/>
      <c r="C15" s="715"/>
      <c r="D15" s="93"/>
      <c r="E15" s="56"/>
      <c r="F15" s="56"/>
      <c r="G15" s="56"/>
      <c r="H15" s="56"/>
      <c r="I15" s="287"/>
      <c r="J15" s="288"/>
      <c r="K15" s="93"/>
      <c r="L15" s="76"/>
      <c r="M15" s="58" t="e">
        <f t="shared" si="0"/>
        <v>#DIV/0!</v>
      </c>
      <c r="N15" s="680"/>
      <c r="O15" s="680"/>
      <c r="P15" s="680"/>
      <c r="Q15" s="680"/>
      <c r="R15" s="680"/>
      <c r="S15" s="680"/>
    </row>
    <row r="16" spans="1:19" ht="31.5" customHeight="1">
      <c r="A16" s="91"/>
      <c r="B16" s="715"/>
      <c r="C16" s="715"/>
      <c r="D16" s="93"/>
      <c r="E16" s="56"/>
      <c r="F16" s="56"/>
      <c r="G16" s="56"/>
      <c r="H16" s="56"/>
      <c r="I16" s="287"/>
      <c r="J16" s="288"/>
      <c r="K16" s="93"/>
      <c r="L16" s="76"/>
      <c r="M16" s="223" t="e">
        <f t="shared" si="0"/>
        <v>#DIV/0!</v>
      </c>
      <c r="N16" s="680"/>
      <c r="O16" s="680"/>
      <c r="P16" s="680"/>
      <c r="Q16" s="680"/>
      <c r="R16" s="680"/>
      <c r="S16" s="680"/>
    </row>
    <row r="17" spans="1:13">
      <c r="A17" s="711" t="s">
        <v>45</v>
      </c>
      <c r="B17" s="712"/>
      <c r="C17" s="713"/>
      <c r="D17" s="94">
        <f t="shared" ref="D17:K17" si="1">SUM(D11:D16)</f>
        <v>0</v>
      </c>
      <c r="E17" s="59">
        <f t="shared" si="1"/>
        <v>0</v>
      </c>
      <c r="F17" s="59">
        <f t="shared" si="1"/>
        <v>0</v>
      </c>
      <c r="G17" s="59">
        <f t="shared" si="1"/>
        <v>0</v>
      </c>
      <c r="H17" s="59">
        <f t="shared" si="1"/>
        <v>0</v>
      </c>
      <c r="I17" s="59">
        <f t="shared" si="1"/>
        <v>0</v>
      </c>
      <c r="J17" s="60">
        <f t="shared" si="1"/>
        <v>0</v>
      </c>
      <c r="K17" s="94">
        <f t="shared" si="1"/>
        <v>0</v>
      </c>
      <c r="L17" s="77">
        <f>SUM(L12:L16)</f>
        <v>0</v>
      </c>
      <c r="M17" s="73" t="e">
        <f>SUM(M11:M16)</f>
        <v>#DIV/0!</v>
      </c>
    </row>
    <row r="18" spans="1:13" ht="3" customHeight="1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9"/>
    </row>
    <row r="19" spans="1:13" ht="15">
      <c r="A19" s="714" t="s">
        <v>74</v>
      </c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</row>
    <row r="20" spans="1:13" s="50" customFormat="1" ht="25.5">
      <c r="A20" s="705" t="s">
        <v>300</v>
      </c>
      <c r="B20" s="705"/>
      <c r="C20" s="705"/>
      <c r="D20" s="705"/>
      <c r="E20" s="705"/>
      <c r="F20" s="706" t="s">
        <v>20</v>
      </c>
      <c r="G20" s="707"/>
      <c r="H20" s="706" t="s">
        <v>19</v>
      </c>
      <c r="I20" s="707"/>
      <c r="J20" s="66" t="s">
        <v>11</v>
      </c>
      <c r="K20" s="67" t="s">
        <v>12</v>
      </c>
      <c r="L20" s="67" t="s">
        <v>13</v>
      </c>
      <c r="M20" s="67" t="s">
        <v>31</v>
      </c>
    </row>
    <row r="21" spans="1:13">
      <c r="A21" s="708" t="s">
        <v>297</v>
      </c>
      <c r="B21" s="708"/>
      <c r="C21" s="708"/>
      <c r="D21" s="708"/>
      <c r="E21" s="708"/>
      <c r="F21" s="667" t="s">
        <v>66</v>
      </c>
      <c r="G21" s="669"/>
      <c r="H21" s="667" t="s">
        <v>75</v>
      </c>
      <c r="I21" s="669"/>
      <c r="J21" s="61" t="s">
        <v>76</v>
      </c>
      <c r="K21" s="61"/>
      <c r="L21" s="61"/>
      <c r="M21" s="289"/>
    </row>
    <row r="22" spans="1:13" s="290" customFormat="1" ht="14.25" customHeight="1">
      <c r="A22" s="709" t="s">
        <v>299</v>
      </c>
      <c r="B22" s="709"/>
      <c r="C22" s="709"/>
      <c r="D22" s="709"/>
      <c r="E22" s="709"/>
      <c r="F22" s="692" t="s">
        <v>303</v>
      </c>
      <c r="G22" s="692"/>
      <c r="H22" s="692"/>
      <c r="I22" s="692"/>
      <c r="J22" s="692"/>
      <c r="K22" s="692"/>
      <c r="L22" s="692"/>
      <c r="M22" s="692"/>
    </row>
    <row r="23" spans="1:13" s="290" customFormat="1">
      <c r="A23" s="709"/>
      <c r="B23" s="709"/>
      <c r="C23" s="709"/>
      <c r="D23" s="709"/>
      <c r="E23" s="709"/>
      <c r="F23" s="692"/>
      <c r="G23" s="692"/>
      <c r="H23" s="692"/>
      <c r="I23" s="692"/>
      <c r="J23" s="692"/>
      <c r="K23" s="692"/>
      <c r="L23" s="692"/>
      <c r="M23" s="692"/>
    </row>
    <row r="24" spans="1:13" s="50" customFormat="1" ht="25.5">
      <c r="A24" s="705" t="s">
        <v>300</v>
      </c>
      <c r="B24" s="705"/>
      <c r="C24" s="705"/>
      <c r="D24" s="705"/>
      <c r="E24" s="705"/>
      <c r="F24" s="706" t="s">
        <v>20</v>
      </c>
      <c r="G24" s="707"/>
      <c r="H24" s="706" t="s">
        <v>19</v>
      </c>
      <c r="I24" s="707"/>
      <c r="J24" s="66" t="s">
        <v>11</v>
      </c>
      <c r="K24" s="67" t="s">
        <v>12</v>
      </c>
      <c r="L24" s="67" t="s">
        <v>13</v>
      </c>
      <c r="M24" s="67" t="s">
        <v>31</v>
      </c>
    </row>
    <row r="25" spans="1:13" ht="30.75" customHeight="1">
      <c r="A25" s="708" t="s">
        <v>297</v>
      </c>
      <c r="B25" s="708"/>
      <c r="C25" s="708"/>
      <c r="D25" s="708"/>
      <c r="E25" s="708"/>
      <c r="F25" s="667" t="s">
        <v>66</v>
      </c>
      <c r="G25" s="669"/>
      <c r="H25" s="667" t="s">
        <v>75</v>
      </c>
      <c r="I25" s="669"/>
      <c r="J25" s="61" t="s">
        <v>78</v>
      </c>
      <c r="K25" s="61"/>
      <c r="L25" s="61"/>
      <c r="M25" s="62"/>
    </row>
    <row r="26" spans="1:13" ht="14.25" customHeight="1">
      <c r="A26" s="710" t="s">
        <v>298</v>
      </c>
      <c r="B26" s="710"/>
      <c r="C26" s="710"/>
      <c r="D26" s="710"/>
      <c r="E26" s="710"/>
      <c r="F26" s="710" t="s">
        <v>302</v>
      </c>
      <c r="G26" s="710"/>
      <c r="H26" s="710"/>
      <c r="I26" s="710"/>
      <c r="J26" s="710"/>
      <c r="K26" s="710"/>
      <c r="L26" s="710"/>
      <c r="M26" s="710"/>
    </row>
    <row r="27" spans="1:13">
      <c r="A27" s="710"/>
      <c r="B27" s="710"/>
      <c r="C27" s="710"/>
      <c r="D27" s="710"/>
      <c r="E27" s="710"/>
      <c r="F27" s="710"/>
      <c r="G27" s="710"/>
      <c r="H27" s="710"/>
      <c r="I27" s="710"/>
      <c r="J27" s="710"/>
      <c r="K27" s="710"/>
      <c r="L27" s="710"/>
      <c r="M27" s="710"/>
    </row>
    <row r="28" spans="1:13" s="50" customFormat="1" ht="25.5">
      <c r="A28" s="705" t="s">
        <v>300</v>
      </c>
      <c r="B28" s="705"/>
      <c r="C28" s="705"/>
      <c r="D28" s="705"/>
      <c r="E28" s="705"/>
      <c r="F28" s="706" t="s">
        <v>20</v>
      </c>
      <c r="G28" s="707"/>
      <c r="H28" s="706" t="s">
        <v>19</v>
      </c>
      <c r="I28" s="707"/>
      <c r="J28" s="66" t="s">
        <v>11</v>
      </c>
      <c r="K28" s="67" t="s">
        <v>12</v>
      </c>
      <c r="L28" s="67" t="s">
        <v>13</v>
      </c>
      <c r="M28" s="67" t="s">
        <v>31</v>
      </c>
    </row>
    <row r="29" spans="1:13" ht="29.25" customHeight="1">
      <c r="A29" s="606" t="s">
        <v>297</v>
      </c>
      <c r="B29" s="606"/>
      <c r="C29" s="606"/>
      <c r="D29" s="606"/>
      <c r="E29" s="606"/>
      <c r="F29" s="689" t="s">
        <v>66</v>
      </c>
      <c r="G29" s="690"/>
      <c r="H29" s="689" t="s">
        <v>75</v>
      </c>
      <c r="I29" s="690"/>
      <c r="J29" s="145" t="s">
        <v>65</v>
      </c>
      <c r="K29" s="145"/>
      <c r="L29" s="145"/>
      <c r="M29" s="291"/>
    </row>
    <row r="30" spans="1:13" ht="29.25" customHeight="1">
      <c r="A30" s="691" t="s">
        <v>301</v>
      </c>
      <c r="B30" s="691"/>
      <c r="C30" s="691"/>
      <c r="D30" s="691"/>
      <c r="E30" s="691"/>
      <c r="F30" s="692" t="s">
        <v>302</v>
      </c>
      <c r="G30" s="692"/>
      <c r="H30" s="692"/>
      <c r="I30" s="692"/>
      <c r="J30" s="692"/>
      <c r="K30" s="692"/>
      <c r="L30" s="692"/>
      <c r="M30" s="692"/>
    </row>
    <row r="31" spans="1:13" ht="3" customHeight="1">
      <c r="A31" s="693"/>
      <c r="B31" s="694"/>
      <c r="C31" s="694"/>
      <c r="D31" s="694"/>
      <c r="E31" s="694"/>
      <c r="F31" s="694"/>
      <c r="G31" s="694"/>
      <c r="H31" s="694"/>
      <c r="I31" s="694"/>
      <c r="J31" s="694"/>
      <c r="K31" s="694"/>
      <c r="L31" s="694"/>
      <c r="M31" s="695"/>
    </row>
    <row r="32" spans="1:13">
      <c r="A32" s="688" t="s">
        <v>39</v>
      </c>
      <c r="B32" s="688"/>
      <c r="C32" s="688"/>
      <c r="D32" s="688"/>
      <c r="E32" s="688"/>
      <c r="F32" s="688"/>
      <c r="G32" s="688"/>
      <c r="H32" s="688"/>
      <c r="I32" s="688"/>
      <c r="J32" s="688"/>
      <c r="K32" s="688"/>
      <c r="L32" s="688"/>
      <c r="M32" s="688"/>
    </row>
    <row r="33" spans="1:20" ht="4.5" customHeight="1">
      <c r="A33" s="699"/>
      <c r="B33" s="699"/>
      <c r="C33" s="699"/>
      <c r="D33" s="699"/>
      <c r="E33" s="699"/>
      <c r="F33" s="699"/>
      <c r="G33" s="699"/>
      <c r="H33" s="699"/>
      <c r="I33" s="699"/>
      <c r="J33" s="699"/>
      <c r="K33" s="699"/>
      <c r="L33" s="699"/>
      <c r="M33" s="699"/>
    </row>
    <row r="34" spans="1:20">
      <c r="A34" s="700" t="s">
        <v>40</v>
      </c>
      <c r="B34" s="701"/>
      <c r="C34" s="701"/>
      <c r="D34" s="701"/>
      <c r="E34" s="701"/>
      <c r="F34" s="701"/>
      <c r="G34" s="701"/>
      <c r="H34" s="701"/>
      <c r="I34" s="701"/>
      <c r="J34" s="701"/>
      <c r="K34" s="701"/>
      <c r="L34" s="701"/>
      <c r="M34" s="701"/>
    </row>
    <row r="35" spans="1:20" ht="127.5" customHeight="1">
      <c r="A35" s="702"/>
      <c r="B35" s="703"/>
      <c r="C35" s="703"/>
      <c r="D35" s="703"/>
      <c r="E35" s="703"/>
      <c r="F35" s="703"/>
      <c r="G35" s="703"/>
      <c r="H35" s="703"/>
      <c r="I35" s="703"/>
      <c r="J35" s="703"/>
      <c r="K35" s="703"/>
      <c r="L35" s="703"/>
      <c r="M35" s="704"/>
    </row>
    <row r="36" spans="1:20" ht="213" customHeight="1">
      <c r="A36" s="247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9"/>
    </row>
    <row r="37" spans="1:20" ht="12.75" customHeight="1">
      <c r="A37" s="696"/>
      <c r="B37" s="697"/>
      <c r="C37" s="697"/>
      <c r="D37" s="697"/>
      <c r="E37" s="697"/>
      <c r="F37" s="697"/>
      <c r="G37" s="697"/>
      <c r="H37" s="697"/>
      <c r="I37" s="697"/>
      <c r="J37" s="697"/>
      <c r="K37" s="697"/>
      <c r="L37" s="697"/>
      <c r="M37" s="698"/>
      <c r="O37" s="87" t="s">
        <v>67</v>
      </c>
      <c r="P37" s="88" t="s">
        <v>70</v>
      </c>
      <c r="Q37" s="88" t="s">
        <v>68</v>
      </c>
      <c r="R37" s="88" t="s">
        <v>71</v>
      </c>
      <c r="S37" s="88" t="s">
        <v>69</v>
      </c>
      <c r="T37" s="88" t="s">
        <v>72</v>
      </c>
    </row>
    <row r="38" spans="1:20" ht="21.75" customHeight="1">
      <c r="A38" s="687" t="s">
        <v>41</v>
      </c>
      <c r="B38" s="687"/>
      <c r="C38" s="687"/>
      <c r="D38" s="687"/>
      <c r="E38" s="687"/>
      <c r="F38" s="687"/>
      <c r="G38" s="687"/>
      <c r="H38" s="687"/>
      <c r="I38" s="687"/>
      <c r="J38" s="687"/>
      <c r="K38" s="687"/>
      <c r="L38" s="687"/>
      <c r="M38" s="687"/>
      <c r="O38" s="89" t="s">
        <v>73</v>
      </c>
      <c r="P38" s="90">
        <v>0</v>
      </c>
      <c r="Q38" s="90">
        <v>0</v>
      </c>
      <c r="R38" s="90">
        <v>0</v>
      </c>
      <c r="S38" s="90">
        <v>999.94</v>
      </c>
      <c r="T38" s="289">
        <v>2152.3739999999998</v>
      </c>
    </row>
    <row r="39" spans="1:20" ht="199.5" customHeight="1">
      <c r="A39" s="676"/>
      <c r="B39" s="678"/>
      <c r="C39" s="678"/>
      <c r="D39" s="678"/>
      <c r="E39" s="678"/>
      <c r="F39" s="678"/>
      <c r="G39" s="678"/>
      <c r="H39" s="678"/>
      <c r="I39" s="678"/>
      <c r="J39" s="678"/>
      <c r="K39" s="678"/>
      <c r="L39" s="678"/>
      <c r="M39" s="679"/>
      <c r="O39" s="95" t="s">
        <v>77</v>
      </c>
      <c r="P39" s="90">
        <v>0</v>
      </c>
      <c r="Q39" s="90">
        <v>0</v>
      </c>
      <c r="R39" s="90">
        <v>0</v>
      </c>
      <c r="S39" s="90">
        <v>0</v>
      </c>
      <c r="T39" s="90">
        <v>0</v>
      </c>
    </row>
    <row r="40" spans="1:20" ht="6" customHeight="1">
      <c r="A40" s="687"/>
      <c r="B40" s="687"/>
      <c r="C40" s="687"/>
      <c r="D40" s="687"/>
      <c r="E40" s="687"/>
      <c r="F40" s="687"/>
      <c r="G40" s="687"/>
      <c r="H40" s="687"/>
      <c r="I40" s="687"/>
      <c r="J40" s="687"/>
      <c r="K40" s="687"/>
      <c r="L40" s="687"/>
      <c r="M40" s="687"/>
      <c r="O40" s="95" t="s">
        <v>79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</row>
    <row r="41" spans="1:20" ht="34.5" customHeight="1">
      <c r="A41" s="684" t="s">
        <v>50</v>
      </c>
      <c r="B41" s="685"/>
      <c r="C41" s="685"/>
      <c r="D41" s="685"/>
      <c r="E41" s="686"/>
      <c r="F41" s="72" t="s">
        <v>11</v>
      </c>
      <c r="G41" s="72" t="s">
        <v>80</v>
      </c>
      <c r="H41" s="72" t="s">
        <v>51</v>
      </c>
      <c r="I41" s="72" t="s">
        <v>16</v>
      </c>
      <c r="J41" s="684" t="s">
        <v>52</v>
      </c>
      <c r="K41" s="685"/>
      <c r="L41" s="685"/>
      <c r="M41" s="686"/>
    </row>
    <row r="42" spans="1:20" ht="20.25" customHeight="1">
      <c r="A42" s="676"/>
      <c r="B42" s="678"/>
      <c r="C42" s="678"/>
      <c r="D42" s="678"/>
      <c r="E42" s="679"/>
      <c r="F42" s="224"/>
      <c r="G42" s="225"/>
      <c r="H42" s="225"/>
      <c r="I42" s="80"/>
      <c r="J42" s="676"/>
      <c r="K42" s="678"/>
      <c r="L42" s="678"/>
      <c r="M42" s="679"/>
    </row>
    <row r="43" spans="1:20">
      <c r="A43" s="676"/>
      <c r="B43" s="678"/>
      <c r="C43" s="678"/>
      <c r="D43" s="678"/>
      <c r="E43" s="679"/>
      <c r="F43" s="224"/>
      <c r="G43" s="225"/>
      <c r="H43" s="292"/>
      <c r="I43" s="293"/>
      <c r="J43" s="681"/>
      <c r="K43" s="682"/>
      <c r="L43" s="682"/>
      <c r="M43" s="683"/>
    </row>
    <row r="44" spans="1:20">
      <c r="A44" s="676"/>
      <c r="B44" s="678"/>
      <c r="C44" s="678"/>
      <c r="D44" s="678"/>
      <c r="E44" s="679"/>
      <c r="F44" s="224"/>
      <c r="G44" s="225"/>
      <c r="H44" s="225"/>
      <c r="I44" s="80"/>
      <c r="J44" s="681"/>
      <c r="K44" s="682"/>
      <c r="L44" s="682"/>
      <c r="M44" s="683"/>
    </row>
    <row r="45" spans="1:20">
      <c r="A45" s="676"/>
      <c r="B45" s="678"/>
      <c r="C45" s="678"/>
      <c r="D45" s="678"/>
      <c r="E45" s="679"/>
      <c r="F45" s="224"/>
      <c r="G45" s="225"/>
      <c r="H45" s="225"/>
      <c r="I45" s="80"/>
      <c r="J45" s="676"/>
      <c r="K45" s="678"/>
      <c r="L45" s="678"/>
      <c r="M45" s="679"/>
    </row>
    <row r="46" spans="1:20" ht="24" customHeight="1">
      <c r="A46" s="747" t="s">
        <v>56</v>
      </c>
      <c r="B46" s="748"/>
      <c r="C46" s="748"/>
      <c r="D46" s="748"/>
      <c r="E46" s="748"/>
      <c r="F46" s="748"/>
      <c r="G46" s="748"/>
      <c r="H46" s="748"/>
      <c r="I46" s="748"/>
      <c r="J46" s="748"/>
      <c r="K46" s="748"/>
      <c r="L46" s="748"/>
      <c r="M46" s="749"/>
    </row>
    <row r="47" spans="1:20" s="295" customFormat="1">
      <c r="A47" s="750"/>
      <c r="B47" s="751"/>
      <c r="C47" s="751"/>
      <c r="D47" s="751"/>
      <c r="E47" s="751"/>
      <c r="F47" s="751"/>
      <c r="G47" s="751"/>
      <c r="H47" s="751"/>
      <c r="I47" s="751"/>
      <c r="J47" s="751"/>
      <c r="K47" s="751"/>
      <c r="L47" s="751"/>
      <c r="M47" s="751"/>
      <c r="N47" s="294"/>
    </row>
    <row r="48" spans="1:20" s="295" customFormat="1" ht="15">
      <c r="A48" s="676"/>
      <c r="B48" s="677"/>
      <c r="C48" s="677"/>
      <c r="D48" s="677"/>
      <c r="E48" s="677"/>
      <c r="F48" s="677"/>
      <c r="G48" s="677"/>
      <c r="H48" s="677"/>
      <c r="I48" s="677"/>
      <c r="J48" s="677"/>
      <c r="K48" s="677"/>
      <c r="L48" s="677"/>
      <c r="M48" s="677"/>
      <c r="N48" s="294"/>
    </row>
    <row r="49" spans="1:13" s="33" customFormat="1" ht="4.5" customHeight="1">
      <c r="A49" s="756"/>
      <c r="B49" s="757"/>
      <c r="C49" s="757"/>
      <c r="D49" s="757"/>
      <c r="E49" s="757"/>
      <c r="F49" s="757"/>
      <c r="G49" s="757"/>
      <c r="H49" s="757"/>
      <c r="I49" s="757"/>
      <c r="J49" s="757"/>
      <c r="K49" s="757"/>
      <c r="L49" s="757"/>
      <c r="M49" s="757"/>
    </row>
    <row r="50" spans="1:13" ht="15" customHeight="1">
      <c r="A50" s="687" t="s">
        <v>61</v>
      </c>
      <c r="B50" s="687"/>
      <c r="C50" s="687"/>
      <c r="D50" s="687"/>
      <c r="E50" s="687"/>
      <c r="F50" s="687"/>
      <c r="G50" s="687"/>
      <c r="H50" s="687"/>
      <c r="I50" s="687"/>
      <c r="J50" s="687"/>
      <c r="K50" s="687"/>
      <c r="L50" s="687"/>
      <c r="M50" s="687"/>
    </row>
    <row r="51" spans="1:13">
      <c r="A51" s="758"/>
      <c r="B51" s="759"/>
      <c r="C51" s="759"/>
      <c r="D51" s="759"/>
      <c r="E51" s="759"/>
      <c r="F51" s="759"/>
      <c r="G51" s="759"/>
      <c r="H51" s="759"/>
      <c r="I51" s="759"/>
      <c r="J51" s="759"/>
      <c r="K51" s="759"/>
      <c r="L51" s="759"/>
      <c r="M51" s="760"/>
    </row>
    <row r="52" spans="1:13" s="43" customFormat="1">
      <c r="A52" s="762" t="s">
        <v>24</v>
      </c>
      <c r="B52" s="762"/>
      <c r="C52" s="762"/>
      <c r="D52" s="763" t="s">
        <v>23</v>
      </c>
      <c r="E52" s="764"/>
      <c r="F52" s="764"/>
      <c r="G52" s="764"/>
      <c r="H52" s="765"/>
      <c r="I52" s="766" t="s">
        <v>22</v>
      </c>
      <c r="J52" s="767"/>
      <c r="K52" s="767"/>
      <c r="L52" s="767"/>
      <c r="M52" s="768"/>
    </row>
    <row r="53" spans="1:13">
      <c r="A53" s="623"/>
      <c r="B53" s="627"/>
      <c r="C53" s="624"/>
      <c r="D53" s="761"/>
      <c r="E53" s="761"/>
      <c r="F53" s="761"/>
      <c r="G53" s="761"/>
      <c r="H53" s="761"/>
      <c r="I53" s="761"/>
      <c r="J53" s="761"/>
      <c r="K53" s="761"/>
      <c r="L53" s="761"/>
      <c r="M53" s="761"/>
    </row>
    <row r="54" spans="1:13">
      <c r="A54" s="625"/>
      <c r="B54" s="628"/>
      <c r="C54" s="626"/>
      <c r="D54" s="761"/>
      <c r="E54" s="761"/>
      <c r="F54" s="761"/>
      <c r="G54" s="761"/>
      <c r="H54" s="761"/>
      <c r="I54" s="761"/>
      <c r="J54" s="761"/>
      <c r="K54" s="761"/>
      <c r="L54" s="761"/>
      <c r="M54" s="761"/>
    </row>
    <row r="55" spans="1:13" ht="55.5" customHeight="1">
      <c r="A55" s="493"/>
      <c r="B55" s="494"/>
      <c r="C55" s="495"/>
      <c r="D55" s="761"/>
      <c r="E55" s="761"/>
      <c r="F55" s="761"/>
      <c r="G55" s="761"/>
      <c r="H55" s="761"/>
      <c r="I55" s="761"/>
      <c r="J55" s="761"/>
      <c r="K55" s="761"/>
      <c r="L55" s="761"/>
      <c r="M55" s="761"/>
    </row>
    <row r="58" spans="1:13" ht="15.75" thickBot="1">
      <c r="A58" s="740" t="s">
        <v>203</v>
      </c>
      <c r="B58" s="741"/>
      <c r="C58" s="741"/>
      <c r="D58" s="741"/>
      <c r="E58" s="741"/>
      <c r="F58" s="741"/>
    </row>
    <row r="59" spans="1:13" ht="15" customHeight="1">
      <c r="A59" s="296" t="s">
        <v>144</v>
      </c>
      <c r="B59" s="742"/>
      <c r="C59" s="743"/>
      <c r="D59" s="743"/>
      <c r="E59" s="744"/>
      <c r="F59" s="296"/>
    </row>
    <row r="60" spans="1:13" s="286" customFormat="1">
      <c r="A60" s="297"/>
      <c r="B60" s="254" t="s">
        <v>145</v>
      </c>
      <c r="C60" s="254" t="s">
        <v>146</v>
      </c>
      <c r="D60" s="254" t="s">
        <v>147</v>
      </c>
      <c r="E60" s="254" t="s">
        <v>148</v>
      </c>
      <c r="F60" s="297" t="s">
        <v>280</v>
      </c>
    </row>
    <row r="61" spans="1:13" ht="26.25" thickBot="1">
      <c r="A61" s="256" t="s">
        <v>150</v>
      </c>
      <c r="B61" s="172">
        <v>8</v>
      </c>
      <c r="C61" s="172">
        <v>4</v>
      </c>
      <c r="D61" s="172">
        <v>8</v>
      </c>
      <c r="E61" s="173">
        <v>5</v>
      </c>
      <c r="F61" s="173">
        <v>25</v>
      </c>
    </row>
    <row r="62" spans="1:13" ht="51">
      <c r="A62" s="174" t="s">
        <v>230</v>
      </c>
      <c r="B62" s="195">
        <v>11</v>
      </c>
      <c r="C62" s="196">
        <v>24</v>
      </c>
      <c r="D62" s="196">
        <v>12</v>
      </c>
      <c r="E62" s="197">
        <v>5</v>
      </c>
      <c r="F62" s="198">
        <v>52</v>
      </c>
    </row>
    <row r="63" spans="1:13" s="286" customFormat="1" ht="14.25" customHeight="1">
      <c r="A63" s="254" t="s">
        <v>204</v>
      </c>
      <c r="B63" s="253">
        <v>6</v>
      </c>
      <c r="C63" s="253">
        <v>11</v>
      </c>
      <c r="D63" s="253">
        <v>6</v>
      </c>
      <c r="E63" s="253">
        <v>7</v>
      </c>
      <c r="F63" s="253">
        <v>30</v>
      </c>
    </row>
    <row r="64" spans="1:13" s="286" customFormat="1" ht="25.5">
      <c r="A64" s="297" t="s">
        <v>151</v>
      </c>
      <c r="B64" s="253">
        <v>14</v>
      </c>
      <c r="C64" s="253">
        <v>10</v>
      </c>
      <c r="D64" s="253">
        <v>10</v>
      </c>
      <c r="E64" s="253">
        <v>7</v>
      </c>
      <c r="F64" s="253">
        <v>41</v>
      </c>
    </row>
    <row r="65" spans="1:7" ht="15" thickBot="1">
      <c r="A65" s="256" t="s">
        <v>154</v>
      </c>
      <c r="B65" s="172">
        <v>11</v>
      </c>
      <c r="C65" s="172">
        <v>4</v>
      </c>
      <c r="D65" s="172">
        <v>10</v>
      </c>
      <c r="E65" s="173">
        <v>3</v>
      </c>
      <c r="F65" s="173">
        <v>28</v>
      </c>
    </row>
    <row r="66" spans="1:7" ht="39" thickBot="1">
      <c r="A66" s="256" t="s">
        <v>205</v>
      </c>
      <c r="B66" s="172">
        <v>9</v>
      </c>
      <c r="C66" s="172">
        <v>21</v>
      </c>
      <c r="D66" s="172">
        <v>7</v>
      </c>
      <c r="E66" s="173">
        <v>4</v>
      </c>
      <c r="F66" s="173">
        <v>41</v>
      </c>
    </row>
    <row r="67" spans="1:7" ht="51.75" thickBot="1">
      <c r="A67" s="256" t="s">
        <v>262</v>
      </c>
      <c r="B67" s="172">
        <v>3</v>
      </c>
      <c r="C67" s="172">
        <v>5</v>
      </c>
      <c r="D67" s="172">
        <v>2</v>
      </c>
      <c r="E67" s="173">
        <v>3</v>
      </c>
      <c r="F67" s="173">
        <v>13</v>
      </c>
    </row>
    <row r="68" spans="1:7" ht="51.75" thickBot="1">
      <c r="A68" s="256" t="s">
        <v>206</v>
      </c>
      <c r="B68" s="172">
        <v>2</v>
      </c>
      <c r="C68" s="172">
        <v>0</v>
      </c>
      <c r="D68" s="172">
        <v>2</v>
      </c>
      <c r="E68" s="173">
        <v>0</v>
      </c>
      <c r="F68" s="173">
        <v>4</v>
      </c>
    </row>
    <row r="69" spans="1:7" ht="26.25" thickBot="1">
      <c r="A69" s="256" t="s">
        <v>207</v>
      </c>
      <c r="B69" s="172">
        <v>9</v>
      </c>
      <c r="C69" s="172">
        <v>7</v>
      </c>
      <c r="D69" s="172">
        <v>10</v>
      </c>
      <c r="E69" s="173">
        <v>3</v>
      </c>
      <c r="F69" s="173">
        <v>29</v>
      </c>
    </row>
    <row r="70" spans="1:7" ht="26.25" thickBot="1">
      <c r="A70" s="256" t="s">
        <v>208</v>
      </c>
      <c r="B70" s="172">
        <v>12</v>
      </c>
      <c r="C70" s="172">
        <v>29</v>
      </c>
      <c r="D70" s="172">
        <v>12</v>
      </c>
      <c r="E70" s="173">
        <v>8</v>
      </c>
      <c r="F70" s="173">
        <v>61</v>
      </c>
    </row>
    <row r="71" spans="1:7" ht="51.75" thickBot="1">
      <c r="A71" s="256" t="s">
        <v>209</v>
      </c>
      <c r="B71" s="172">
        <v>3</v>
      </c>
      <c r="C71" s="172">
        <v>0</v>
      </c>
      <c r="D71" s="172">
        <v>2</v>
      </c>
      <c r="E71" s="173">
        <v>0</v>
      </c>
      <c r="F71" s="173">
        <v>5</v>
      </c>
      <c r="G71" s="165"/>
    </row>
    <row r="72" spans="1:7" ht="15.75" thickBot="1">
      <c r="A72" s="296"/>
      <c r="B72" s="752" t="s">
        <v>210</v>
      </c>
      <c r="C72" s="753"/>
      <c r="D72" s="753"/>
      <c r="E72" s="754"/>
      <c r="F72" s="193"/>
      <c r="G72" s="165"/>
    </row>
    <row r="73" spans="1:7" ht="15.75" customHeight="1" thickBot="1">
      <c r="A73" s="313"/>
      <c r="B73" s="171" t="s">
        <v>211</v>
      </c>
      <c r="C73" s="171" t="s">
        <v>212</v>
      </c>
      <c r="D73" s="192" t="s">
        <v>138</v>
      </c>
      <c r="E73" s="755" t="s">
        <v>139</v>
      </c>
      <c r="F73" s="755"/>
      <c r="G73" s="176" t="s">
        <v>133</v>
      </c>
    </row>
    <row r="74" spans="1:7" ht="38.25">
      <c r="A74" s="255" t="s">
        <v>213</v>
      </c>
      <c r="B74" s="257">
        <v>261</v>
      </c>
      <c r="C74" s="258">
        <v>304</v>
      </c>
      <c r="D74" s="259">
        <v>267</v>
      </c>
      <c r="E74" s="745">
        <v>153</v>
      </c>
      <c r="F74" s="746"/>
      <c r="G74" s="252">
        <v>985</v>
      </c>
    </row>
    <row r="75" spans="1:7" ht="14.25" customHeight="1" thickBot="1">
      <c r="A75" s="256" t="s">
        <v>214</v>
      </c>
      <c r="B75" s="172">
        <v>108</v>
      </c>
      <c r="C75" s="175">
        <v>174</v>
      </c>
      <c r="D75" s="182">
        <v>164</v>
      </c>
      <c r="E75" s="737">
        <v>93</v>
      </c>
      <c r="F75" s="737"/>
      <c r="G75" s="252">
        <v>539</v>
      </c>
    </row>
    <row r="76" spans="1:7" ht="15" customHeight="1" thickBot="1">
      <c r="A76" s="256" t="s">
        <v>150</v>
      </c>
      <c r="B76" s="172">
        <v>6</v>
      </c>
      <c r="C76" s="175">
        <v>5</v>
      </c>
      <c r="D76" s="182">
        <v>10</v>
      </c>
      <c r="E76" s="734">
        <v>2</v>
      </c>
      <c r="F76" s="735"/>
      <c r="G76" s="252">
        <v>23</v>
      </c>
    </row>
    <row r="77" spans="1:7" ht="77.25" thickBot="1">
      <c r="A77" s="256" t="s">
        <v>215</v>
      </c>
      <c r="B77" s="172">
        <v>56</v>
      </c>
      <c r="C77" s="175">
        <v>86</v>
      </c>
      <c r="D77" s="182">
        <v>103</v>
      </c>
      <c r="E77" s="734">
        <v>54</v>
      </c>
      <c r="F77" s="735"/>
      <c r="G77" s="252">
        <v>299</v>
      </c>
    </row>
    <row r="78" spans="1:7" ht="26.25" thickBot="1">
      <c r="A78" s="256" t="s">
        <v>216</v>
      </c>
      <c r="B78" s="172">
        <v>41</v>
      </c>
      <c r="C78" s="175">
        <v>45</v>
      </c>
      <c r="D78" s="182">
        <v>15</v>
      </c>
      <c r="E78" s="734">
        <v>12</v>
      </c>
      <c r="F78" s="735"/>
      <c r="G78" s="252">
        <v>113</v>
      </c>
    </row>
    <row r="79" spans="1:7" ht="51.75" thickBot="1">
      <c r="A79" s="256" t="s">
        <v>217</v>
      </c>
      <c r="B79" s="172">
        <v>25</v>
      </c>
      <c r="C79" s="175">
        <v>27</v>
      </c>
      <c r="D79" s="182">
        <v>19</v>
      </c>
      <c r="E79" s="734">
        <v>35</v>
      </c>
      <c r="F79" s="735"/>
      <c r="G79" s="252">
        <v>106</v>
      </c>
    </row>
    <row r="80" spans="1:7" ht="15.75" thickBot="1">
      <c r="A80" s="256" t="s">
        <v>218</v>
      </c>
      <c r="B80" s="172">
        <v>18</v>
      </c>
      <c r="C80" s="175">
        <v>27</v>
      </c>
      <c r="D80" s="182">
        <v>17</v>
      </c>
      <c r="E80" s="734">
        <v>22</v>
      </c>
      <c r="F80" s="735"/>
      <c r="G80" s="252">
        <v>84</v>
      </c>
    </row>
    <row r="81" spans="1:7" ht="51.75" thickBot="1">
      <c r="A81" s="256" t="s">
        <v>219</v>
      </c>
      <c r="B81" s="172">
        <v>3</v>
      </c>
      <c r="C81" s="172">
        <v>5</v>
      </c>
      <c r="D81" s="182">
        <v>18</v>
      </c>
      <c r="E81" s="736">
        <v>14</v>
      </c>
      <c r="F81" s="736"/>
      <c r="G81" s="252">
        <v>40</v>
      </c>
    </row>
    <row r="82" spans="1:7" ht="15">
      <c r="A82" s="165"/>
      <c r="B82" s="165"/>
      <c r="C82" s="165"/>
      <c r="D82" s="165"/>
      <c r="E82" s="165"/>
      <c r="F82" s="183"/>
      <c r="G82" s="165"/>
    </row>
    <row r="83" spans="1:7" ht="15.75">
      <c r="A83" s="738" t="s">
        <v>220</v>
      </c>
      <c r="B83" s="738"/>
      <c r="C83" s="738"/>
      <c r="D83" s="738"/>
      <c r="E83" s="739"/>
      <c r="F83" s="177"/>
      <c r="G83" s="165"/>
    </row>
    <row r="84" spans="1:7" ht="31.5">
      <c r="A84" s="168" t="s">
        <v>134</v>
      </c>
      <c r="B84" s="168" t="s">
        <v>135</v>
      </c>
      <c r="C84" s="168" t="s">
        <v>135</v>
      </c>
      <c r="D84" s="168" t="s">
        <v>135</v>
      </c>
      <c r="E84" s="179" t="s">
        <v>135</v>
      </c>
      <c r="F84" s="177" t="s">
        <v>133</v>
      </c>
      <c r="G84" s="165"/>
    </row>
    <row r="85" spans="1:7" ht="16.5" thickBot="1">
      <c r="A85" s="169"/>
      <c r="B85" s="170" t="s">
        <v>136</v>
      </c>
      <c r="C85" s="170" t="s">
        <v>137</v>
      </c>
      <c r="D85" s="170" t="s">
        <v>138</v>
      </c>
      <c r="E85" s="180" t="s">
        <v>139</v>
      </c>
      <c r="F85" s="177"/>
      <c r="G85" s="165"/>
    </row>
    <row r="86" spans="1:7" ht="16.5" thickBot="1">
      <c r="A86" s="166"/>
      <c r="B86" s="167"/>
      <c r="C86" s="167"/>
      <c r="D86" s="167"/>
      <c r="E86" s="181"/>
      <c r="F86" s="177"/>
      <c r="G86" s="165"/>
    </row>
    <row r="87" spans="1:7" ht="16.5" thickBot="1">
      <c r="A87" s="166"/>
      <c r="B87" s="167"/>
      <c r="C87" s="167"/>
      <c r="D87" s="167"/>
      <c r="E87" s="181"/>
      <c r="F87" s="177"/>
      <c r="G87" s="165"/>
    </row>
    <row r="88" spans="1:7" ht="16.5" thickBot="1">
      <c r="A88" s="166"/>
      <c r="B88" s="167"/>
      <c r="C88" s="167"/>
      <c r="D88" s="167"/>
      <c r="E88" s="181"/>
      <c r="F88" s="177"/>
      <c r="G88" s="165"/>
    </row>
    <row r="89" spans="1:7" ht="15">
      <c r="A89" s="165"/>
      <c r="B89" s="165"/>
      <c r="C89" s="165"/>
      <c r="D89" s="165"/>
      <c r="E89" s="165"/>
      <c r="F89" s="177"/>
      <c r="G89" s="165"/>
    </row>
    <row r="90" spans="1:7" ht="15.75">
      <c r="A90" s="728" t="s">
        <v>221</v>
      </c>
      <c r="B90" s="728"/>
      <c r="C90" s="728"/>
      <c r="D90" s="728"/>
      <c r="E90" s="729"/>
      <c r="F90" s="177"/>
      <c r="G90" s="165"/>
    </row>
    <row r="91" spans="1:7" ht="48" thickBot="1">
      <c r="A91" s="169" t="s">
        <v>222</v>
      </c>
      <c r="B91" s="170" t="s">
        <v>136</v>
      </c>
      <c r="C91" s="170" t="s">
        <v>137</v>
      </c>
      <c r="D91" s="170" t="s">
        <v>138</v>
      </c>
      <c r="E91" s="180" t="s">
        <v>139</v>
      </c>
      <c r="F91" s="177" t="s">
        <v>133</v>
      </c>
      <c r="G91" s="165"/>
    </row>
    <row r="92" spans="1:7" ht="16.5" thickBot="1">
      <c r="A92" s="166"/>
      <c r="B92" s="167">
        <v>15</v>
      </c>
      <c r="C92" s="167">
        <v>14</v>
      </c>
      <c r="D92" s="167">
        <v>13</v>
      </c>
      <c r="E92" s="181">
        <v>6</v>
      </c>
      <c r="F92" s="194">
        <v>48</v>
      </c>
      <c r="G92" s="165"/>
    </row>
    <row r="93" spans="1:7" ht="16.5" thickBot="1">
      <c r="A93" s="166"/>
      <c r="B93" s="167"/>
      <c r="C93" s="167"/>
      <c r="D93" s="167"/>
      <c r="E93" s="181"/>
      <c r="F93" s="177"/>
      <c r="G93" s="165"/>
    </row>
    <row r="94" spans="1:7" ht="16.5" thickBot="1">
      <c r="A94" s="166"/>
      <c r="B94" s="167"/>
      <c r="C94" s="167"/>
      <c r="D94" s="167"/>
      <c r="E94" s="181"/>
      <c r="F94" s="177"/>
      <c r="G94" s="165"/>
    </row>
    <row r="95" spans="1:7" ht="15">
      <c r="A95" s="165"/>
      <c r="B95" s="165"/>
      <c r="C95" s="165"/>
      <c r="D95" s="165"/>
      <c r="E95" s="165"/>
      <c r="F95" s="177"/>
      <c r="G95" s="165"/>
    </row>
    <row r="96" spans="1:7" ht="15.75">
      <c r="A96" s="730" t="s">
        <v>223</v>
      </c>
      <c r="B96" s="731"/>
      <c r="C96" s="731"/>
      <c r="D96" s="731"/>
      <c r="E96" s="731"/>
      <c r="F96" s="731"/>
      <c r="G96" s="731"/>
    </row>
    <row r="97" spans="1:7" ht="60">
      <c r="A97" s="168" t="s">
        <v>134</v>
      </c>
      <c r="B97" s="190" t="s">
        <v>224</v>
      </c>
      <c r="C97" s="190" t="s">
        <v>225</v>
      </c>
      <c r="D97" s="190" t="s">
        <v>226</v>
      </c>
      <c r="E97" s="191" t="s">
        <v>227</v>
      </c>
      <c r="F97" s="185" t="s">
        <v>228</v>
      </c>
      <c r="G97" s="185" t="s">
        <v>231</v>
      </c>
    </row>
    <row r="98" spans="1:7" ht="15.75">
      <c r="A98" s="188" t="s">
        <v>136</v>
      </c>
      <c r="B98" s="189">
        <v>568</v>
      </c>
      <c r="C98" s="189">
        <v>131</v>
      </c>
      <c r="D98" s="189">
        <v>64</v>
      </c>
      <c r="E98" s="189">
        <v>265</v>
      </c>
      <c r="F98" s="184">
        <v>111</v>
      </c>
      <c r="G98" s="184">
        <v>21</v>
      </c>
    </row>
    <row r="99" spans="1:7" ht="15.75">
      <c r="A99" s="188" t="s">
        <v>137</v>
      </c>
      <c r="B99" s="189">
        <v>632</v>
      </c>
      <c r="C99" s="189">
        <v>113</v>
      </c>
      <c r="D99" s="189">
        <v>60</v>
      </c>
      <c r="E99" s="189">
        <v>157</v>
      </c>
      <c r="F99" s="184">
        <v>160</v>
      </c>
      <c r="G99" s="184">
        <v>18</v>
      </c>
    </row>
    <row r="100" spans="1:7" ht="15.75">
      <c r="A100" s="186" t="s">
        <v>138</v>
      </c>
      <c r="B100" s="187">
        <v>560</v>
      </c>
      <c r="C100" s="187">
        <v>103</v>
      </c>
      <c r="D100" s="187">
        <v>69</v>
      </c>
      <c r="E100" s="178">
        <v>245</v>
      </c>
      <c r="F100" s="184">
        <v>138</v>
      </c>
      <c r="G100" s="184">
        <v>14</v>
      </c>
    </row>
    <row r="101" spans="1:7" ht="15.75">
      <c r="A101" s="188" t="s">
        <v>139</v>
      </c>
      <c r="B101" s="189">
        <v>412</v>
      </c>
      <c r="C101" s="189">
        <v>82</v>
      </c>
      <c r="D101" s="189">
        <v>20</v>
      </c>
      <c r="E101" s="189">
        <v>54</v>
      </c>
      <c r="F101" s="184">
        <v>95</v>
      </c>
      <c r="G101" s="184">
        <v>13</v>
      </c>
    </row>
    <row r="102" spans="1:7" ht="15.75">
      <c r="A102" s="188" t="s">
        <v>133</v>
      </c>
      <c r="B102" s="189">
        <v>2172</v>
      </c>
      <c r="C102" s="189">
        <v>429</v>
      </c>
      <c r="D102" s="189">
        <v>213</v>
      </c>
      <c r="E102" s="189">
        <v>721</v>
      </c>
      <c r="F102" s="184">
        <v>504</v>
      </c>
      <c r="G102" s="184">
        <v>66</v>
      </c>
    </row>
    <row r="103" spans="1:7" ht="15.75">
      <c r="A103" s="188"/>
      <c r="B103" s="189"/>
      <c r="C103" s="189"/>
      <c r="D103" s="189"/>
      <c r="E103" s="189"/>
      <c r="F103" s="177"/>
      <c r="G103" s="177"/>
    </row>
    <row r="104" spans="1:7" ht="15.75">
      <c r="A104" s="188"/>
      <c r="B104" s="728" t="s">
        <v>229</v>
      </c>
      <c r="C104" s="728"/>
      <c r="D104" s="728"/>
      <c r="E104" s="728"/>
      <c r="F104" s="729"/>
      <c r="G104" s="177"/>
    </row>
    <row r="105" spans="1:7" ht="45">
      <c r="A105" s="314" t="s">
        <v>144</v>
      </c>
      <c r="B105" s="314" t="s">
        <v>145</v>
      </c>
      <c r="C105" s="314" t="s">
        <v>146</v>
      </c>
      <c r="D105" s="314" t="s">
        <v>147</v>
      </c>
      <c r="E105" s="314" t="s">
        <v>148</v>
      </c>
      <c r="F105" s="314" t="s">
        <v>149</v>
      </c>
      <c r="G105" s="251"/>
    </row>
    <row r="106" spans="1:7" ht="30">
      <c r="A106" s="315" t="s">
        <v>150</v>
      </c>
      <c r="B106" s="316">
        <v>65</v>
      </c>
      <c r="C106" s="316">
        <v>92</v>
      </c>
      <c r="D106" s="316">
        <v>157</v>
      </c>
      <c r="E106" s="316">
        <v>73</v>
      </c>
      <c r="F106" s="316">
        <f>SUM(B106:E106)</f>
        <v>387</v>
      </c>
      <c r="G106" s="165"/>
    </row>
    <row r="107" spans="1:7" ht="30.75" thickBot="1">
      <c r="A107" s="317" t="s">
        <v>151</v>
      </c>
      <c r="B107" s="318">
        <v>9</v>
      </c>
      <c r="C107" s="319">
        <v>13</v>
      </c>
      <c r="D107" s="319">
        <v>7</v>
      </c>
      <c r="E107" s="320">
        <v>6</v>
      </c>
      <c r="F107" s="321">
        <f t="shared" ref="F107:F116" si="2">SUM(B107:E107)</f>
        <v>35</v>
      </c>
      <c r="G107" s="165"/>
    </row>
    <row r="108" spans="1:7" ht="30">
      <c r="A108" s="322" t="s">
        <v>152</v>
      </c>
      <c r="B108" s="323">
        <v>37</v>
      </c>
      <c r="C108" s="324">
        <v>45</v>
      </c>
      <c r="D108" s="324">
        <v>54</v>
      </c>
      <c r="E108" s="325">
        <v>40</v>
      </c>
      <c r="F108" s="326">
        <f t="shared" si="2"/>
        <v>176</v>
      </c>
      <c r="G108" s="165"/>
    </row>
    <row r="109" spans="1:7" ht="15" customHeight="1" thickBot="1">
      <c r="A109" s="327" t="s">
        <v>153</v>
      </c>
      <c r="B109" s="328">
        <v>25</v>
      </c>
      <c r="C109" s="328">
        <v>43</v>
      </c>
      <c r="D109" s="328">
        <v>25</v>
      </c>
      <c r="E109" s="329">
        <v>13</v>
      </c>
      <c r="F109" s="329">
        <f t="shared" si="2"/>
        <v>106</v>
      </c>
      <c r="G109" s="165"/>
    </row>
    <row r="110" spans="1:7" ht="15.75" thickBot="1">
      <c r="A110" s="327" t="s">
        <v>154</v>
      </c>
      <c r="B110" s="328">
        <v>7</v>
      </c>
      <c r="C110" s="328">
        <v>8</v>
      </c>
      <c r="D110" s="328">
        <v>6</v>
      </c>
      <c r="E110" s="329">
        <v>3</v>
      </c>
      <c r="F110" s="329">
        <f t="shared" si="2"/>
        <v>24</v>
      </c>
      <c r="G110" s="165"/>
    </row>
    <row r="111" spans="1:7" ht="15" customHeight="1" thickBot="1">
      <c r="A111" s="327" t="s">
        <v>155</v>
      </c>
      <c r="B111" s="328">
        <v>47</v>
      </c>
      <c r="C111" s="328">
        <v>98</v>
      </c>
      <c r="D111" s="328">
        <v>48</v>
      </c>
      <c r="E111" s="329">
        <v>36</v>
      </c>
      <c r="F111" s="329">
        <f t="shared" si="2"/>
        <v>229</v>
      </c>
      <c r="G111" s="165"/>
    </row>
    <row r="112" spans="1:7" ht="75.75" thickBot="1">
      <c r="A112" s="327" t="s">
        <v>156</v>
      </c>
      <c r="B112" s="328">
        <v>16</v>
      </c>
      <c r="C112" s="328">
        <v>16</v>
      </c>
      <c r="D112" s="328">
        <v>4</v>
      </c>
      <c r="E112" s="329">
        <v>11</v>
      </c>
      <c r="F112" s="329">
        <f t="shared" si="2"/>
        <v>47</v>
      </c>
      <c r="G112" s="165"/>
    </row>
    <row r="113" spans="1:7" ht="90.75" thickBot="1">
      <c r="A113" s="327" t="s">
        <v>157</v>
      </c>
      <c r="B113" s="328">
        <v>2</v>
      </c>
      <c r="C113" s="328">
        <v>4</v>
      </c>
      <c r="D113" s="328">
        <v>4</v>
      </c>
      <c r="E113" s="329">
        <v>6</v>
      </c>
      <c r="F113" s="329">
        <f t="shared" si="2"/>
        <v>16</v>
      </c>
      <c r="G113" s="165"/>
    </row>
    <row r="114" spans="1:7" ht="45.75" thickBot="1">
      <c r="A114" s="327" t="s">
        <v>158</v>
      </c>
      <c r="B114" s="328">
        <v>420</v>
      </c>
      <c r="C114" s="328">
        <v>544</v>
      </c>
      <c r="D114" s="328">
        <v>246</v>
      </c>
      <c r="E114" s="329">
        <v>348</v>
      </c>
      <c r="F114" s="329">
        <f t="shared" si="2"/>
        <v>1558</v>
      </c>
      <c r="G114" s="165"/>
    </row>
    <row r="115" spans="1:7" ht="30.75" thickBot="1">
      <c r="A115" s="327" t="s">
        <v>159</v>
      </c>
      <c r="B115" s="328">
        <v>270</v>
      </c>
      <c r="C115" s="328">
        <v>310</v>
      </c>
      <c r="D115" s="328">
        <v>267</v>
      </c>
      <c r="E115" s="329">
        <v>143</v>
      </c>
      <c r="F115" s="329">
        <f t="shared" si="2"/>
        <v>990</v>
      </c>
    </row>
    <row r="116" spans="1:7" ht="30.75" thickBot="1">
      <c r="A116" s="327" t="s">
        <v>160</v>
      </c>
      <c r="B116" s="328">
        <v>345</v>
      </c>
      <c r="C116" s="328">
        <v>283</v>
      </c>
      <c r="D116" s="328">
        <v>238</v>
      </c>
      <c r="E116" s="329">
        <v>451</v>
      </c>
      <c r="F116" s="329">
        <f t="shared" si="2"/>
        <v>1317</v>
      </c>
    </row>
    <row r="117" spans="1:7" ht="15">
      <c r="A117" s="165"/>
      <c r="B117" s="165"/>
      <c r="C117" s="165"/>
      <c r="D117" s="165"/>
      <c r="E117" s="165"/>
      <c r="F117" s="177"/>
    </row>
    <row r="118" spans="1:7" ht="15.75">
      <c r="A118" s="732"/>
      <c r="B118" s="732"/>
      <c r="C118" s="732"/>
      <c r="D118" s="732"/>
      <c r="E118" s="733"/>
      <c r="F118" s="177"/>
    </row>
    <row r="119" spans="1:7" ht="15.75">
      <c r="A119" s="168"/>
      <c r="B119" s="168"/>
      <c r="C119" s="168"/>
      <c r="D119" s="168"/>
      <c r="E119" s="179"/>
      <c r="F119" s="177"/>
    </row>
    <row r="120" spans="1:7" ht="16.5" thickBot="1">
      <c r="A120" s="169"/>
      <c r="B120" s="170"/>
      <c r="C120" s="170"/>
      <c r="D120" s="170"/>
      <c r="E120" s="180"/>
      <c r="F120" s="177"/>
    </row>
    <row r="121" spans="1:7" ht="16.5" thickBot="1">
      <c r="A121" s="166"/>
      <c r="B121" s="167"/>
      <c r="C121" s="167"/>
      <c r="D121" s="167"/>
      <c r="E121" s="181"/>
      <c r="F121" s="177"/>
    </row>
    <row r="122" spans="1:7" ht="16.5" thickBot="1">
      <c r="A122" s="166"/>
      <c r="B122" s="167"/>
      <c r="C122" s="167"/>
      <c r="D122" s="167"/>
      <c r="E122" s="181"/>
      <c r="F122" s="177"/>
    </row>
    <row r="123" spans="1:7" ht="16.5" thickBot="1">
      <c r="A123" s="166"/>
      <c r="B123" s="167"/>
      <c r="C123" s="167"/>
      <c r="D123" s="167"/>
      <c r="E123" s="181"/>
      <c r="F123" s="177"/>
    </row>
    <row r="126" spans="1:7" ht="15">
      <c r="B126" s="177"/>
      <c r="C126" s="298" t="s">
        <v>281</v>
      </c>
      <c r="D126" s="177"/>
      <c r="E126" s="299"/>
      <c r="F126" s="299"/>
      <c r="G126" s="299"/>
    </row>
    <row r="127" spans="1:7" ht="15">
      <c r="B127" s="165"/>
      <c r="C127" s="300" t="s">
        <v>16</v>
      </c>
      <c r="D127" s="300" t="s">
        <v>282</v>
      </c>
      <c r="E127" s="299"/>
      <c r="F127" s="299"/>
      <c r="G127" s="299"/>
    </row>
    <row r="128" spans="1:7">
      <c r="B128" s="301" t="s">
        <v>283</v>
      </c>
      <c r="C128" s="302">
        <v>0.21035284994183792</v>
      </c>
      <c r="D128" s="303">
        <v>325500</v>
      </c>
      <c r="E128" s="299"/>
      <c r="F128" s="299"/>
      <c r="G128" s="299"/>
    </row>
    <row r="129" spans="2:7">
      <c r="B129" s="301" t="s">
        <v>284</v>
      </c>
      <c r="C129" s="302">
        <v>0.4129507561070182</v>
      </c>
      <c r="D129" s="303">
        <v>639000</v>
      </c>
      <c r="E129" s="299"/>
      <c r="F129" s="299"/>
      <c r="G129" s="299"/>
    </row>
    <row r="130" spans="2:7">
      <c r="B130" s="301" t="s">
        <v>285</v>
      </c>
      <c r="C130" s="302">
        <v>0.37669639395114385</v>
      </c>
      <c r="D130" s="304">
        <v>582900</v>
      </c>
      <c r="E130" s="299"/>
      <c r="F130" s="299"/>
      <c r="G130" s="305">
        <f>D131+D137</f>
        <v>3830411.46</v>
      </c>
    </row>
    <row r="131" spans="2:7">
      <c r="B131" s="301" t="s">
        <v>132</v>
      </c>
      <c r="C131" s="306">
        <v>1</v>
      </c>
      <c r="D131" s="307">
        <v>1547400</v>
      </c>
      <c r="E131" s="299"/>
      <c r="F131" s="299"/>
      <c r="G131" s="299"/>
    </row>
    <row r="132" spans="2:7" ht="15">
      <c r="B132" s="286"/>
      <c r="C132" s="298" t="s">
        <v>286</v>
      </c>
      <c r="D132" s="177"/>
      <c r="E132" s="299"/>
      <c r="F132" s="299"/>
      <c r="G132" s="299"/>
    </row>
    <row r="133" spans="2:7">
      <c r="B133" s="308" t="s">
        <v>287</v>
      </c>
      <c r="C133" s="309">
        <v>6.6739025479968461E-2</v>
      </c>
      <c r="D133" s="303">
        <v>152365.96</v>
      </c>
    </row>
    <row r="134" spans="2:7">
      <c r="B134" s="308" t="s">
        <v>288</v>
      </c>
      <c r="C134" s="309">
        <v>4.530748172416095E-2</v>
      </c>
      <c r="D134" s="303">
        <v>103437.5</v>
      </c>
    </row>
    <row r="135" spans="2:7">
      <c r="B135" s="308" t="s">
        <v>289</v>
      </c>
      <c r="C135" s="309">
        <v>0.62733281242486627</v>
      </c>
      <c r="D135" s="303">
        <v>1432208</v>
      </c>
    </row>
    <row r="136" spans="2:7">
      <c r="B136" s="308" t="s">
        <v>290</v>
      </c>
      <c r="C136" s="309">
        <v>0.26062068037100439</v>
      </c>
      <c r="D136" s="303">
        <v>595000</v>
      </c>
    </row>
    <row r="137" spans="2:7">
      <c r="B137" s="310" t="s">
        <v>132</v>
      </c>
      <c r="C137" s="311">
        <v>1</v>
      </c>
      <c r="D137" s="312">
        <v>2283011.46</v>
      </c>
    </row>
  </sheetData>
  <mergeCells count="95">
    <mergeCell ref="J42:M42"/>
    <mergeCell ref="A46:M46"/>
    <mergeCell ref="A47:M47"/>
    <mergeCell ref="B72:E72"/>
    <mergeCell ref="E73:F73"/>
    <mergeCell ref="A49:M49"/>
    <mergeCell ref="A50:M50"/>
    <mergeCell ref="A51:M51"/>
    <mergeCell ref="A53:C55"/>
    <mergeCell ref="D53:H55"/>
    <mergeCell ref="I53:M55"/>
    <mergeCell ref="A52:C52"/>
    <mergeCell ref="D52:H52"/>
    <mergeCell ref="I52:M52"/>
    <mergeCell ref="A44:E44"/>
    <mergeCell ref="J44:M44"/>
    <mergeCell ref="E75:F75"/>
    <mergeCell ref="E76:F76"/>
    <mergeCell ref="A83:E83"/>
    <mergeCell ref="A58:F58"/>
    <mergeCell ref="B59:E59"/>
    <mergeCell ref="E77:F77"/>
    <mergeCell ref="E74:F74"/>
    <mergeCell ref="A90:E90"/>
    <mergeCell ref="A96:G96"/>
    <mergeCell ref="B104:F104"/>
    <mergeCell ref="A118:E118"/>
    <mergeCell ref="E78:F78"/>
    <mergeCell ref="E79:F79"/>
    <mergeCell ref="E80:F80"/>
    <mergeCell ref="E81:F81"/>
    <mergeCell ref="A1:M1"/>
    <mergeCell ref="A2:M2"/>
    <mergeCell ref="A3:B3"/>
    <mergeCell ref="C3:M3"/>
    <mergeCell ref="A5:B5"/>
    <mergeCell ref="C5:M5"/>
    <mergeCell ref="B16:C16"/>
    <mergeCell ref="A7:B7"/>
    <mergeCell ref="C7:M7"/>
    <mergeCell ref="A9:C9"/>
    <mergeCell ref="D9:J9"/>
    <mergeCell ref="K9:M9"/>
    <mergeCell ref="B10:C10"/>
    <mergeCell ref="B11:C11"/>
    <mergeCell ref="B12:C12"/>
    <mergeCell ref="B13:C13"/>
    <mergeCell ref="B14:C14"/>
    <mergeCell ref="B15:C15"/>
    <mergeCell ref="A17:C17"/>
    <mergeCell ref="A19:M19"/>
    <mergeCell ref="A20:E20"/>
    <mergeCell ref="F20:G20"/>
    <mergeCell ref="H20:I20"/>
    <mergeCell ref="A28:E28"/>
    <mergeCell ref="F28:G28"/>
    <mergeCell ref="H28:I28"/>
    <mergeCell ref="A21:E21"/>
    <mergeCell ref="F21:G21"/>
    <mergeCell ref="H21:I21"/>
    <mergeCell ref="A22:E23"/>
    <mergeCell ref="F22:M23"/>
    <mergeCell ref="A24:E24"/>
    <mergeCell ref="F24:G24"/>
    <mergeCell ref="H24:I24"/>
    <mergeCell ref="A25:E25"/>
    <mergeCell ref="F25:G25"/>
    <mergeCell ref="H25:I25"/>
    <mergeCell ref="A26:E27"/>
    <mergeCell ref="F26:M27"/>
    <mergeCell ref="A39:M39"/>
    <mergeCell ref="A30:E30"/>
    <mergeCell ref="F30:M30"/>
    <mergeCell ref="A31:M31"/>
    <mergeCell ref="A37:M37"/>
    <mergeCell ref="A38:M38"/>
    <mergeCell ref="A33:M33"/>
    <mergeCell ref="A34:M34"/>
    <mergeCell ref="A35:M35"/>
    <mergeCell ref="A48:M48"/>
    <mergeCell ref="A45:E45"/>
    <mergeCell ref="J45:M45"/>
    <mergeCell ref="N14:S14"/>
    <mergeCell ref="N15:S15"/>
    <mergeCell ref="N16:S16"/>
    <mergeCell ref="A43:E43"/>
    <mergeCell ref="J43:M43"/>
    <mergeCell ref="A41:E41"/>
    <mergeCell ref="J41:M41"/>
    <mergeCell ref="A42:E42"/>
    <mergeCell ref="A40:M40"/>
    <mergeCell ref="A32:M32"/>
    <mergeCell ref="A29:E29"/>
    <mergeCell ref="F29:G29"/>
    <mergeCell ref="H29:I29"/>
  </mergeCells>
  <pageMargins left="0.511811024" right="0.511811024" top="0.78740157499999996" bottom="0.78740157499999996" header="0.31496062000000002" footer="0.31496062000000002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topLeftCell="A4" zoomScaleNormal="100" workbookViewId="0">
      <selection activeCell="G15" sqref="G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03" t="s">
        <v>293</v>
      </c>
      <c r="B1" s="404"/>
      <c r="C1" s="404"/>
      <c r="D1" s="404"/>
      <c r="E1" s="404"/>
      <c r="F1" s="404"/>
      <c r="G1" s="405"/>
    </row>
    <row r="2" spans="1:8" ht="23.25">
      <c r="A2" s="406" t="s">
        <v>370</v>
      </c>
      <c r="B2" s="407"/>
      <c r="C2" s="407"/>
      <c r="D2" s="407"/>
      <c r="E2" s="407"/>
      <c r="F2" s="407"/>
      <c r="G2" s="408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09" t="s">
        <v>343</v>
      </c>
      <c r="C4" s="410"/>
      <c r="D4" s="410"/>
      <c r="E4" s="410"/>
      <c r="F4" s="410"/>
      <c r="G4" s="411"/>
    </row>
    <row r="5" spans="1:8" ht="30.75" customHeight="1">
      <c r="A5" s="342" t="s">
        <v>305</v>
      </c>
      <c r="B5" s="412" t="s">
        <v>341</v>
      </c>
      <c r="C5" s="413"/>
      <c r="D5" s="413"/>
      <c r="E5" s="413"/>
      <c r="F5" s="413"/>
      <c r="G5" s="414"/>
    </row>
    <row r="6" spans="1:8" ht="15" customHeight="1">
      <c r="A6" s="336" t="s">
        <v>33</v>
      </c>
      <c r="B6" s="412" t="s">
        <v>342</v>
      </c>
      <c r="C6" s="413"/>
      <c r="D6" s="413"/>
      <c r="E6" s="413"/>
      <c r="F6" s="413"/>
      <c r="G6" s="414"/>
    </row>
    <row r="7" spans="1:8" ht="121.5" customHeight="1">
      <c r="A7" s="336" t="s">
        <v>306</v>
      </c>
      <c r="B7" s="400" t="s">
        <v>340</v>
      </c>
      <c r="C7" s="401"/>
      <c r="D7" s="401"/>
      <c r="E7" s="401"/>
      <c r="F7" s="401"/>
      <c r="G7" s="402"/>
    </row>
    <row r="8" spans="1:8" ht="29.25" customHeight="1">
      <c r="A8" s="336" t="s">
        <v>307</v>
      </c>
      <c r="B8" s="400" t="s">
        <v>344</v>
      </c>
      <c r="C8" s="401"/>
      <c r="D8" s="401"/>
      <c r="E8" s="401"/>
      <c r="F8" s="401"/>
      <c r="G8" s="402"/>
    </row>
    <row r="9" spans="1:8" ht="30.75" customHeight="1">
      <c r="A9" s="342" t="s">
        <v>308</v>
      </c>
      <c r="B9" s="412" t="s">
        <v>311</v>
      </c>
      <c r="C9" s="413"/>
      <c r="D9" s="413"/>
      <c r="E9" s="413"/>
      <c r="F9" s="413"/>
      <c r="G9" s="414"/>
    </row>
    <row r="10" spans="1:8" ht="15.75">
      <c r="A10" s="416" t="s">
        <v>309</v>
      </c>
      <c r="B10" s="417"/>
      <c r="C10" s="417"/>
      <c r="D10" s="417"/>
      <c r="E10" s="417"/>
      <c r="F10" s="417"/>
      <c r="G10" s="418"/>
    </row>
    <row r="11" spans="1:8" ht="31.5">
      <c r="A11" s="419" t="s">
        <v>1</v>
      </c>
      <c r="B11" s="420"/>
      <c r="C11" s="421" t="s">
        <v>48</v>
      </c>
      <c r="D11" s="420"/>
      <c r="E11" s="343" t="s">
        <v>46</v>
      </c>
      <c r="F11" s="344" t="s">
        <v>47</v>
      </c>
      <c r="G11" s="345" t="s">
        <v>5</v>
      </c>
    </row>
    <row r="12" spans="1:8" ht="16.5" thickBot="1">
      <c r="A12" s="422" t="s">
        <v>83</v>
      </c>
      <c r="B12" s="423"/>
      <c r="C12" s="424" t="s">
        <v>345</v>
      </c>
      <c r="D12" s="425"/>
      <c r="E12" s="337">
        <v>100</v>
      </c>
      <c r="F12" s="350">
        <f>IFERROR(E12*E16/100,0)</f>
        <v>37.344771806984163</v>
      </c>
      <c r="G12" s="349">
        <f>IFERROR(F12/E12*100,0)</f>
        <v>37.344771806984163</v>
      </c>
      <c r="H12" s="338"/>
    </row>
    <row r="13" spans="1:8" ht="15.75">
      <c r="A13" s="416" t="s">
        <v>310</v>
      </c>
      <c r="B13" s="417"/>
      <c r="C13" s="417"/>
      <c r="D13" s="417"/>
      <c r="E13" s="417"/>
      <c r="F13" s="417"/>
      <c r="G13" s="418"/>
    </row>
    <row r="14" spans="1:8" ht="31.5">
      <c r="A14" s="346" t="s">
        <v>312</v>
      </c>
      <c r="B14" s="347" t="s">
        <v>8</v>
      </c>
      <c r="C14" s="347" t="s">
        <v>321</v>
      </c>
      <c r="D14" s="347" t="s">
        <v>322</v>
      </c>
      <c r="E14" s="347" t="s">
        <v>323</v>
      </c>
      <c r="F14" s="347" t="s">
        <v>324</v>
      </c>
      <c r="G14" s="348" t="s">
        <v>326</v>
      </c>
    </row>
    <row r="15" spans="1:8" ht="16.5" thickBot="1">
      <c r="A15" s="339">
        <v>104000</v>
      </c>
      <c r="B15" s="364">
        <v>51174.66</v>
      </c>
      <c r="C15" s="340">
        <v>43823.06</v>
      </c>
      <c r="D15" s="340">
        <v>27211.06</v>
      </c>
      <c r="E15" s="340">
        <v>19111.060000000001</v>
      </c>
      <c r="F15" s="341">
        <v>7351.6</v>
      </c>
      <c r="G15" s="349">
        <f>IFERROR(B15-C15-F15,0)</f>
        <v>5.4569682106375694E-12</v>
      </c>
    </row>
    <row r="16" spans="1:8" ht="16.5" thickBot="1">
      <c r="A16" s="415" t="s">
        <v>325</v>
      </c>
      <c r="B16" s="415"/>
      <c r="C16" s="349">
        <f>IFERROR(C15/$B$15*100,0)</f>
        <v>85.634296349013354</v>
      </c>
      <c r="D16" s="349">
        <f>IFERROR(D15/$C$15*100,0)</f>
        <v>62.093016781575741</v>
      </c>
      <c r="E16" s="349">
        <f>IFERROR(E15/$B$15*100,0)</f>
        <v>37.344771806984163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188" priority="7" operator="between">
      <formula>66</formula>
      <formula>100</formula>
    </cfRule>
    <cfRule type="cellIs" dxfId="187" priority="8" operator="between">
      <formula>33</formula>
      <formula>66</formula>
    </cfRule>
    <cfRule type="cellIs" dxfId="186" priority="9" operator="between">
      <formula>0</formula>
      <formula>33</formula>
    </cfRule>
  </conditionalFormatting>
  <conditionalFormatting sqref="G15">
    <cfRule type="cellIs" dxfId="185" priority="16" operator="between">
      <formula>66</formula>
      <formula>100</formula>
    </cfRule>
    <cfRule type="cellIs" dxfId="184" priority="17" operator="between">
      <formula>33</formula>
      <formula>66</formula>
    </cfRule>
    <cfRule type="cellIs" dxfId="183" priority="18" operator="between">
      <formula>0</formula>
      <formula>33</formula>
    </cfRule>
  </conditionalFormatting>
  <conditionalFormatting sqref="G12">
    <cfRule type="cellIs" dxfId="182" priority="13" operator="between">
      <formula>66</formula>
      <formula>100</formula>
    </cfRule>
    <cfRule type="cellIs" dxfId="181" priority="14" operator="between">
      <formula>33</formula>
      <formula>66</formula>
    </cfRule>
    <cfRule type="cellIs" dxfId="180" priority="15" operator="between">
      <formula>0</formula>
      <formula>33</formula>
    </cfRule>
  </conditionalFormatting>
  <conditionalFormatting sqref="F12">
    <cfRule type="cellIs" dxfId="179" priority="10" operator="between">
      <formula>$E$12*0</formula>
      <formula>$E$12*0.329999</formula>
    </cfRule>
    <cfRule type="cellIs" dxfId="178" priority="11" operator="between">
      <formula>$E$12*0.33</formula>
      <formula>$E$12*0.6599999</formula>
    </cfRule>
    <cfRule type="cellIs" dxfId="177" priority="12" operator="between">
      <formula>$E$12*0.66</formula>
      <formula>$E$12*1</formula>
    </cfRule>
  </conditionalFormatting>
  <conditionalFormatting sqref="D16">
    <cfRule type="cellIs" dxfId="176" priority="4" operator="between">
      <formula>66</formula>
      <formula>100</formula>
    </cfRule>
    <cfRule type="cellIs" dxfId="175" priority="5" operator="between">
      <formula>33</formula>
      <formula>66</formula>
    </cfRule>
    <cfRule type="cellIs" dxfId="174" priority="6" operator="between">
      <formula>0</formula>
      <formula>33</formula>
    </cfRule>
  </conditionalFormatting>
  <conditionalFormatting sqref="E16">
    <cfRule type="cellIs" dxfId="173" priority="1" operator="between">
      <formula>66</formula>
      <formula>100</formula>
    </cfRule>
    <cfRule type="cellIs" dxfId="172" priority="2" operator="between">
      <formula>33</formula>
      <formula>66</formula>
    </cfRule>
    <cfRule type="cellIs" dxfId="171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G14" sqref="G14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03" t="s">
        <v>293</v>
      </c>
      <c r="B1" s="404"/>
      <c r="C1" s="404"/>
      <c r="D1" s="404"/>
      <c r="E1" s="404"/>
      <c r="F1" s="404"/>
      <c r="G1" s="405"/>
    </row>
    <row r="2" spans="1:8" ht="23.25">
      <c r="A2" s="406" t="s">
        <v>370</v>
      </c>
      <c r="B2" s="407"/>
      <c r="C2" s="407"/>
      <c r="D2" s="407"/>
      <c r="E2" s="407"/>
      <c r="F2" s="407"/>
      <c r="G2" s="408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09" t="s">
        <v>343</v>
      </c>
      <c r="C4" s="410"/>
      <c r="D4" s="410"/>
      <c r="E4" s="410"/>
      <c r="F4" s="410"/>
      <c r="G4" s="411"/>
    </row>
    <row r="5" spans="1:8" ht="30.75" customHeight="1">
      <c r="A5" s="342" t="s">
        <v>305</v>
      </c>
      <c r="B5" s="412" t="s">
        <v>341</v>
      </c>
      <c r="C5" s="413"/>
      <c r="D5" s="413"/>
      <c r="E5" s="413"/>
      <c r="F5" s="413"/>
      <c r="G5" s="414"/>
    </row>
    <row r="6" spans="1:8" ht="15" customHeight="1">
      <c r="A6" s="336" t="s">
        <v>33</v>
      </c>
      <c r="B6" s="412" t="s">
        <v>366</v>
      </c>
      <c r="C6" s="413"/>
      <c r="D6" s="413"/>
      <c r="E6" s="413"/>
      <c r="F6" s="413"/>
      <c r="G6" s="414"/>
    </row>
    <row r="7" spans="1:8" ht="77.25" customHeight="1">
      <c r="A7" s="336" t="s">
        <v>306</v>
      </c>
      <c r="B7" s="400" t="s">
        <v>367</v>
      </c>
      <c r="C7" s="401"/>
      <c r="D7" s="401"/>
      <c r="E7" s="401"/>
      <c r="F7" s="401"/>
      <c r="G7" s="402"/>
    </row>
    <row r="8" spans="1:8" ht="29.25" customHeight="1">
      <c r="A8" s="336" t="s">
        <v>307</v>
      </c>
      <c r="B8" s="400" t="s">
        <v>364</v>
      </c>
      <c r="C8" s="401"/>
      <c r="D8" s="401"/>
      <c r="E8" s="401"/>
      <c r="F8" s="401"/>
      <c r="G8" s="402"/>
    </row>
    <row r="9" spans="1:8" ht="30.75" customHeight="1">
      <c r="A9" s="342" t="s">
        <v>308</v>
      </c>
      <c r="B9" s="412" t="s">
        <v>311</v>
      </c>
      <c r="C9" s="413"/>
      <c r="D9" s="413"/>
      <c r="E9" s="413"/>
      <c r="F9" s="413"/>
      <c r="G9" s="414"/>
    </row>
    <row r="10" spans="1:8" ht="15.75">
      <c r="A10" s="416" t="s">
        <v>309</v>
      </c>
      <c r="B10" s="417"/>
      <c r="C10" s="417"/>
      <c r="D10" s="417"/>
      <c r="E10" s="417"/>
      <c r="F10" s="417"/>
      <c r="G10" s="418"/>
    </row>
    <row r="11" spans="1:8" ht="31.5">
      <c r="A11" s="419" t="s">
        <v>1</v>
      </c>
      <c r="B11" s="420"/>
      <c r="C11" s="421" t="s">
        <v>48</v>
      </c>
      <c r="D11" s="420"/>
      <c r="E11" s="343" t="s">
        <v>46</v>
      </c>
      <c r="F11" s="344" t="s">
        <v>47</v>
      </c>
      <c r="G11" s="345" t="s">
        <v>5</v>
      </c>
    </row>
    <row r="12" spans="1:8" ht="16.5" thickBot="1">
      <c r="A12" s="422" t="s">
        <v>369</v>
      </c>
      <c r="B12" s="423"/>
      <c r="C12" s="424" t="s">
        <v>345</v>
      </c>
      <c r="D12" s="425"/>
      <c r="E12" s="337">
        <v>100</v>
      </c>
      <c r="F12" s="350">
        <f>IFERROR(E12*E16/100,0)</f>
        <v>100</v>
      </c>
      <c r="G12" s="349">
        <f>IFERROR(F12/E12*100,0)</f>
        <v>100</v>
      </c>
      <c r="H12" s="338"/>
    </row>
    <row r="13" spans="1:8" ht="15.75">
      <c r="A13" s="416" t="s">
        <v>310</v>
      </c>
      <c r="B13" s="417"/>
      <c r="C13" s="417"/>
      <c r="D13" s="417"/>
      <c r="E13" s="417"/>
      <c r="F13" s="417"/>
      <c r="G13" s="418"/>
    </row>
    <row r="14" spans="1:8" ht="31.5">
      <c r="A14" s="346" t="s">
        <v>312</v>
      </c>
      <c r="B14" s="347" t="s">
        <v>8</v>
      </c>
      <c r="C14" s="347" t="s">
        <v>321</v>
      </c>
      <c r="D14" s="347" t="s">
        <v>322</v>
      </c>
      <c r="E14" s="347" t="s">
        <v>323</v>
      </c>
      <c r="F14" s="347" t="s">
        <v>324</v>
      </c>
      <c r="G14" s="348" t="s">
        <v>326</v>
      </c>
    </row>
    <row r="15" spans="1:8" ht="16.5" thickBot="1">
      <c r="A15" s="339">
        <v>325000</v>
      </c>
      <c r="B15" s="364">
        <v>231288.95</v>
      </c>
      <c r="C15" s="340">
        <v>231288.95</v>
      </c>
      <c r="D15" s="340">
        <v>231288.95</v>
      </c>
      <c r="E15" s="340">
        <v>231288.95</v>
      </c>
      <c r="F15" s="341">
        <v>0</v>
      </c>
      <c r="G15" s="349">
        <f>IFERROR(B15-C15-F15,0)</f>
        <v>0</v>
      </c>
    </row>
    <row r="16" spans="1:8" ht="16.5" thickBot="1">
      <c r="A16" s="415" t="s">
        <v>325</v>
      </c>
      <c r="B16" s="415"/>
      <c r="C16" s="349">
        <f>IFERROR(C15/$B$15*100,0)</f>
        <v>100</v>
      </c>
      <c r="D16" s="349">
        <f>IFERROR(D15/$C$15*100,0)</f>
        <v>100</v>
      </c>
      <c r="E16" s="349">
        <f>IFERROR(E15/$B$15*100,0)</f>
        <v>100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170" priority="7" operator="between">
      <formula>66</formula>
      <formula>100</formula>
    </cfRule>
    <cfRule type="cellIs" dxfId="169" priority="8" operator="between">
      <formula>33</formula>
      <formula>66</formula>
    </cfRule>
    <cfRule type="cellIs" dxfId="168" priority="9" operator="between">
      <formula>0</formula>
      <formula>33</formula>
    </cfRule>
  </conditionalFormatting>
  <conditionalFormatting sqref="G15">
    <cfRule type="cellIs" dxfId="167" priority="16" operator="between">
      <formula>66</formula>
      <formula>100</formula>
    </cfRule>
    <cfRule type="cellIs" dxfId="166" priority="17" operator="between">
      <formula>33</formula>
      <formula>66</formula>
    </cfRule>
    <cfRule type="cellIs" dxfId="165" priority="18" operator="between">
      <formula>0</formula>
      <formula>33</formula>
    </cfRule>
  </conditionalFormatting>
  <conditionalFormatting sqref="G12">
    <cfRule type="cellIs" dxfId="164" priority="13" operator="between">
      <formula>66</formula>
      <formula>100</formula>
    </cfRule>
    <cfRule type="cellIs" dxfId="163" priority="14" operator="between">
      <formula>33</formula>
      <formula>66</formula>
    </cfRule>
    <cfRule type="cellIs" dxfId="162" priority="15" operator="between">
      <formula>0</formula>
      <formula>33</formula>
    </cfRule>
  </conditionalFormatting>
  <conditionalFormatting sqref="F12">
    <cfRule type="cellIs" dxfId="161" priority="10" operator="between">
      <formula>$E$12*0</formula>
      <formula>$E$12*0.329999</formula>
    </cfRule>
    <cfRule type="cellIs" dxfId="160" priority="11" operator="between">
      <formula>$E$12*0.33</formula>
      <formula>$E$12*0.6599999</formula>
    </cfRule>
    <cfRule type="cellIs" dxfId="159" priority="12" operator="between">
      <formula>$E$12*0.66</formula>
      <formula>$E$12*1</formula>
    </cfRule>
  </conditionalFormatting>
  <conditionalFormatting sqref="D16">
    <cfRule type="cellIs" dxfId="158" priority="4" operator="between">
      <formula>66</formula>
      <formula>100</formula>
    </cfRule>
    <cfRule type="cellIs" dxfId="157" priority="5" operator="between">
      <formula>33</formula>
      <formula>66</formula>
    </cfRule>
    <cfRule type="cellIs" dxfId="156" priority="6" operator="between">
      <formula>0</formula>
      <formula>33</formula>
    </cfRule>
  </conditionalFormatting>
  <conditionalFormatting sqref="E16">
    <cfRule type="cellIs" dxfId="155" priority="1" operator="between">
      <formula>66</formula>
      <formula>100</formula>
    </cfRule>
    <cfRule type="cellIs" dxfId="154" priority="2" operator="between">
      <formula>33</formula>
      <formula>66</formula>
    </cfRule>
    <cfRule type="cellIs" dxfId="153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F15" sqref="F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03" t="s">
        <v>293</v>
      </c>
      <c r="B1" s="404"/>
      <c r="C1" s="404"/>
      <c r="D1" s="404"/>
      <c r="E1" s="404"/>
      <c r="F1" s="404"/>
      <c r="G1" s="405"/>
    </row>
    <row r="2" spans="1:8" ht="23.25">
      <c r="A2" s="406" t="s">
        <v>370</v>
      </c>
      <c r="B2" s="407"/>
      <c r="C2" s="407"/>
      <c r="D2" s="407"/>
      <c r="E2" s="407"/>
      <c r="F2" s="407"/>
      <c r="G2" s="408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09" t="s">
        <v>343</v>
      </c>
      <c r="C4" s="410"/>
      <c r="D4" s="410"/>
      <c r="E4" s="410"/>
      <c r="F4" s="410"/>
      <c r="G4" s="411"/>
    </row>
    <row r="5" spans="1:8" ht="30.75" customHeight="1">
      <c r="A5" s="342" t="s">
        <v>305</v>
      </c>
      <c r="B5" s="412" t="s">
        <v>341</v>
      </c>
      <c r="C5" s="413"/>
      <c r="D5" s="413"/>
      <c r="E5" s="413"/>
      <c r="F5" s="413"/>
      <c r="G5" s="414"/>
    </row>
    <row r="6" spans="1:8" ht="15" customHeight="1">
      <c r="A6" s="336" t="s">
        <v>33</v>
      </c>
      <c r="B6" s="412" t="s">
        <v>346</v>
      </c>
      <c r="C6" s="413"/>
      <c r="D6" s="413"/>
      <c r="E6" s="413"/>
      <c r="F6" s="413"/>
      <c r="G6" s="414"/>
    </row>
    <row r="7" spans="1:8" ht="64.5" customHeight="1">
      <c r="A7" s="336" t="s">
        <v>306</v>
      </c>
      <c r="B7" s="400" t="s">
        <v>347</v>
      </c>
      <c r="C7" s="401"/>
      <c r="D7" s="401"/>
      <c r="E7" s="401"/>
      <c r="F7" s="401"/>
      <c r="G7" s="402"/>
    </row>
    <row r="8" spans="1:8" ht="29.25" customHeight="1">
      <c r="A8" s="336" t="s">
        <v>307</v>
      </c>
      <c r="B8" s="400" t="s">
        <v>348</v>
      </c>
      <c r="C8" s="401"/>
      <c r="D8" s="401"/>
      <c r="E8" s="401"/>
      <c r="F8" s="401"/>
      <c r="G8" s="402"/>
    </row>
    <row r="9" spans="1:8" ht="30.75" customHeight="1">
      <c r="A9" s="342" t="s">
        <v>308</v>
      </c>
      <c r="B9" s="412" t="s">
        <v>311</v>
      </c>
      <c r="C9" s="413"/>
      <c r="D9" s="413"/>
      <c r="E9" s="413"/>
      <c r="F9" s="413"/>
      <c r="G9" s="414"/>
    </row>
    <row r="10" spans="1:8" ht="15.75">
      <c r="A10" s="416" t="s">
        <v>309</v>
      </c>
      <c r="B10" s="417"/>
      <c r="C10" s="417"/>
      <c r="D10" s="417"/>
      <c r="E10" s="417"/>
      <c r="F10" s="417"/>
      <c r="G10" s="418"/>
    </row>
    <row r="11" spans="1:8" ht="31.5">
      <c r="A11" s="419" t="s">
        <v>1</v>
      </c>
      <c r="B11" s="420"/>
      <c r="C11" s="421" t="s">
        <v>48</v>
      </c>
      <c r="D11" s="420"/>
      <c r="E11" s="343" t="s">
        <v>46</v>
      </c>
      <c r="F11" s="344" t="s">
        <v>47</v>
      </c>
      <c r="G11" s="345" t="s">
        <v>5</v>
      </c>
    </row>
    <row r="12" spans="1:8" ht="16.5" thickBot="1">
      <c r="A12" s="422" t="s">
        <v>349</v>
      </c>
      <c r="B12" s="423"/>
      <c r="C12" s="424" t="s">
        <v>65</v>
      </c>
      <c r="D12" s="425"/>
      <c r="E12" s="337">
        <v>20</v>
      </c>
      <c r="F12" s="350">
        <f>IFERROR(E12*E16/100,0)</f>
        <v>15.772474389467732</v>
      </c>
      <c r="G12" s="349">
        <f>IFERROR(F12/E12*100,0)</f>
        <v>78.862371947338659</v>
      </c>
      <c r="H12" s="338"/>
    </row>
    <row r="13" spans="1:8" ht="15.75">
      <c r="A13" s="416" t="s">
        <v>310</v>
      </c>
      <c r="B13" s="417"/>
      <c r="C13" s="417"/>
      <c r="D13" s="417"/>
      <c r="E13" s="417"/>
      <c r="F13" s="417"/>
      <c r="G13" s="418"/>
    </row>
    <row r="14" spans="1:8" ht="31.5">
      <c r="A14" s="346" t="s">
        <v>312</v>
      </c>
      <c r="B14" s="347" t="s">
        <v>8</v>
      </c>
      <c r="C14" s="347" t="s">
        <v>321</v>
      </c>
      <c r="D14" s="347" t="s">
        <v>322</v>
      </c>
      <c r="E14" s="347" t="s">
        <v>323</v>
      </c>
      <c r="F14" s="347" t="s">
        <v>324</v>
      </c>
      <c r="G14" s="348" t="s">
        <v>326</v>
      </c>
    </row>
    <row r="15" spans="1:8" ht="16.5" thickBot="1">
      <c r="A15" s="339">
        <v>335000</v>
      </c>
      <c r="B15" s="364">
        <v>340225.26</v>
      </c>
      <c r="C15" s="340">
        <v>298893.44</v>
      </c>
      <c r="D15" s="340">
        <v>298893.44</v>
      </c>
      <c r="E15" s="340">
        <v>268309.71000000002</v>
      </c>
      <c r="F15" s="341">
        <v>0</v>
      </c>
      <c r="G15" s="349">
        <f>IFERROR(B15-C15-F15,0)</f>
        <v>41331.820000000007</v>
      </c>
    </row>
    <row r="16" spans="1:8" ht="16.5" thickBot="1">
      <c r="A16" s="415" t="s">
        <v>325</v>
      </c>
      <c r="B16" s="415"/>
      <c r="C16" s="349">
        <f>IFERROR(C15/$B$15*100,0)</f>
        <v>87.851631004705538</v>
      </c>
      <c r="D16" s="349">
        <f>IFERROR(D15/$C$15*100,0)</f>
        <v>100</v>
      </c>
      <c r="E16" s="349">
        <f>IFERROR(E15/$B$15*100,0)</f>
        <v>78.862371947338659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152" priority="7" operator="between">
      <formula>66</formula>
      <formula>100</formula>
    </cfRule>
    <cfRule type="cellIs" dxfId="151" priority="8" operator="between">
      <formula>33</formula>
      <formula>66</formula>
    </cfRule>
    <cfRule type="cellIs" dxfId="150" priority="9" operator="between">
      <formula>0</formula>
      <formula>33</formula>
    </cfRule>
  </conditionalFormatting>
  <conditionalFormatting sqref="G15">
    <cfRule type="cellIs" dxfId="149" priority="16" operator="between">
      <formula>66</formula>
      <formula>100</formula>
    </cfRule>
    <cfRule type="cellIs" dxfId="148" priority="17" operator="between">
      <formula>33</formula>
      <formula>66</formula>
    </cfRule>
    <cfRule type="cellIs" dxfId="147" priority="18" operator="between">
      <formula>0</formula>
      <formula>33</formula>
    </cfRule>
  </conditionalFormatting>
  <conditionalFormatting sqref="G12">
    <cfRule type="cellIs" dxfId="146" priority="13" operator="between">
      <formula>66</formula>
      <formula>100</formula>
    </cfRule>
    <cfRule type="cellIs" dxfId="145" priority="14" operator="between">
      <formula>33</formula>
      <formula>66</formula>
    </cfRule>
    <cfRule type="cellIs" dxfId="144" priority="15" operator="between">
      <formula>0</formula>
      <formula>33</formula>
    </cfRule>
  </conditionalFormatting>
  <conditionalFormatting sqref="F12">
    <cfRule type="cellIs" dxfId="143" priority="10" operator="between">
      <formula>$E$12*0</formula>
      <formula>$E$12*0.329999</formula>
    </cfRule>
    <cfRule type="cellIs" dxfId="142" priority="11" operator="between">
      <formula>$E$12*0.33</formula>
      <formula>$E$12*0.6599999</formula>
    </cfRule>
    <cfRule type="cellIs" dxfId="141" priority="12" operator="between">
      <formula>$E$12*0.66</formula>
      <formula>$E$12*1</formula>
    </cfRule>
  </conditionalFormatting>
  <conditionalFormatting sqref="D16">
    <cfRule type="cellIs" dxfId="140" priority="4" operator="between">
      <formula>66</formula>
      <formula>100</formula>
    </cfRule>
    <cfRule type="cellIs" dxfId="139" priority="5" operator="between">
      <formula>33</formula>
      <formula>66</formula>
    </cfRule>
    <cfRule type="cellIs" dxfId="138" priority="6" operator="between">
      <formula>0</formula>
      <formula>33</formula>
    </cfRule>
  </conditionalFormatting>
  <conditionalFormatting sqref="E16">
    <cfRule type="cellIs" dxfId="137" priority="1" operator="between">
      <formula>66</formula>
      <formula>100</formula>
    </cfRule>
    <cfRule type="cellIs" dxfId="136" priority="2" operator="between">
      <formula>33</formula>
      <formula>66</formula>
    </cfRule>
    <cfRule type="cellIs" dxfId="135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B15" sqref="B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03" t="s">
        <v>293</v>
      </c>
      <c r="B1" s="404"/>
      <c r="C1" s="404"/>
      <c r="D1" s="404"/>
      <c r="E1" s="404"/>
      <c r="F1" s="404"/>
      <c r="G1" s="405"/>
    </row>
    <row r="2" spans="1:8" ht="23.25">
      <c r="A2" s="406" t="s">
        <v>370</v>
      </c>
      <c r="B2" s="407"/>
      <c r="C2" s="407"/>
      <c r="D2" s="407"/>
      <c r="E2" s="407"/>
      <c r="F2" s="407"/>
      <c r="G2" s="408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09" t="s">
        <v>343</v>
      </c>
      <c r="C4" s="410"/>
      <c r="D4" s="410"/>
      <c r="E4" s="410"/>
      <c r="F4" s="410"/>
      <c r="G4" s="411"/>
    </row>
    <row r="5" spans="1:8" ht="30.75" customHeight="1">
      <c r="A5" s="342" t="s">
        <v>305</v>
      </c>
      <c r="B5" s="412" t="s">
        <v>341</v>
      </c>
      <c r="C5" s="413"/>
      <c r="D5" s="413"/>
      <c r="E5" s="413"/>
      <c r="F5" s="413"/>
      <c r="G5" s="414"/>
    </row>
    <row r="6" spans="1:8" ht="15" customHeight="1">
      <c r="A6" s="336" t="s">
        <v>33</v>
      </c>
      <c r="B6" s="412" t="s">
        <v>350</v>
      </c>
      <c r="C6" s="413"/>
      <c r="D6" s="413"/>
      <c r="E6" s="413"/>
      <c r="F6" s="413"/>
      <c r="G6" s="414"/>
    </row>
    <row r="7" spans="1:8" ht="48.75" customHeight="1">
      <c r="A7" s="336" t="s">
        <v>306</v>
      </c>
      <c r="B7" s="400" t="s">
        <v>351</v>
      </c>
      <c r="C7" s="401"/>
      <c r="D7" s="401"/>
      <c r="E7" s="401"/>
      <c r="F7" s="401"/>
      <c r="G7" s="402"/>
    </row>
    <row r="8" spans="1:8" ht="29.25" customHeight="1">
      <c r="A8" s="336" t="s">
        <v>307</v>
      </c>
      <c r="B8" s="400" t="s">
        <v>352</v>
      </c>
      <c r="C8" s="401"/>
      <c r="D8" s="401"/>
      <c r="E8" s="401"/>
      <c r="F8" s="401"/>
      <c r="G8" s="402"/>
    </row>
    <row r="9" spans="1:8" ht="30.75" customHeight="1">
      <c r="A9" s="342" t="s">
        <v>308</v>
      </c>
      <c r="B9" s="412" t="s">
        <v>311</v>
      </c>
      <c r="C9" s="413"/>
      <c r="D9" s="413"/>
      <c r="E9" s="413"/>
      <c r="F9" s="413"/>
      <c r="G9" s="414"/>
    </row>
    <row r="10" spans="1:8" ht="15.75">
      <c r="A10" s="416" t="s">
        <v>309</v>
      </c>
      <c r="B10" s="417"/>
      <c r="C10" s="417"/>
      <c r="D10" s="417"/>
      <c r="E10" s="417"/>
      <c r="F10" s="417"/>
      <c r="G10" s="418"/>
    </row>
    <row r="11" spans="1:8" ht="31.5">
      <c r="A11" s="419" t="s">
        <v>1</v>
      </c>
      <c r="B11" s="420"/>
      <c r="C11" s="421" t="s">
        <v>48</v>
      </c>
      <c r="D11" s="420"/>
      <c r="E11" s="343" t="s">
        <v>46</v>
      </c>
      <c r="F11" s="344" t="s">
        <v>47</v>
      </c>
      <c r="G11" s="345" t="s">
        <v>5</v>
      </c>
    </row>
    <row r="12" spans="1:8" ht="16.5" thickBot="1">
      <c r="A12" s="422" t="s">
        <v>353</v>
      </c>
      <c r="B12" s="423"/>
      <c r="C12" s="424" t="s">
        <v>78</v>
      </c>
      <c r="D12" s="425"/>
      <c r="E12" s="337">
        <v>100</v>
      </c>
      <c r="F12" s="350">
        <f>IFERROR(E12*E16/100,0)</f>
        <v>0</v>
      </c>
      <c r="G12" s="349">
        <f>IFERROR(F12/E12*100,0)</f>
        <v>0</v>
      </c>
      <c r="H12" s="338"/>
    </row>
    <row r="13" spans="1:8" ht="15.75">
      <c r="A13" s="416" t="s">
        <v>310</v>
      </c>
      <c r="B13" s="417"/>
      <c r="C13" s="417"/>
      <c r="D13" s="417"/>
      <c r="E13" s="417"/>
      <c r="F13" s="417"/>
      <c r="G13" s="418"/>
    </row>
    <row r="14" spans="1:8" ht="31.5">
      <c r="A14" s="346" t="s">
        <v>312</v>
      </c>
      <c r="B14" s="347" t="s">
        <v>8</v>
      </c>
      <c r="C14" s="347" t="s">
        <v>321</v>
      </c>
      <c r="D14" s="347" t="s">
        <v>322</v>
      </c>
      <c r="E14" s="347" t="s">
        <v>323</v>
      </c>
      <c r="F14" s="347" t="s">
        <v>324</v>
      </c>
      <c r="G14" s="348" t="s">
        <v>326</v>
      </c>
    </row>
    <row r="15" spans="1:8" ht="16.5" thickBot="1">
      <c r="A15" s="339">
        <v>2000</v>
      </c>
      <c r="B15" s="364">
        <v>0</v>
      </c>
      <c r="C15" s="340">
        <v>0</v>
      </c>
      <c r="D15" s="340">
        <v>0</v>
      </c>
      <c r="E15" s="340">
        <v>0</v>
      </c>
      <c r="F15" s="341">
        <v>0</v>
      </c>
      <c r="G15" s="349">
        <f>IFERROR(B15-C15-F15,0)</f>
        <v>0</v>
      </c>
    </row>
    <row r="16" spans="1:8" ht="16.5" thickBot="1">
      <c r="A16" s="415" t="s">
        <v>325</v>
      </c>
      <c r="B16" s="415"/>
      <c r="C16" s="349">
        <f>IFERROR(C15/$B$15*100,0)</f>
        <v>0</v>
      </c>
      <c r="D16" s="349">
        <f>IFERROR(D15/$C$15*100,0)</f>
        <v>0</v>
      </c>
      <c r="E16" s="349">
        <f>IFERROR(E15/$B$15*100,0)</f>
        <v>0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134" priority="7" operator="between">
      <formula>66</formula>
      <formula>100</formula>
    </cfRule>
    <cfRule type="cellIs" dxfId="133" priority="8" operator="between">
      <formula>33</formula>
      <formula>66</formula>
    </cfRule>
    <cfRule type="cellIs" dxfId="132" priority="9" operator="between">
      <formula>0</formula>
      <formula>33</formula>
    </cfRule>
  </conditionalFormatting>
  <conditionalFormatting sqref="G15">
    <cfRule type="cellIs" dxfId="131" priority="16" operator="between">
      <formula>66</formula>
      <formula>100</formula>
    </cfRule>
    <cfRule type="cellIs" dxfId="130" priority="17" operator="between">
      <formula>33</formula>
      <formula>66</formula>
    </cfRule>
    <cfRule type="cellIs" dxfId="129" priority="18" operator="between">
      <formula>0</formula>
      <formula>33</formula>
    </cfRule>
  </conditionalFormatting>
  <conditionalFormatting sqref="G12">
    <cfRule type="cellIs" dxfId="128" priority="13" operator="between">
      <formula>66</formula>
      <formula>100</formula>
    </cfRule>
    <cfRule type="cellIs" dxfId="127" priority="14" operator="between">
      <formula>33</formula>
      <formula>66</formula>
    </cfRule>
    <cfRule type="cellIs" dxfId="126" priority="15" operator="between">
      <formula>0</formula>
      <formula>33</formula>
    </cfRule>
  </conditionalFormatting>
  <conditionalFormatting sqref="F12">
    <cfRule type="cellIs" dxfId="125" priority="10" operator="between">
      <formula>$E$12*0</formula>
      <formula>$E$12*0.329999</formula>
    </cfRule>
    <cfRule type="cellIs" dxfId="124" priority="11" operator="between">
      <formula>$E$12*0.33</formula>
      <formula>$E$12*0.6599999</formula>
    </cfRule>
    <cfRule type="cellIs" dxfId="123" priority="12" operator="between">
      <formula>$E$12*0.66</formula>
      <formula>$E$12*1</formula>
    </cfRule>
  </conditionalFormatting>
  <conditionalFormatting sqref="D16">
    <cfRule type="cellIs" dxfId="122" priority="4" operator="between">
      <formula>66</formula>
      <formula>100</formula>
    </cfRule>
    <cfRule type="cellIs" dxfId="121" priority="5" operator="between">
      <formula>33</formula>
      <formula>66</formula>
    </cfRule>
    <cfRule type="cellIs" dxfId="120" priority="6" operator="between">
      <formula>0</formula>
      <formula>33</formula>
    </cfRule>
  </conditionalFormatting>
  <conditionalFormatting sqref="E16">
    <cfRule type="cellIs" dxfId="119" priority="1" operator="between">
      <formula>66</formula>
      <formula>100</formula>
    </cfRule>
    <cfRule type="cellIs" dxfId="118" priority="2" operator="between">
      <formula>33</formula>
      <formula>66</formula>
    </cfRule>
    <cfRule type="cellIs" dxfId="117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B15" sqref="B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03" t="s">
        <v>293</v>
      </c>
      <c r="B1" s="404"/>
      <c r="C1" s="404"/>
      <c r="D1" s="404"/>
      <c r="E1" s="404"/>
      <c r="F1" s="404"/>
      <c r="G1" s="405"/>
    </row>
    <row r="2" spans="1:8" ht="23.25">
      <c r="A2" s="406" t="s">
        <v>370</v>
      </c>
      <c r="B2" s="407"/>
      <c r="C2" s="407"/>
      <c r="D2" s="407"/>
      <c r="E2" s="407"/>
      <c r="F2" s="407"/>
      <c r="G2" s="408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09" t="s">
        <v>343</v>
      </c>
      <c r="C4" s="410"/>
      <c r="D4" s="410"/>
      <c r="E4" s="410"/>
      <c r="F4" s="410"/>
      <c r="G4" s="411"/>
    </row>
    <row r="5" spans="1:8" ht="30.75" customHeight="1">
      <c r="A5" s="342" t="s">
        <v>305</v>
      </c>
      <c r="B5" s="412" t="s">
        <v>341</v>
      </c>
      <c r="C5" s="413"/>
      <c r="D5" s="413"/>
      <c r="E5" s="413"/>
      <c r="F5" s="413"/>
      <c r="G5" s="414"/>
    </row>
    <row r="6" spans="1:8" ht="15" customHeight="1">
      <c r="A6" s="336" t="s">
        <v>33</v>
      </c>
      <c r="B6" s="412" t="s">
        <v>354</v>
      </c>
      <c r="C6" s="413"/>
      <c r="D6" s="413"/>
      <c r="E6" s="413"/>
      <c r="F6" s="413"/>
      <c r="G6" s="414"/>
    </row>
    <row r="7" spans="1:8" ht="42" customHeight="1">
      <c r="A7" s="336" t="s">
        <v>306</v>
      </c>
      <c r="B7" s="400" t="s">
        <v>355</v>
      </c>
      <c r="C7" s="401"/>
      <c r="D7" s="401"/>
      <c r="E7" s="401"/>
      <c r="F7" s="401"/>
      <c r="G7" s="402"/>
    </row>
    <row r="8" spans="1:8" ht="27.75" customHeight="1">
      <c r="A8" s="336" t="s">
        <v>307</v>
      </c>
      <c r="B8" s="400" t="s">
        <v>356</v>
      </c>
      <c r="C8" s="401"/>
      <c r="D8" s="401"/>
      <c r="E8" s="401"/>
      <c r="F8" s="401"/>
      <c r="G8" s="402"/>
    </row>
    <row r="9" spans="1:8" ht="23.25" customHeight="1">
      <c r="A9" s="342" t="s">
        <v>308</v>
      </c>
      <c r="B9" s="412" t="s">
        <v>311</v>
      </c>
      <c r="C9" s="413"/>
      <c r="D9" s="413"/>
      <c r="E9" s="413"/>
      <c r="F9" s="413"/>
      <c r="G9" s="414"/>
    </row>
    <row r="10" spans="1:8" ht="15.75">
      <c r="A10" s="416" t="s">
        <v>309</v>
      </c>
      <c r="B10" s="417"/>
      <c r="C10" s="417"/>
      <c r="D10" s="417"/>
      <c r="E10" s="417"/>
      <c r="F10" s="417"/>
      <c r="G10" s="418"/>
    </row>
    <row r="11" spans="1:8" ht="31.5">
      <c r="A11" s="419" t="s">
        <v>1</v>
      </c>
      <c r="B11" s="420"/>
      <c r="C11" s="421" t="s">
        <v>48</v>
      </c>
      <c r="D11" s="420"/>
      <c r="E11" s="343" t="s">
        <v>46</v>
      </c>
      <c r="F11" s="344" t="s">
        <v>47</v>
      </c>
      <c r="G11" s="345" t="s">
        <v>5</v>
      </c>
    </row>
    <row r="12" spans="1:8" ht="16.5" thickBot="1">
      <c r="A12" s="422" t="s">
        <v>357</v>
      </c>
      <c r="B12" s="423"/>
      <c r="C12" s="424" t="s">
        <v>65</v>
      </c>
      <c r="D12" s="425"/>
      <c r="E12" s="337">
        <v>40</v>
      </c>
      <c r="F12" s="350">
        <f>IFERROR(E12*E16/100,0)</f>
        <v>0</v>
      </c>
      <c r="G12" s="349">
        <f>IFERROR(F12/E12*100,0)</f>
        <v>0</v>
      </c>
      <c r="H12" s="338"/>
    </row>
    <row r="13" spans="1:8" ht="15.75">
      <c r="A13" s="416" t="s">
        <v>310</v>
      </c>
      <c r="B13" s="417"/>
      <c r="C13" s="417"/>
      <c r="D13" s="417"/>
      <c r="E13" s="417"/>
      <c r="F13" s="417"/>
      <c r="G13" s="418"/>
    </row>
    <row r="14" spans="1:8" ht="31.5">
      <c r="A14" s="346" t="s">
        <v>312</v>
      </c>
      <c r="B14" s="347" t="s">
        <v>8</v>
      </c>
      <c r="C14" s="347" t="s">
        <v>321</v>
      </c>
      <c r="D14" s="347" t="s">
        <v>322</v>
      </c>
      <c r="E14" s="347" t="s">
        <v>323</v>
      </c>
      <c r="F14" s="347" t="s">
        <v>324</v>
      </c>
      <c r="G14" s="348" t="s">
        <v>326</v>
      </c>
    </row>
    <row r="15" spans="1:8" ht="16.5" thickBot="1">
      <c r="A15" s="339">
        <v>2000</v>
      </c>
      <c r="B15" s="364">
        <v>0</v>
      </c>
      <c r="C15" s="340">
        <v>0</v>
      </c>
      <c r="D15" s="340">
        <v>0</v>
      </c>
      <c r="E15" s="340">
        <v>0</v>
      </c>
      <c r="F15" s="341">
        <v>0</v>
      </c>
      <c r="G15" s="349">
        <f>IFERROR(B15-C15-F15,0)</f>
        <v>0</v>
      </c>
    </row>
    <row r="16" spans="1:8" ht="16.5" thickBot="1">
      <c r="A16" s="415" t="s">
        <v>325</v>
      </c>
      <c r="B16" s="415"/>
      <c r="C16" s="349">
        <f>IFERROR(C15/$B$15*100,0)</f>
        <v>0</v>
      </c>
      <c r="D16" s="349">
        <f>IFERROR(D15/$C$15*100,0)</f>
        <v>0</v>
      </c>
      <c r="E16" s="349">
        <f>IFERROR(E15/$B$15*100,0)</f>
        <v>0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116" priority="7" operator="between">
      <formula>66</formula>
      <formula>100</formula>
    </cfRule>
    <cfRule type="cellIs" dxfId="115" priority="8" operator="between">
      <formula>33</formula>
      <formula>66</formula>
    </cfRule>
    <cfRule type="cellIs" dxfId="114" priority="9" operator="between">
      <formula>0</formula>
      <formula>33</formula>
    </cfRule>
  </conditionalFormatting>
  <conditionalFormatting sqref="G15">
    <cfRule type="cellIs" dxfId="113" priority="16" operator="between">
      <formula>66</formula>
      <formula>100</formula>
    </cfRule>
    <cfRule type="cellIs" dxfId="112" priority="17" operator="between">
      <formula>33</formula>
      <formula>66</formula>
    </cfRule>
    <cfRule type="cellIs" dxfId="111" priority="18" operator="between">
      <formula>0</formula>
      <formula>33</formula>
    </cfRule>
  </conditionalFormatting>
  <conditionalFormatting sqref="G12">
    <cfRule type="cellIs" dxfId="110" priority="13" operator="between">
      <formula>66</formula>
      <formula>100</formula>
    </cfRule>
    <cfRule type="cellIs" dxfId="109" priority="14" operator="between">
      <formula>33</formula>
      <formula>66</formula>
    </cfRule>
    <cfRule type="cellIs" dxfId="108" priority="15" operator="between">
      <formula>0</formula>
      <formula>33</formula>
    </cfRule>
  </conditionalFormatting>
  <conditionalFormatting sqref="F12">
    <cfRule type="cellIs" dxfId="107" priority="10" operator="between">
      <formula>$E$12*0</formula>
      <formula>$E$12*0.329999</formula>
    </cfRule>
    <cfRule type="cellIs" dxfId="106" priority="11" operator="between">
      <formula>$E$12*0.33</formula>
      <formula>$E$12*0.6599999</formula>
    </cfRule>
    <cfRule type="cellIs" dxfId="105" priority="12" operator="between">
      <formula>$E$12*0.66</formula>
      <formula>$E$12*1</formula>
    </cfRule>
  </conditionalFormatting>
  <conditionalFormatting sqref="D16">
    <cfRule type="cellIs" dxfId="104" priority="4" operator="between">
      <formula>66</formula>
      <formula>100</formula>
    </cfRule>
    <cfRule type="cellIs" dxfId="103" priority="5" operator="between">
      <formula>33</formula>
      <formula>66</formula>
    </cfRule>
    <cfRule type="cellIs" dxfId="102" priority="6" operator="between">
      <formula>0</formula>
      <formula>33</formula>
    </cfRule>
  </conditionalFormatting>
  <conditionalFormatting sqref="E16">
    <cfRule type="cellIs" dxfId="101" priority="1" operator="between">
      <formula>66</formula>
      <formula>100</formula>
    </cfRule>
    <cfRule type="cellIs" dxfId="100" priority="2" operator="between">
      <formula>33</formula>
      <formula>66</formula>
    </cfRule>
    <cfRule type="cellIs" dxfId="99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E15" sqref="E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03" t="s">
        <v>293</v>
      </c>
      <c r="B1" s="404"/>
      <c r="C1" s="404"/>
      <c r="D1" s="404"/>
      <c r="E1" s="404"/>
      <c r="F1" s="404"/>
      <c r="G1" s="405"/>
    </row>
    <row r="2" spans="1:8" ht="23.25">
      <c r="A2" s="406" t="s">
        <v>370</v>
      </c>
      <c r="B2" s="407"/>
      <c r="C2" s="407"/>
      <c r="D2" s="407"/>
      <c r="E2" s="407"/>
      <c r="F2" s="407"/>
      <c r="G2" s="408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09" t="s">
        <v>343</v>
      </c>
      <c r="C4" s="410"/>
      <c r="D4" s="410"/>
      <c r="E4" s="410"/>
      <c r="F4" s="410"/>
      <c r="G4" s="411"/>
    </row>
    <row r="5" spans="1:8" ht="30.75" customHeight="1">
      <c r="A5" s="342" t="s">
        <v>305</v>
      </c>
      <c r="B5" s="412" t="s">
        <v>341</v>
      </c>
      <c r="C5" s="413"/>
      <c r="D5" s="413"/>
      <c r="E5" s="413"/>
      <c r="F5" s="413"/>
      <c r="G5" s="414"/>
    </row>
    <row r="6" spans="1:8" ht="15" customHeight="1">
      <c r="A6" s="336" t="s">
        <v>33</v>
      </c>
      <c r="B6" s="412" t="s">
        <v>358</v>
      </c>
      <c r="C6" s="413"/>
      <c r="D6" s="413"/>
      <c r="E6" s="413"/>
      <c r="F6" s="413"/>
      <c r="G6" s="414"/>
    </row>
    <row r="7" spans="1:8" ht="67.5" customHeight="1">
      <c r="A7" s="336" t="s">
        <v>306</v>
      </c>
      <c r="B7" s="400" t="s">
        <v>359</v>
      </c>
      <c r="C7" s="401"/>
      <c r="D7" s="401"/>
      <c r="E7" s="401"/>
      <c r="F7" s="401"/>
      <c r="G7" s="402"/>
    </row>
    <row r="8" spans="1:8" ht="29.25" customHeight="1">
      <c r="A8" s="336" t="s">
        <v>307</v>
      </c>
      <c r="B8" s="400" t="s">
        <v>360</v>
      </c>
      <c r="C8" s="401"/>
      <c r="D8" s="401"/>
      <c r="E8" s="401"/>
      <c r="F8" s="401"/>
      <c r="G8" s="402"/>
    </row>
    <row r="9" spans="1:8" ht="30.75" customHeight="1">
      <c r="A9" s="342" t="s">
        <v>308</v>
      </c>
      <c r="B9" s="412" t="s">
        <v>311</v>
      </c>
      <c r="C9" s="413"/>
      <c r="D9" s="413"/>
      <c r="E9" s="413"/>
      <c r="F9" s="413"/>
      <c r="G9" s="414"/>
    </row>
    <row r="10" spans="1:8" ht="15.75">
      <c r="A10" s="416" t="s">
        <v>309</v>
      </c>
      <c r="B10" s="417"/>
      <c r="C10" s="417"/>
      <c r="D10" s="417"/>
      <c r="E10" s="417"/>
      <c r="F10" s="417"/>
      <c r="G10" s="418"/>
    </row>
    <row r="11" spans="1:8" ht="31.5">
      <c r="A11" s="419" t="s">
        <v>1</v>
      </c>
      <c r="B11" s="420"/>
      <c r="C11" s="421" t="s">
        <v>48</v>
      </c>
      <c r="D11" s="420"/>
      <c r="E11" s="343" t="s">
        <v>46</v>
      </c>
      <c r="F11" s="344" t="s">
        <v>47</v>
      </c>
      <c r="G11" s="345" t="s">
        <v>5</v>
      </c>
    </row>
    <row r="12" spans="1:8" ht="16.5" thickBot="1">
      <c r="A12" s="422" t="s">
        <v>361</v>
      </c>
      <c r="B12" s="423"/>
      <c r="C12" s="424" t="s">
        <v>345</v>
      </c>
      <c r="D12" s="425"/>
      <c r="E12" s="337">
        <v>100</v>
      </c>
      <c r="F12" s="350">
        <f>IFERROR(E12*E16/100,0)</f>
        <v>23.809523809523807</v>
      </c>
      <c r="G12" s="349">
        <f>IFERROR(F12/E12*100,0)</f>
        <v>23.809523809523807</v>
      </c>
      <c r="H12" s="338"/>
    </row>
    <row r="13" spans="1:8" ht="15.75">
      <c r="A13" s="416" t="s">
        <v>310</v>
      </c>
      <c r="B13" s="417"/>
      <c r="C13" s="417"/>
      <c r="D13" s="417"/>
      <c r="E13" s="417"/>
      <c r="F13" s="417"/>
      <c r="G13" s="418"/>
    </row>
    <row r="14" spans="1:8" ht="31.5">
      <c r="A14" s="346" t="s">
        <v>312</v>
      </c>
      <c r="B14" s="347" t="s">
        <v>8</v>
      </c>
      <c r="C14" s="347" t="s">
        <v>321</v>
      </c>
      <c r="D14" s="347" t="s">
        <v>322</v>
      </c>
      <c r="E14" s="347" t="s">
        <v>323</v>
      </c>
      <c r="F14" s="347" t="s">
        <v>324</v>
      </c>
      <c r="G14" s="348" t="s">
        <v>326</v>
      </c>
    </row>
    <row r="15" spans="1:8" ht="16.5" thickBot="1">
      <c r="A15" s="339">
        <v>40000</v>
      </c>
      <c r="B15" s="364">
        <v>12600</v>
      </c>
      <c r="C15" s="340">
        <v>12000</v>
      </c>
      <c r="D15" s="340">
        <v>3000</v>
      </c>
      <c r="E15" s="340">
        <v>3000</v>
      </c>
      <c r="F15" s="341">
        <v>0</v>
      </c>
      <c r="G15" s="349">
        <f>IFERROR(B15-C15-F15,0)</f>
        <v>600</v>
      </c>
    </row>
    <row r="16" spans="1:8" ht="16.5" thickBot="1">
      <c r="A16" s="415" t="s">
        <v>325</v>
      </c>
      <c r="B16" s="415"/>
      <c r="C16" s="349">
        <f>IFERROR(C15/$B$15*100,0)</f>
        <v>95.238095238095227</v>
      </c>
      <c r="D16" s="349">
        <f>IFERROR(D15/$C$15*100,0)</f>
        <v>25</v>
      </c>
      <c r="E16" s="349">
        <f>IFERROR(E15/$B$15*100,0)</f>
        <v>23.809523809523807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98" priority="7" operator="between">
      <formula>66</formula>
      <formula>100</formula>
    </cfRule>
    <cfRule type="cellIs" dxfId="97" priority="8" operator="between">
      <formula>33</formula>
      <formula>66</formula>
    </cfRule>
    <cfRule type="cellIs" dxfId="96" priority="9" operator="between">
      <formula>0</formula>
      <formula>33</formula>
    </cfRule>
  </conditionalFormatting>
  <conditionalFormatting sqref="G15">
    <cfRule type="cellIs" dxfId="95" priority="16" operator="between">
      <formula>66</formula>
      <formula>100</formula>
    </cfRule>
    <cfRule type="cellIs" dxfId="94" priority="17" operator="between">
      <formula>33</formula>
      <formula>66</formula>
    </cfRule>
    <cfRule type="cellIs" dxfId="93" priority="18" operator="between">
      <formula>0</formula>
      <formula>33</formula>
    </cfRule>
  </conditionalFormatting>
  <conditionalFormatting sqref="G12">
    <cfRule type="cellIs" dxfId="92" priority="13" operator="between">
      <formula>66</formula>
      <formula>100</formula>
    </cfRule>
    <cfRule type="cellIs" dxfId="91" priority="14" operator="between">
      <formula>33</formula>
      <formula>66</formula>
    </cfRule>
    <cfRule type="cellIs" dxfId="90" priority="15" operator="between">
      <formula>0</formula>
      <formula>33</formula>
    </cfRule>
  </conditionalFormatting>
  <conditionalFormatting sqref="F12">
    <cfRule type="cellIs" dxfId="89" priority="10" operator="between">
      <formula>$E$12*0</formula>
      <formula>$E$12*0.329999</formula>
    </cfRule>
    <cfRule type="cellIs" dxfId="88" priority="11" operator="between">
      <formula>$E$12*0.33</formula>
      <formula>$E$12*0.6599999</formula>
    </cfRule>
    <cfRule type="cellIs" dxfId="87" priority="12" operator="between">
      <formula>$E$12*0.66</formula>
      <formula>$E$12*1</formula>
    </cfRule>
  </conditionalFormatting>
  <conditionalFormatting sqref="D16">
    <cfRule type="cellIs" dxfId="86" priority="4" operator="between">
      <formula>66</formula>
      <formula>100</formula>
    </cfRule>
    <cfRule type="cellIs" dxfId="85" priority="5" operator="between">
      <formula>33</formula>
      <formula>66</formula>
    </cfRule>
    <cfRule type="cellIs" dxfId="84" priority="6" operator="between">
      <formula>0</formula>
      <formula>33</formula>
    </cfRule>
  </conditionalFormatting>
  <conditionalFormatting sqref="E16">
    <cfRule type="cellIs" dxfId="83" priority="1" operator="between">
      <formula>66</formula>
      <formula>100</formula>
    </cfRule>
    <cfRule type="cellIs" dxfId="82" priority="2" operator="between">
      <formula>33</formula>
      <formula>66</formula>
    </cfRule>
    <cfRule type="cellIs" dxfId="81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F15" sqref="F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03" t="s">
        <v>293</v>
      </c>
      <c r="B1" s="404"/>
      <c r="C1" s="404"/>
      <c r="D1" s="404"/>
      <c r="E1" s="404"/>
      <c r="F1" s="404"/>
      <c r="G1" s="405"/>
    </row>
    <row r="2" spans="1:8" ht="23.25">
      <c r="A2" s="406" t="s">
        <v>370</v>
      </c>
      <c r="B2" s="407"/>
      <c r="C2" s="407"/>
      <c r="D2" s="407"/>
      <c r="E2" s="407"/>
      <c r="F2" s="407"/>
      <c r="G2" s="408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09" t="s">
        <v>343</v>
      </c>
      <c r="C4" s="410"/>
      <c r="D4" s="410"/>
      <c r="E4" s="410"/>
      <c r="F4" s="410"/>
      <c r="G4" s="411"/>
    </row>
    <row r="5" spans="1:8" ht="30.75" customHeight="1">
      <c r="A5" s="342" t="s">
        <v>305</v>
      </c>
      <c r="B5" s="412" t="s">
        <v>341</v>
      </c>
      <c r="C5" s="413"/>
      <c r="D5" s="413"/>
      <c r="E5" s="413"/>
      <c r="F5" s="413"/>
      <c r="G5" s="414"/>
    </row>
    <row r="6" spans="1:8" ht="15" customHeight="1">
      <c r="A6" s="336" t="s">
        <v>33</v>
      </c>
      <c r="B6" s="412" t="s">
        <v>362</v>
      </c>
      <c r="C6" s="413"/>
      <c r="D6" s="413"/>
      <c r="E6" s="413"/>
      <c r="F6" s="413"/>
      <c r="G6" s="414"/>
    </row>
    <row r="7" spans="1:8" ht="96" customHeight="1">
      <c r="A7" s="336" t="s">
        <v>306</v>
      </c>
      <c r="B7" s="400" t="s">
        <v>363</v>
      </c>
      <c r="C7" s="401"/>
      <c r="D7" s="401"/>
      <c r="E7" s="401"/>
      <c r="F7" s="401"/>
      <c r="G7" s="402"/>
    </row>
    <row r="8" spans="1:8" ht="29.25" customHeight="1">
      <c r="A8" s="336" t="s">
        <v>307</v>
      </c>
      <c r="B8" s="400" t="s">
        <v>364</v>
      </c>
      <c r="C8" s="401"/>
      <c r="D8" s="401"/>
      <c r="E8" s="401"/>
      <c r="F8" s="401"/>
      <c r="G8" s="402"/>
    </row>
    <row r="9" spans="1:8" ht="30.75" customHeight="1">
      <c r="A9" s="342" t="s">
        <v>308</v>
      </c>
      <c r="B9" s="412" t="s">
        <v>311</v>
      </c>
      <c r="C9" s="413"/>
      <c r="D9" s="413"/>
      <c r="E9" s="413"/>
      <c r="F9" s="413"/>
      <c r="G9" s="414"/>
    </row>
    <row r="10" spans="1:8" ht="15.75">
      <c r="A10" s="416" t="s">
        <v>309</v>
      </c>
      <c r="B10" s="417"/>
      <c r="C10" s="417"/>
      <c r="D10" s="417"/>
      <c r="E10" s="417"/>
      <c r="F10" s="417"/>
      <c r="G10" s="418"/>
    </row>
    <row r="11" spans="1:8" ht="31.5">
      <c r="A11" s="419" t="s">
        <v>1</v>
      </c>
      <c r="B11" s="420"/>
      <c r="C11" s="421" t="s">
        <v>48</v>
      </c>
      <c r="D11" s="420"/>
      <c r="E11" s="343" t="s">
        <v>46</v>
      </c>
      <c r="F11" s="344" t="s">
        <v>47</v>
      </c>
      <c r="G11" s="345" t="s">
        <v>5</v>
      </c>
    </row>
    <row r="12" spans="1:8" ht="16.5" thickBot="1">
      <c r="A12" s="422" t="s">
        <v>365</v>
      </c>
      <c r="B12" s="423"/>
      <c r="C12" s="424" t="s">
        <v>345</v>
      </c>
      <c r="D12" s="425"/>
      <c r="E12" s="337">
        <v>100</v>
      </c>
      <c r="F12" s="350">
        <f>IFERROR(E12*E16/100,0)</f>
        <v>3.5931885642868302</v>
      </c>
      <c r="G12" s="349">
        <f>IFERROR(F12/E12*100,0)</f>
        <v>3.5931885642868302</v>
      </c>
      <c r="H12" s="338"/>
    </row>
    <row r="13" spans="1:8" ht="15.75">
      <c r="A13" s="416" t="s">
        <v>310</v>
      </c>
      <c r="B13" s="417"/>
      <c r="C13" s="417"/>
      <c r="D13" s="417"/>
      <c r="E13" s="417"/>
      <c r="F13" s="417"/>
      <c r="G13" s="418"/>
    </row>
    <row r="14" spans="1:8" ht="31.5">
      <c r="A14" s="346" t="s">
        <v>312</v>
      </c>
      <c r="B14" s="347" t="s">
        <v>8</v>
      </c>
      <c r="C14" s="347" t="s">
        <v>321</v>
      </c>
      <c r="D14" s="347" t="s">
        <v>322</v>
      </c>
      <c r="E14" s="347" t="s">
        <v>323</v>
      </c>
      <c r="F14" s="347" t="s">
        <v>324</v>
      </c>
      <c r="G14" s="348" t="s">
        <v>326</v>
      </c>
    </row>
    <row r="15" spans="1:8" ht="16.5" thickBot="1">
      <c r="A15" s="339">
        <v>588550</v>
      </c>
      <c r="B15" s="364">
        <v>320050</v>
      </c>
      <c r="C15" s="340">
        <v>18500</v>
      </c>
      <c r="D15" s="340">
        <v>11500</v>
      </c>
      <c r="E15" s="340">
        <v>11500</v>
      </c>
      <c r="F15" s="341">
        <v>0</v>
      </c>
      <c r="G15" s="349">
        <f>IFERROR(B15-C15-F15,0)</f>
        <v>301550</v>
      </c>
    </row>
    <row r="16" spans="1:8" ht="16.5" thickBot="1">
      <c r="A16" s="415" t="s">
        <v>325</v>
      </c>
      <c r="B16" s="415"/>
      <c r="C16" s="349">
        <f>IFERROR(C15/$B$15*100,0)</f>
        <v>5.7803468208092488</v>
      </c>
      <c r="D16" s="349">
        <f>IFERROR(D15/$C$15*100,0)</f>
        <v>62.162162162162161</v>
      </c>
      <c r="E16" s="349">
        <f>IFERROR(E15/$B$15*100,0)</f>
        <v>3.5931885642868302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80" priority="7" operator="between">
      <formula>66</formula>
      <formula>100</formula>
    </cfRule>
    <cfRule type="cellIs" dxfId="79" priority="8" operator="between">
      <formula>33</formula>
      <formula>66</formula>
    </cfRule>
    <cfRule type="cellIs" dxfId="78" priority="9" operator="between">
      <formula>0</formula>
      <formula>33</formula>
    </cfRule>
  </conditionalFormatting>
  <conditionalFormatting sqref="G15">
    <cfRule type="cellIs" dxfId="77" priority="16" operator="between">
      <formula>66</formula>
      <formula>100</formula>
    </cfRule>
    <cfRule type="cellIs" dxfId="76" priority="17" operator="between">
      <formula>33</formula>
      <formula>66</formula>
    </cfRule>
    <cfRule type="cellIs" dxfId="75" priority="18" operator="between">
      <formula>0</formula>
      <formula>33</formula>
    </cfRule>
  </conditionalFormatting>
  <conditionalFormatting sqref="G12">
    <cfRule type="cellIs" dxfId="74" priority="13" operator="between">
      <formula>66</formula>
      <formula>100</formula>
    </cfRule>
    <cfRule type="cellIs" dxfId="73" priority="14" operator="between">
      <formula>33</formula>
      <formula>66</formula>
    </cfRule>
    <cfRule type="cellIs" dxfId="72" priority="15" operator="between">
      <formula>0</formula>
      <formula>33</formula>
    </cfRule>
  </conditionalFormatting>
  <conditionalFormatting sqref="F12">
    <cfRule type="cellIs" dxfId="71" priority="10" operator="between">
      <formula>$E$12*0</formula>
      <formula>$E$12*0.329999</formula>
    </cfRule>
    <cfRule type="cellIs" dxfId="70" priority="11" operator="between">
      <formula>$E$12*0.33</formula>
      <formula>$E$12*0.6599999</formula>
    </cfRule>
    <cfRule type="cellIs" dxfId="69" priority="12" operator="between">
      <formula>$E$12*0.66</formula>
      <formula>$E$12*1</formula>
    </cfRule>
  </conditionalFormatting>
  <conditionalFormatting sqref="D16">
    <cfRule type="cellIs" dxfId="68" priority="4" operator="between">
      <formula>66</formula>
      <formula>100</formula>
    </cfRule>
    <cfRule type="cellIs" dxfId="67" priority="5" operator="between">
      <formula>33</formula>
      <formula>66</formula>
    </cfRule>
    <cfRule type="cellIs" dxfId="66" priority="6" operator="between">
      <formula>0</formula>
      <formula>33</formula>
    </cfRule>
  </conditionalFormatting>
  <conditionalFormatting sqref="E16">
    <cfRule type="cellIs" dxfId="65" priority="1" operator="between">
      <formula>66</formula>
      <formula>100</formula>
    </cfRule>
    <cfRule type="cellIs" dxfId="64" priority="2" operator="between">
      <formula>33</formula>
      <formula>66</formula>
    </cfRule>
    <cfRule type="cellIs" dxfId="63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N66"/>
  <sheetViews>
    <sheetView showGridLines="0" tabSelected="1" topLeftCell="A16" zoomScale="80" zoomScaleNormal="80" zoomScaleSheetLayoutView="70" zoomScalePageLayoutView="60" workbookViewId="0">
      <selection activeCell="A65" sqref="A65:N65"/>
    </sheetView>
  </sheetViews>
  <sheetFormatPr defaultRowHeight="15"/>
  <cols>
    <col min="1" max="1" width="7.28515625" style="352" customWidth="1"/>
    <col min="2" max="2" width="27" style="351" customWidth="1"/>
    <col min="3" max="3" width="37.140625" style="351" customWidth="1"/>
    <col min="4" max="4" width="20.28515625" style="351" customWidth="1"/>
    <col min="5" max="5" width="20.42578125" style="351" customWidth="1"/>
    <col min="6" max="6" width="20.28515625" style="351" customWidth="1"/>
    <col min="7" max="7" width="18.7109375" style="351" customWidth="1"/>
    <col min="8" max="8" width="17.28515625" style="351" customWidth="1"/>
    <col min="9" max="9" width="16" style="351" customWidth="1"/>
    <col min="10" max="10" width="23.140625" style="351" customWidth="1"/>
    <col min="11" max="11" width="12.85546875" style="352" customWidth="1"/>
    <col min="12" max="12" width="12.28515625" style="351" customWidth="1"/>
    <col min="13" max="13" width="14.5703125" style="351" customWidth="1"/>
    <col min="14" max="14" width="9.42578125" style="351" customWidth="1"/>
    <col min="15" max="15" width="22.28515625" style="351" customWidth="1"/>
    <col min="16" max="16" width="25" style="351" customWidth="1"/>
    <col min="17" max="17" width="18" style="351" customWidth="1"/>
    <col min="18" max="18" width="9.140625" style="351"/>
    <col min="19" max="19" width="13" style="351" customWidth="1"/>
    <col min="20" max="16384" width="9.140625" style="351"/>
  </cols>
  <sheetData>
    <row r="3" spans="1:14">
      <c r="A3" s="362"/>
      <c r="B3" s="360"/>
      <c r="C3" s="360"/>
      <c r="D3" s="360"/>
      <c r="E3" s="360"/>
      <c r="F3" s="360"/>
      <c r="G3" s="360"/>
      <c r="H3" s="360"/>
      <c r="I3" s="360"/>
      <c r="J3" s="360"/>
      <c r="K3" s="362"/>
      <c r="L3" s="360"/>
      <c r="M3" s="360"/>
      <c r="N3" s="360"/>
    </row>
    <row r="4" spans="1:14">
      <c r="A4" s="362"/>
      <c r="B4" s="360"/>
      <c r="C4" s="360"/>
      <c r="D4" s="360"/>
      <c r="E4" s="360"/>
      <c r="F4" s="360"/>
      <c r="G4" s="360"/>
      <c r="H4" s="360"/>
      <c r="I4" s="360"/>
      <c r="J4" s="360"/>
      <c r="K4" s="362"/>
      <c r="L4" s="360"/>
      <c r="M4" s="360"/>
      <c r="N4" s="360"/>
    </row>
    <row r="5" spans="1:14">
      <c r="A5" s="362"/>
      <c r="B5" s="360"/>
      <c r="C5" s="360"/>
      <c r="D5" s="360"/>
      <c r="E5" s="360"/>
      <c r="F5" s="360"/>
      <c r="G5" s="360"/>
      <c r="H5" s="360"/>
      <c r="I5" s="360"/>
      <c r="J5" s="360"/>
      <c r="K5" s="362"/>
      <c r="L5" s="360"/>
      <c r="M5" s="360"/>
      <c r="N5" s="360"/>
    </row>
    <row r="6" spans="1:14">
      <c r="A6" s="362"/>
      <c r="B6" s="360"/>
      <c r="C6" s="360"/>
      <c r="D6" s="360"/>
      <c r="E6" s="360"/>
      <c r="F6" s="360"/>
      <c r="G6" s="360"/>
      <c r="H6" s="360"/>
      <c r="I6" s="360"/>
      <c r="J6" s="360"/>
      <c r="K6" s="362"/>
      <c r="L6" s="360"/>
      <c r="M6" s="360"/>
      <c r="N6" s="360"/>
    </row>
    <row r="7" spans="1:14" ht="18.75" customHeight="1">
      <c r="A7" s="432" t="s">
        <v>316</v>
      </c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</row>
    <row r="8" spans="1:14" ht="23.25">
      <c r="A8" s="433" t="s">
        <v>370</v>
      </c>
      <c r="B8" s="433"/>
      <c r="C8" s="433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</row>
    <row r="9" spans="1:14" ht="21" thickBot="1">
      <c r="A9" s="361"/>
      <c r="B9" s="361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</row>
    <row r="10" spans="1:14" s="354" customFormat="1" ht="21" customHeight="1" thickBot="1">
      <c r="A10" s="434" t="s">
        <v>34</v>
      </c>
      <c r="B10" s="435"/>
      <c r="C10" s="436" t="s">
        <v>329</v>
      </c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8"/>
    </row>
    <row r="11" spans="1:14" s="354" customFormat="1" ht="21" customHeight="1" thickBot="1">
      <c r="A11" s="429" t="s">
        <v>314</v>
      </c>
      <c r="B11" s="430"/>
      <c r="C11" s="439" t="s">
        <v>315</v>
      </c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1"/>
    </row>
    <row r="12" spans="1:14" s="354" customFormat="1" ht="21" customHeight="1" thickBot="1">
      <c r="A12" s="429" t="s">
        <v>313</v>
      </c>
      <c r="B12" s="430"/>
      <c r="C12" s="429" t="s">
        <v>330</v>
      </c>
      <c r="D12" s="431"/>
      <c r="E12" s="431"/>
      <c r="F12" s="431"/>
      <c r="G12" s="431"/>
      <c r="H12" s="431"/>
      <c r="I12" s="431"/>
      <c r="J12" s="431"/>
      <c r="K12" s="431"/>
      <c r="L12" s="431"/>
      <c r="M12" s="431"/>
      <c r="N12" s="430"/>
    </row>
    <row r="13" spans="1:14" s="354" customFormat="1" ht="16.5" customHeight="1" thickBot="1">
      <c r="A13" s="442" t="s">
        <v>37</v>
      </c>
      <c r="B13" s="443"/>
      <c r="C13" s="444"/>
      <c r="D13" s="467" t="s">
        <v>53</v>
      </c>
      <c r="E13" s="468"/>
      <c r="F13" s="468"/>
      <c r="G13" s="468"/>
      <c r="H13" s="468"/>
      <c r="I13" s="468"/>
      <c r="J13" s="468"/>
      <c r="K13" s="469"/>
      <c r="L13" s="445" t="s">
        <v>38</v>
      </c>
      <c r="M13" s="443"/>
      <c r="N13" s="446"/>
    </row>
    <row r="14" spans="1:14" s="354" customFormat="1" ht="39" customHeight="1" thickBot="1">
      <c r="A14" s="358" t="s">
        <v>14</v>
      </c>
      <c r="B14" s="451" t="s">
        <v>15</v>
      </c>
      <c r="C14" s="452"/>
      <c r="D14" s="359" t="s">
        <v>58</v>
      </c>
      <c r="E14" s="359" t="s">
        <v>8</v>
      </c>
      <c r="F14" s="359" t="s">
        <v>321</v>
      </c>
      <c r="G14" s="359" t="s">
        <v>322</v>
      </c>
      <c r="H14" s="359" t="s">
        <v>323</v>
      </c>
      <c r="I14" s="359" t="s">
        <v>324</v>
      </c>
      <c r="J14" s="359" t="s">
        <v>327</v>
      </c>
      <c r="K14" s="359" t="s">
        <v>16</v>
      </c>
      <c r="L14" s="363" t="s">
        <v>17</v>
      </c>
      <c r="M14" s="358" t="s">
        <v>18</v>
      </c>
      <c r="N14" s="358" t="s">
        <v>16</v>
      </c>
    </row>
    <row r="15" spans="1:14" s="354" customFormat="1" ht="17.100000000000001" customHeight="1" thickBot="1">
      <c r="A15" s="365">
        <v>2000</v>
      </c>
      <c r="B15" s="453" t="s">
        <v>331</v>
      </c>
      <c r="C15" s="454"/>
      <c r="D15" s="378">
        <f>'2000'!$A$15</f>
        <v>104000</v>
      </c>
      <c r="E15" s="366">
        <f>'2000'!$B$15</f>
        <v>51174.66</v>
      </c>
      <c r="F15" s="366">
        <f>'2000'!$C$15</f>
        <v>43823.06</v>
      </c>
      <c r="G15" s="366">
        <f>'2000'!$D$15</f>
        <v>27211.06</v>
      </c>
      <c r="H15" s="366">
        <f>'2000'!$E$15</f>
        <v>19111.060000000001</v>
      </c>
      <c r="I15" s="366">
        <f>'2000'!$F$15</f>
        <v>7351.6</v>
      </c>
      <c r="J15" s="375">
        <f>IFERROR(E15-F15-I15,0)</f>
        <v>5.4569682106375694E-12</v>
      </c>
      <c r="K15" s="379">
        <f>IFERROR(H15/E15*100,0)</f>
        <v>37.344771806984163</v>
      </c>
      <c r="L15" s="376">
        <f>'2000'!$E$12</f>
        <v>100</v>
      </c>
      <c r="M15" s="367">
        <f>IFERROR(L15*K15/100,0)</f>
        <v>37.344771806984163</v>
      </c>
      <c r="N15" s="368">
        <f>IFERROR(M15/L15*100,0)</f>
        <v>37.344771806984163</v>
      </c>
    </row>
    <row r="16" spans="1:14" s="354" customFormat="1" ht="15" customHeight="1">
      <c r="A16" s="455" t="s">
        <v>328</v>
      </c>
      <c r="B16" s="456"/>
      <c r="C16" s="457"/>
      <c r="D16" s="427">
        <f t="shared" ref="D16:I16" si="0">D15</f>
        <v>104000</v>
      </c>
      <c r="E16" s="470">
        <f t="shared" si="0"/>
        <v>51174.66</v>
      </c>
      <c r="F16" s="427">
        <f t="shared" si="0"/>
        <v>43823.06</v>
      </c>
      <c r="G16" s="427">
        <f t="shared" si="0"/>
        <v>27211.06</v>
      </c>
      <c r="H16" s="470">
        <f t="shared" si="0"/>
        <v>19111.060000000001</v>
      </c>
      <c r="I16" s="427">
        <f t="shared" si="0"/>
        <v>7351.6</v>
      </c>
      <c r="J16" s="427">
        <f>E16-F16-I16</f>
        <v>0</v>
      </c>
      <c r="K16" s="377"/>
      <c r="L16" s="370"/>
      <c r="M16" s="371"/>
      <c r="N16" s="372"/>
    </row>
    <row r="17" spans="1:14" s="354" customFormat="1" ht="15" customHeight="1" thickBot="1">
      <c r="A17" s="458"/>
      <c r="B17" s="459"/>
      <c r="C17" s="460"/>
      <c r="D17" s="428"/>
      <c r="E17" s="471"/>
      <c r="F17" s="428"/>
      <c r="G17" s="428"/>
      <c r="H17" s="471"/>
      <c r="I17" s="428"/>
      <c r="J17" s="428"/>
      <c r="K17" s="377"/>
      <c r="L17" s="370"/>
      <c r="M17" s="371"/>
      <c r="N17" s="372"/>
    </row>
    <row r="18" spans="1:14" s="354" customFormat="1" ht="17.25" customHeight="1" thickBot="1">
      <c r="A18" s="461"/>
      <c r="B18" s="461"/>
      <c r="C18" s="461"/>
      <c r="D18" s="461"/>
      <c r="E18" s="461"/>
      <c r="F18" s="374">
        <f>IFERROR(F16/E16*100,0)</f>
        <v>85.634296349013354</v>
      </c>
      <c r="G18" s="349">
        <f>IFERROR(G16/E16*100,0)</f>
        <v>53.172918002777159</v>
      </c>
      <c r="H18" s="349">
        <f>IFERROR(H16/E16*100,0)</f>
        <v>37.344771806984163</v>
      </c>
      <c r="I18" s="355"/>
      <c r="J18" s="355"/>
      <c r="K18" s="373"/>
      <c r="L18" s="353"/>
      <c r="M18" s="356"/>
      <c r="N18" s="357"/>
    </row>
    <row r="19" spans="1:14" ht="17.25" customHeight="1" thickBot="1"/>
    <row r="20" spans="1:14" ht="21" customHeight="1" thickBot="1">
      <c r="A20" s="434" t="s">
        <v>34</v>
      </c>
      <c r="B20" s="435"/>
      <c r="C20" s="436" t="s">
        <v>329</v>
      </c>
      <c r="D20" s="437"/>
      <c r="E20" s="437"/>
      <c r="F20" s="437"/>
      <c r="G20" s="437"/>
      <c r="H20" s="437"/>
      <c r="I20" s="437"/>
      <c r="J20" s="437"/>
      <c r="K20" s="437"/>
      <c r="L20" s="437"/>
      <c r="M20" s="437"/>
      <c r="N20" s="438"/>
    </row>
    <row r="21" spans="1:14" ht="21" customHeight="1" thickBot="1">
      <c r="A21" s="429" t="s">
        <v>314</v>
      </c>
      <c r="B21" s="430"/>
      <c r="C21" s="439" t="s">
        <v>315</v>
      </c>
      <c r="D21" s="440"/>
      <c r="E21" s="440"/>
      <c r="F21" s="440"/>
      <c r="G21" s="440"/>
      <c r="H21" s="440"/>
      <c r="I21" s="440"/>
      <c r="J21" s="440"/>
      <c r="K21" s="440"/>
      <c r="L21" s="440"/>
      <c r="M21" s="440"/>
      <c r="N21" s="441"/>
    </row>
    <row r="22" spans="1:14" ht="21" customHeight="1" thickBot="1">
      <c r="A22" s="429" t="s">
        <v>313</v>
      </c>
      <c r="B22" s="430"/>
      <c r="C22" s="429" t="s">
        <v>330</v>
      </c>
      <c r="D22" s="431"/>
      <c r="E22" s="431"/>
      <c r="F22" s="431"/>
      <c r="G22" s="431"/>
      <c r="H22" s="431"/>
      <c r="I22" s="431"/>
      <c r="J22" s="431"/>
      <c r="K22" s="431"/>
      <c r="L22" s="431"/>
      <c r="M22" s="431"/>
      <c r="N22" s="430"/>
    </row>
    <row r="23" spans="1:14" ht="17.25" customHeight="1" thickBot="1">
      <c r="A23" s="442" t="s">
        <v>37</v>
      </c>
      <c r="B23" s="443"/>
      <c r="C23" s="444"/>
      <c r="D23" s="467" t="s">
        <v>53</v>
      </c>
      <c r="E23" s="468"/>
      <c r="F23" s="468"/>
      <c r="G23" s="468"/>
      <c r="H23" s="468"/>
      <c r="I23" s="468"/>
      <c r="J23" s="468"/>
      <c r="K23" s="469"/>
      <c r="L23" s="445" t="s">
        <v>38</v>
      </c>
      <c r="M23" s="443"/>
      <c r="N23" s="446"/>
    </row>
    <row r="24" spans="1:14" ht="37.5" customHeight="1" thickBot="1">
      <c r="A24" s="358" t="s">
        <v>14</v>
      </c>
      <c r="B24" s="451" t="s">
        <v>15</v>
      </c>
      <c r="C24" s="452"/>
      <c r="D24" s="359" t="s">
        <v>58</v>
      </c>
      <c r="E24" s="359" t="s">
        <v>8</v>
      </c>
      <c r="F24" s="359" t="s">
        <v>321</v>
      </c>
      <c r="G24" s="359" t="s">
        <v>322</v>
      </c>
      <c r="H24" s="359" t="s">
        <v>323</v>
      </c>
      <c r="I24" s="359" t="s">
        <v>324</v>
      </c>
      <c r="J24" s="359" t="s">
        <v>327</v>
      </c>
      <c r="K24" s="359" t="s">
        <v>16</v>
      </c>
      <c r="L24" s="363" t="s">
        <v>17</v>
      </c>
      <c r="M24" s="358" t="s">
        <v>18</v>
      </c>
      <c r="N24" s="358" t="s">
        <v>16</v>
      </c>
    </row>
    <row r="25" spans="1:14" ht="17.25" customHeight="1">
      <c r="A25" s="365">
        <v>2748</v>
      </c>
      <c r="B25" s="453" t="s">
        <v>368</v>
      </c>
      <c r="C25" s="454"/>
      <c r="D25" s="366">
        <f>'2748'!$A$15</f>
        <v>325000</v>
      </c>
      <c r="E25" s="366">
        <f>'2748'!$B$15</f>
        <v>231288.95</v>
      </c>
      <c r="F25" s="366">
        <f>'2748'!$C$15</f>
        <v>231288.95</v>
      </c>
      <c r="G25" s="366">
        <f>'2748'!$D$15</f>
        <v>231288.95</v>
      </c>
      <c r="H25" s="366">
        <f>'2748'!$E$15</f>
        <v>231288.95</v>
      </c>
      <c r="I25" s="366">
        <f>'2748'!$F$15</f>
        <v>0</v>
      </c>
      <c r="J25" s="375">
        <f t="shared" ref="J25:J26" si="1">IFERROR(E25-F25-I25,0)</f>
        <v>0</v>
      </c>
      <c r="K25" s="379">
        <f t="shared" ref="K25:K26" si="2">IFERROR(H25/E25*100,0)</f>
        <v>100</v>
      </c>
      <c r="L25" s="376">
        <f>'2748'!$E$12</f>
        <v>100</v>
      </c>
      <c r="M25" s="367">
        <f t="shared" ref="M25:M26" si="3">IFERROR(L25*K25/100,0)</f>
        <v>100</v>
      </c>
      <c r="N25" s="368">
        <f>IFERROR(M25/L25*100,0)</f>
        <v>100</v>
      </c>
    </row>
    <row r="26" spans="1:14" ht="17.25" customHeight="1" thickBot="1">
      <c r="A26" s="365">
        <v>2008</v>
      </c>
      <c r="B26" s="453" t="s">
        <v>332</v>
      </c>
      <c r="C26" s="454"/>
      <c r="D26" s="378">
        <f>'2008'!$A$15</f>
        <v>335000</v>
      </c>
      <c r="E26" s="366">
        <f>'2008'!$B$15</f>
        <v>340225.26</v>
      </c>
      <c r="F26" s="366">
        <f>'2008'!$C$15</f>
        <v>298893.44</v>
      </c>
      <c r="G26" s="366">
        <f>'2008'!D15</f>
        <v>298893.44</v>
      </c>
      <c r="H26" s="366">
        <f>'2008'!$E$15</f>
        <v>268309.71000000002</v>
      </c>
      <c r="I26" s="366">
        <f>'2008'!$F$15</f>
        <v>0</v>
      </c>
      <c r="J26" s="375">
        <f t="shared" si="1"/>
        <v>41331.820000000007</v>
      </c>
      <c r="K26" s="379">
        <f t="shared" si="2"/>
        <v>78.862371947338659</v>
      </c>
      <c r="L26" s="376">
        <f>'2008'!$E$12</f>
        <v>20</v>
      </c>
      <c r="M26" s="367">
        <f t="shared" si="3"/>
        <v>15.772474389467732</v>
      </c>
      <c r="N26" s="368">
        <f t="shared" ref="N26" si="4">IFERROR(M26/L26*100,0)</f>
        <v>78.862371947338659</v>
      </c>
    </row>
    <row r="27" spans="1:14" ht="17.25" customHeight="1">
      <c r="A27" s="455" t="s">
        <v>328</v>
      </c>
      <c r="B27" s="456"/>
      <c r="C27" s="457"/>
      <c r="D27" s="427">
        <f t="shared" ref="D27:I27" si="5">SUM(D25:D26)</f>
        <v>660000</v>
      </c>
      <c r="E27" s="470">
        <f t="shared" si="5"/>
        <v>571514.21</v>
      </c>
      <c r="F27" s="427">
        <f t="shared" si="5"/>
        <v>530182.39</v>
      </c>
      <c r="G27" s="427">
        <f t="shared" si="5"/>
        <v>530182.39</v>
      </c>
      <c r="H27" s="470">
        <f t="shared" si="5"/>
        <v>499598.66000000003</v>
      </c>
      <c r="I27" s="427">
        <f t="shared" si="5"/>
        <v>0</v>
      </c>
      <c r="J27" s="427">
        <f>E27-F27-I27</f>
        <v>41331.819999999949</v>
      </c>
      <c r="K27" s="377"/>
      <c r="L27" s="370"/>
      <c r="M27" s="371"/>
      <c r="N27" s="372"/>
    </row>
    <row r="28" spans="1:14" ht="17.25" customHeight="1" thickBot="1">
      <c r="A28" s="458"/>
      <c r="B28" s="459"/>
      <c r="C28" s="460"/>
      <c r="D28" s="428"/>
      <c r="E28" s="471"/>
      <c r="F28" s="428"/>
      <c r="G28" s="428"/>
      <c r="H28" s="471"/>
      <c r="I28" s="428"/>
      <c r="J28" s="428"/>
      <c r="K28" s="377"/>
      <c r="L28" s="370"/>
      <c r="M28" s="371"/>
      <c r="N28" s="372"/>
    </row>
    <row r="29" spans="1:14" ht="17.25" customHeight="1" thickBot="1">
      <c r="A29" s="461"/>
      <c r="B29" s="461"/>
      <c r="C29" s="461"/>
      <c r="D29" s="461"/>
      <c r="E29" s="461"/>
      <c r="F29" s="374">
        <f>IFERROR(F27/E27*100,0)</f>
        <v>92.768015339461115</v>
      </c>
      <c r="G29" s="349">
        <f>IFERROR(G27/E27*100,0)</f>
        <v>92.768015339461115</v>
      </c>
      <c r="H29" s="349">
        <f>IFERROR(H27/E27*100,0)</f>
        <v>87.416664583020619</v>
      </c>
      <c r="I29" s="355"/>
      <c r="J29" s="355"/>
      <c r="K29" s="373"/>
      <c r="L29" s="353"/>
      <c r="M29" s="356"/>
      <c r="N29" s="357"/>
    </row>
    <row r="30" spans="1:14" ht="17.25" customHeight="1" thickBot="1"/>
    <row r="31" spans="1:14" ht="21" customHeight="1" thickBot="1">
      <c r="A31" s="434" t="s">
        <v>34</v>
      </c>
      <c r="B31" s="435"/>
      <c r="C31" s="436" t="s">
        <v>329</v>
      </c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8"/>
    </row>
    <row r="32" spans="1:14" ht="21" customHeight="1" thickBot="1">
      <c r="A32" s="429" t="s">
        <v>314</v>
      </c>
      <c r="B32" s="430"/>
      <c r="C32" s="439" t="s">
        <v>333</v>
      </c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1"/>
    </row>
    <row r="33" spans="1:14" ht="21" customHeight="1" thickBot="1">
      <c r="A33" s="429" t="s">
        <v>313</v>
      </c>
      <c r="B33" s="430"/>
      <c r="C33" s="429" t="s">
        <v>334</v>
      </c>
      <c r="D33" s="431"/>
      <c r="E33" s="431"/>
      <c r="F33" s="431"/>
      <c r="G33" s="431"/>
      <c r="H33" s="431"/>
      <c r="I33" s="431"/>
      <c r="J33" s="431"/>
      <c r="K33" s="431"/>
      <c r="L33" s="431"/>
      <c r="M33" s="431"/>
      <c r="N33" s="430"/>
    </row>
    <row r="34" spans="1:14" ht="17.25" customHeight="1" thickBot="1">
      <c r="A34" s="442" t="s">
        <v>37</v>
      </c>
      <c r="B34" s="443"/>
      <c r="C34" s="444"/>
      <c r="D34" s="467" t="s">
        <v>53</v>
      </c>
      <c r="E34" s="468"/>
      <c r="F34" s="468"/>
      <c r="G34" s="468"/>
      <c r="H34" s="468"/>
      <c r="I34" s="468"/>
      <c r="J34" s="468"/>
      <c r="K34" s="469"/>
      <c r="L34" s="445" t="s">
        <v>38</v>
      </c>
      <c r="M34" s="443"/>
      <c r="N34" s="446"/>
    </row>
    <row r="35" spans="1:14" ht="37.5" customHeight="1" thickBot="1">
      <c r="A35" s="358" t="s">
        <v>14</v>
      </c>
      <c r="B35" s="451" t="s">
        <v>15</v>
      </c>
      <c r="C35" s="452"/>
      <c r="D35" s="359" t="s">
        <v>58</v>
      </c>
      <c r="E35" s="359" t="s">
        <v>8</v>
      </c>
      <c r="F35" s="359" t="s">
        <v>321</v>
      </c>
      <c r="G35" s="359" t="s">
        <v>322</v>
      </c>
      <c r="H35" s="359" t="s">
        <v>323</v>
      </c>
      <c r="I35" s="359" t="s">
        <v>324</v>
      </c>
      <c r="J35" s="359" t="s">
        <v>327</v>
      </c>
      <c r="K35" s="359" t="s">
        <v>16</v>
      </c>
      <c r="L35" s="363" t="s">
        <v>17</v>
      </c>
      <c r="M35" s="358" t="s">
        <v>18</v>
      </c>
      <c r="N35" s="358" t="s">
        <v>16</v>
      </c>
    </row>
    <row r="36" spans="1:14" ht="17.25" customHeight="1">
      <c r="A36" s="365">
        <v>2093</v>
      </c>
      <c r="B36" s="453" t="s">
        <v>337</v>
      </c>
      <c r="C36" s="454"/>
      <c r="D36" s="378">
        <f>'2093'!$A$15</f>
        <v>40000</v>
      </c>
      <c r="E36" s="366">
        <f>'2093'!$B$15</f>
        <v>12600</v>
      </c>
      <c r="F36" s="366">
        <f>'2093'!$C$15</f>
        <v>12000</v>
      </c>
      <c r="G36" s="366">
        <f>'2093'!$D$15</f>
        <v>3000</v>
      </c>
      <c r="H36" s="366">
        <f>'2093'!$E$15</f>
        <v>3000</v>
      </c>
      <c r="I36" s="366">
        <f>'2093'!$F$15</f>
        <v>0</v>
      </c>
      <c r="J36" s="375">
        <f>IFERROR(E36-F36-I36,0)</f>
        <v>600</v>
      </c>
      <c r="K36" s="379">
        <f>IFERROR(H36/E36*100,0)</f>
        <v>23.809523809523807</v>
      </c>
      <c r="L36" s="376">
        <f>'2093'!$E$12</f>
        <v>100</v>
      </c>
      <c r="M36" s="367">
        <f>IFERROR(L36*K36/100,0)</f>
        <v>23.809523809523807</v>
      </c>
      <c r="N36" s="368">
        <f>IFERROR(M36/L36*100,0)</f>
        <v>23.809523809523807</v>
      </c>
    </row>
    <row r="37" spans="1:14" ht="17.25" customHeight="1">
      <c r="A37" s="369">
        <v>2091</v>
      </c>
      <c r="B37" s="449" t="s">
        <v>335</v>
      </c>
      <c r="C37" s="450"/>
      <c r="D37" s="378">
        <f>'2091'!$A$15</f>
        <v>2000</v>
      </c>
      <c r="E37" s="366">
        <f>'2091'!$B$15</f>
        <v>0</v>
      </c>
      <c r="F37" s="366">
        <f>'2091'!$C$15</f>
        <v>0</v>
      </c>
      <c r="G37" s="366">
        <f>'2091'!$D$15</f>
        <v>0</v>
      </c>
      <c r="H37" s="366">
        <f>'2091'!$E$15</f>
        <v>0</v>
      </c>
      <c r="I37" s="366">
        <f>'2091'!$F$15</f>
        <v>0</v>
      </c>
      <c r="J37" s="375">
        <f>IFERROR(E37-F37-I37,0)</f>
        <v>0</v>
      </c>
      <c r="K37" s="379">
        <f>IFERROR(H37/E37*100,0)</f>
        <v>0</v>
      </c>
      <c r="L37" s="376">
        <f>'2091'!$E$12</f>
        <v>100</v>
      </c>
      <c r="M37" s="367">
        <f>IFERROR(L37*K37/100,0)</f>
        <v>0</v>
      </c>
      <c r="N37" s="368">
        <f>IFERROR(M37/L37*100,0)</f>
        <v>0</v>
      </c>
    </row>
    <row r="38" spans="1:14" ht="17.25" customHeight="1" thickBot="1">
      <c r="A38" s="365">
        <v>2092</v>
      </c>
      <c r="B38" s="447" t="s">
        <v>336</v>
      </c>
      <c r="C38" s="448"/>
      <c r="D38" s="378">
        <f>'2092'!$A$15</f>
        <v>2000</v>
      </c>
      <c r="E38" s="366">
        <f>'2092'!$B$15</f>
        <v>0</v>
      </c>
      <c r="F38" s="366">
        <f>'2092'!$C$15</f>
        <v>0</v>
      </c>
      <c r="G38" s="366">
        <f>'2092'!$D$15</f>
        <v>0</v>
      </c>
      <c r="H38" s="366">
        <f>'2092'!$E$15</f>
        <v>0</v>
      </c>
      <c r="I38" s="366">
        <f>'2092'!$F$15</f>
        <v>0</v>
      </c>
      <c r="J38" s="375">
        <f>IFERROR(E38-F38-I38,0)</f>
        <v>0</v>
      </c>
      <c r="K38" s="379">
        <f>IFERROR(H38/E38*100,0)</f>
        <v>0</v>
      </c>
      <c r="L38" s="376">
        <f>'2092'!$E$12</f>
        <v>40</v>
      </c>
      <c r="M38" s="367">
        <f>IFERROR(L38*K38/100,0)</f>
        <v>0</v>
      </c>
      <c r="N38" s="368">
        <f>IFERROR(M38/L38*100,0)</f>
        <v>0</v>
      </c>
    </row>
    <row r="39" spans="1:14" ht="17.25" customHeight="1">
      <c r="A39" s="455" t="s">
        <v>328</v>
      </c>
      <c r="B39" s="456"/>
      <c r="C39" s="457"/>
      <c r="D39" s="427">
        <f t="shared" ref="D39:I39" si="6">SUM(D36:D38)</f>
        <v>44000</v>
      </c>
      <c r="E39" s="470">
        <f t="shared" si="6"/>
        <v>12600</v>
      </c>
      <c r="F39" s="427">
        <f t="shared" si="6"/>
        <v>12000</v>
      </c>
      <c r="G39" s="427">
        <f t="shared" si="6"/>
        <v>3000</v>
      </c>
      <c r="H39" s="470">
        <f t="shared" si="6"/>
        <v>3000</v>
      </c>
      <c r="I39" s="427">
        <f t="shared" si="6"/>
        <v>0</v>
      </c>
      <c r="J39" s="427">
        <f>E39-F39-I39</f>
        <v>600</v>
      </c>
      <c r="K39" s="377"/>
      <c r="L39" s="370"/>
      <c r="M39" s="371"/>
      <c r="N39" s="372"/>
    </row>
    <row r="40" spans="1:14" ht="17.25" customHeight="1" thickBot="1">
      <c r="A40" s="458"/>
      <c r="B40" s="459"/>
      <c r="C40" s="460"/>
      <c r="D40" s="428"/>
      <c r="E40" s="471"/>
      <c r="F40" s="428"/>
      <c r="G40" s="428"/>
      <c r="H40" s="471"/>
      <c r="I40" s="428"/>
      <c r="J40" s="428"/>
      <c r="K40" s="377"/>
      <c r="L40" s="370"/>
      <c r="M40" s="371"/>
      <c r="N40" s="372"/>
    </row>
    <row r="41" spans="1:14" ht="17.25" customHeight="1" thickBot="1">
      <c r="A41" s="461"/>
      <c r="B41" s="461"/>
      <c r="C41" s="461"/>
      <c r="D41" s="461"/>
      <c r="E41" s="461"/>
      <c r="F41" s="374">
        <f>IFERROR(F39/E39*100,0)</f>
        <v>95.238095238095227</v>
      </c>
      <c r="G41" s="349">
        <f>IFERROR(G39/E39*100,0)</f>
        <v>23.809523809523807</v>
      </c>
      <c r="H41" s="349">
        <f>IFERROR(H39/E39*100,0)</f>
        <v>23.809523809523807</v>
      </c>
      <c r="I41" s="355"/>
      <c r="J41" s="355"/>
      <c r="K41" s="373"/>
      <c r="L41" s="353"/>
      <c r="M41" s="356"/>
      <c r="N41" s="357"/>
    </row>
    <row r="42" spans="1:14" ht="17.25" customHeight="1" thickBot="1"/>
    <row r="43" spans="1:14" ht="21" customHeight="1" thickBot="1">
      <c r="A43" s="434" t="s">
        <v>34</v>
      </c>
      <c r="B43" s="435"/>
      <c r="C43" s="436" t="s">
        <v>329</v>
      </c>
      <c r="D43" s="437"/>
      <c r="E43" s="437"/>
      <c r="F43" s="437"/>
      <c r="G43" s="437"/>
      <c r="H43" s="437"/>
      <c r="I43" s="437"/>
      <c r="J43" s="437"/>
      <c r="K43" s="437"/>
      <c r="L43" s="437"/>
      <c r="M43" s="437"/>
      <c r="N43" s="438"/>
    </row>
    <row r="44" spans="1:14" ht="21" customHeight="1" thickBot="1">
      <c r="A44" s="429" t="s">
        <v>314</v>
      </c>
      <c r="B44" s="430"/>
      <c r="C44" s="439" t="s">
        <v>338</v>
      </c>
      <c r="D44" s="440"/>
      <c r="E44" s="440"/>
      <c r="F44" s="440"/>
      <c r="G44" s="440"/>
      <c r="H44" s="440"/>
      <c r="I44" s="440"/>
      <c r="J44" s="440"/>
      <c r="K44" s="440"/>
      <c r="L44" s="440"/>
      <c r="M44" s="440"/>
      <c r="N44" s="441"/>
    </row>
    <row r="45" spans="1:14" ht="21" customHeight="1" thickBot="1">
      <c r="A45" s="429" t="s">
        <v>313</v>
      </c>
      <c r="B45" s="430"/>
      <c r="C45" s="429" t="s">
        <v>334</v>
      </c>
      <c r="D45" s="431"/>
      <c r="E45" s="431"/>
      <c r="F45" s="431"/>
      <c r="G45" s="431"/>
      <c r="H45" s="431"/>
      <c r="I45" s="431"/>
      <c r="J45" s="431"/>
      <c r="K45" s="431"/>
      <c r="L45" s="431"/>
      <c r="M45" s="431"/>
      <c r="N45" s="430"/>
    </row>
    <row r="46" spans="1:14" ht="17.25" customHeight="1" thickBot="1">
      <c r="A46" s="442" t="s">
        <v>37</v>
      </c>
      <c r="B46" s="443"/>
      <c r="C46" s="444"/>
      <c r="D46" s="467" t="s">
        <v>53</v>
      </c>
      <c r="E46" s="468"/>
      <c r="F46" s="468"/>
      <c r="G46" s="468"/>
      <c r="H46" s="468"/>
      <c r="I46" s="468"/>
      <c r="J46" s="468"/>
      <c r="K46" s="469"/>
      <c r="L46" s="445" t="s">
        <v>38</v>
      </c>
      <c r="M46" s="443"/>
      <c r="N46" s="446"/>
    </row>
    <row r="47" spans="1:14" ht="36.950000000000003" customHeight="1" thickBot="1">
      <c r="A47" s="358" t="s">
        <v>14</v>
      </c>
      <c r="B47" s="451" t="s">
        <v>15</v>
      </c>
      <c r="C47" s="452"/>
      <c r="D47" s="359" t="s">
        <v>58</v>
      </c>
      <c r="E47" s="359" t="s">
        <v>8</v>
      </c>
      <c r="F47" s="359" t="s">
        <v>321</v>
      </c>
      <c r="G47" s="359" t="s">
        <v>322</v>
      </c>
      <c r="H47" s="359" t="s">
        <v>323</v>
      </c>
      <c r="I47" s="359" t="s">
        <v>324</v>
      </c>
      <c r="J47" s="359" t="s">
        <v>327</v>
      </c>
      <c r="K47" s="359" t="s">
        <v>16</v>
      </c>
      <c r="L47" s="363" t="s">
        <v>17</v>
      </c>
      <c r="M47" s="358" t="s">
        <v>18</v>
      </c>
      <c r="N47" s="358" t="s">
        <v>16</v>
      </c>
    </row>
    <row r="48" spans="1:14" ht="17.25" customHeight="1" thickBot="1">
      <c r="A48" s="365">
        <v>2090</v>
      </c>
      <c r="B48" s="453" t="s">
        <v>339</v>
      </c>
      <c r="C48" s="454"/>
      <c r="D48" s="378">
        <f>'2090'!$A$15</f>
        <v>588550</v>
      </c>
      <c r="E48" s="366">
        <f>'2090'!$B$15</f>
        <v>320050</v>
      </c>
      <c r="F48" s="366">
        <f>'2090'!$C$15</f>
        <v>18500</v>
      </c>
      <c r="G48" s="366">
        <f>'2090'!$D$15</f>
        <v>11500</v>
      </c>
      <c r="H48" s="366">
        <f>'2090'!$E$15</f>
        <v>11500</v>
      </c>
      <c r="I48" s="366">
        <f>'2090'!$F$15</f>
        <v>0</v>
      </c>
      <c r="J48" s="375">
        <f t="shared" ref="J48" si="7">IFERROR(E48-F48-I48,0)</f>
        <v>301550</v>
      </c>
      <c r="K48" s="379">
        <f t="shared" ref="K48" si="8">IFERROR(H48/E48*100,0)</f>
        <v>3.5931885642868302</v>
      </c>
      <c r="L48" s="376">
        <f>'2090'!$E$12</f>
        <v>100</v>
      </c>
      <c r="M48" s="367">
        <f t="shared" ref="M48" si="9">IFERROR(L48*K48/100,0)</f>
        <v>3.5931885642868302</v>
      </c>
      <c r="N48" s="368">
        <f>IFERROR(M48/L48*100,0)</f>
        <v>3.5931885642868302</v>
      </c>
    </row>
    <row r="49" spans="1:14" ht="17.25" customHeight="1">
      <c r="A49" s="455" t="s">
        <v>328</v>
      </c>
      <c r="B49" s="456"/>
      <c r="C49" s="457"/>
      <c r="D49" s="427">
        <f t="shared" ref="D49:I49" si="10">SUM(D48:D48)</f>
        <v>588550</v>
      </c>
      <c r="E49" s="470">
        <f t="shared" si="10"/>
        <v>320050</v>
      </c>
      <c r="F49" s="427">
        <f t="shared" si="10"/>
        <v>18500</v>
      </c>
      <c r="G49" s="427">
        <f t="shared" si="10"/>
        <v>11500</v>
      </c>
      <c r="H49" s="470">
        <f t="shared" si="10"/>
        <v>11500</v>
      </c>
      <c r="I49" s="427">
        <f t="shared" si="10"/>
        <v>0</v>
      </c>
      <c r="J49" s="427">
        <f>E49-F49-I49</f>
        <v>301550</v>
      </c>
      <c r="K49" s="377"/>
      <c r="L49" s="370"/>
      <c r="M49" s="371"/>
      <c r="N49" s="372"/>
    </row>
    <row r="50" spans="1:14" ht="17.25" customHeight="1" thickBot="1">
      <c r="A50" s="458"/>
      <c r="B50" s="459"/>
      <c r="C50" s="460"/>
      <c r="D50" s="428"/>
      <c r="E50" s="471"/>
      <c r="F50" s="428"/>
      <c r="G50" s="428"/>
      <c r="H50" s="471"/>
      <c r="I50" s="428"/>
      <c r="J50" s="428"/>
      <c r="K50" s="377"/>
      <c r="L50" s="370"/>
      <c r="M50" s="371"/>
      <c r="N50" s="372"/>
    </row>
    <row r="51" spans="1:14" ht="17.25" customHeight="1" thickBot="1">
      <c r="A51" s="461"/>
      <c r="B51" s="461"/>
      <c r="C51" s="461"/>
      <c r="D51" s="461"/>
      <c r="E51" s="461"/>
      <c r="F51" s="374">
        <f>IFERROR(F49/E49*100,0)</f>
        <v>5.7803468208092488</v>
      </c>
      <c r="G51" s="349">
        <f>IFERROR(G49/E49*100,0)</f>
        <v>3.5931885642868302</v>
      </c>
      <c r="H51" s="349">
        <f>IFERROR(H49/E49*100,0)</f>
        <v>3.5931885642868302</v>
      </c>
      <c r="I51" s="355"/>
      <c r="J51" s="355"/>
      <c r="K51" s="373"/>
      <c r="L51" s="353"/>
      <c r="M51" s="356"/>
      <c r="N51" s="357"/>
    </row>
    <row r="52" spans="1:14" ht="17.25" customHeight="1" thickBot="1"/>
    <row r="53" spans="1:14" ht="24" thickBot="1">
      <c r="A53" s="473" t="s">
        <v>34</v>
      </c>
      <c r="B53" s="474"/>
      <c r="C53" s="439" t="s">
        <v>329</v>
      </c>
      <c r="D53" s="440"/>
      <c r="E53" s="440"/>
      <c r="F53" s="440"/>
      <c r="G53" s="440"/>
      <c r="H53" s="440"/>
      <c r="I53" s="440"/>
      <c r="J53" s="440"/>
      <c r="K53" s="441"/>
      <c r="L53" s="380"/>
      <c r="M53" s="380"/>
      <c r="N53" s="380"/>
    </row>
    <row r="54" spans="1:14" ht="24" thickBot="1">
      <c r="A54" s="475" t="s">
        <v>314</v>
      </c>
      <c r="B54" s="476"/>
      <c r="C54" s="439" t="s">
        <v>317</v>
      </c>
      <c r="D54" s="440"/>
      <c r="E54" s="440"/>
      <c r="F54" s="440"/>
      <c r="G54" s="440"/>
      <c r="H54" s="440"/>
      <c r="I54" s="440"/>
      <c r="J54" s="440"/>
      <c r="K54" s="441"/>
      <c r="L54" s="380"/>
      <c r="M54" s="380"/>
      <c r="N54" s="380"/>
    </row>
    <row r="55" spans="1:14" ht="24" thickBot="1">
      <c r="A55" s="475" t="s">
        <v>313</v>
      </c>
      <c r="B55" s="476"/>
      <c r="C55" s="439" t="s">
        <v>318</v>
      </c>
      <c r="D55" s="440"/>
      <c r="E55" s="440"/>
      <c r="F55" s="440"/>
      <c r="G55" s="440"/>
      <c r="H55" s="440"/>
      <c r="I55" s="440"/>
      <c r="J55" s="440"/>
      <c r="K55" s="441"/>
      <c r="L55" s="380"/>
      <c r="M55" s="380"/>
      <c r="N55" s="380"/>
    </row>
    <row r="56" spans="1:14" ht="21" thickBot="1">
      <c r="A56" s="464" t="s">
        <v>37</v>
      </c>
      <c r="B56" s="465"/>
      <c r="C56" s="466"/>
      <c r="D56" s="467" t="s">
        <v>53</v>
      </c>
      <c r="E56" s="468"/>
      <c r="F56" s="468"/>
      <c r="G56" s="468"/>
      <c r="H56" s="468"/>
      <c r="I56" s="468"/>
      <c r="J56" s="468"/>
      <c r="K56" s="469"/>
      <c r="L56" s="472"/>
      <c r="M56" s="472"/>
      <c r="N56" s="472"/>
    </row>
    <row r="57" spans="1:14" ht="41.25" customHeight="1" thickBot="1">
      <c r="A57" s="451" t="s">
        <v>15</v>
      </c>
      <c r="B57" s="452"/>
      <c r="C57" s="485"/>
      <c r="D57" s="359" t="s">
        <v>58</v>
      </c>
      <c r="E57" s="359" t="s">
        <v>8</v>
      </c>
      <c r="F57" s="359" t="s">
        <v>321</v>
      </c>
      <c r="G57" s="359" t="s">
        <v>322</v>
      </c>
      <c r="H57" s="359" t="s">
        <v>323</v>
      </c>
      <c r="I57" s="359" t="s">
        <v>324</v>
      </c>
      <c r="J57" s="359" t="s">
        <v>327</v>
      </c>
      <c r="K57" s="359" t="s">
        <v>16</v>
      </c>
      <c r="L57" s="381"/>
      <c r="M57" s="381"/>
      <c r="N57" s="381"/>
    </row>
    <row r="58" spans="1:14" ht="15" customHeight="1">
      <c r="A58" s="477" t="s">
        <v>320</v>
      </c>
      <c r="B58" s="478"/>
      <c r="C58" s="479"/>
      <c r="D58" s="462">
        <f>D16+D27+D39+D49</f>
        <v>1396550</v>
      </c>
      <c r="E58" s="462">
        <f t="shared" ref="E58:J58" si="11">E16+E27+E39+E49</f>
        <v>955338.87</v>
      </c>
      <c r="F58" s="462">
        <f t="shared" si="11"/>
        <v>604505.44999999995</v>
      </c>
      <c r="G58" s="462">
        <f t="shared" si="11"/>
        <v>571893.45000000007</v>
      </c>
      <c r="H58" s="462">
        <f t="shared" si="11"/>
        <v>533209.72</v>
      </c>
      <c r="I58" s="462">
        <f t="shared" si="11"/>
        <v>7351.6</v>
      </c>
      <c r="J58" s="462">
        <f t="shared" si="11"/>
        <v>343481.81999999995</v>
      </c>
      <c r="K58" s="483">
        <f t="shared" ref="K58" si="12">IFERROR(H58/E58*100,0)</f>
        <v>55.813673738618</v>
      </c>
      <c r="L58" s="353"/>
      <c r="M58" s="356"/>
      <c r="N58" s="357"/>
    </row>
    <row r="59" spans="1:14" ht="15" customHeight="1" thickBot="1">
      <c r="A59" s="480"/>
      <c r="B59" s="481"/>
      <c r="C59" s="482"/>
      <c r="D59" s="463"/>
      <c r="E59" s="463"/>
      <c r="F59" s="463"/>
      <c r="G59" s="463"/>
      <c r="H59" s="463"/>
      <c r="I59" s="463"/>
      <c r="J59" s="463"/>
      <c r="K59" s="484"/>
      <c r="L59" s="353"/>
      <c r="M59" s="356"/>
      <c r="N59" s="357"/>
    </row>
    <row r="60" spans="1:14" ht="16.5" thickBot="1">
      <c r="F60" s="374">
        <f>IFERROR(F58/E58*100,0)</f>
        <v>63.276547095796488</v>
      </c>
      <c r="G60" s="349">
        <f>IFERROR(G58/E58*100,0)</f>
        <v>59.862889280324168</v>
      </c>
      <c r="H60" s="349">
        <f>IFERROR(H58/E58*100,0)</f>
        <v>55.813673738618</v>
      </c>
    </row>
    <row r="65" spans="1:14" ht="29.25">
      <c r="A65" s="426"/>
      <c r="B65" s="426"/>
      <c r="C65" s="426"/>
      <c r="D65" s="426"/>
      <c r="E65" s="426"/>
      <c r="F65" s="426"/>
      <c r="G65" s="426"/>
      <c r="H65" s="426"/>
      <c r="I65" s="426"/>
      <c r="J65" s="426"/>
      <c r="K65" s="426"/>
      <c r="L65" s="426"/>
      <c r="M65" s="426"/>
      <c r="N65" s="426"/>
    </row>
    <row r="66" spans="1:14" ht="25.5" customHeight="1">
      <c r="A66" s="426" t="s">
        <v>319</v>
      </c>
      <c r="B66" s="426"/>
      <c r="C66" s="426"/>
      <c r="D66" s="426"/>
      <c r="E66" s="426"/>
      <c r="F66" s="426"/>
      <c r="G66" s="426"/>
      <c r="H66" s="426"/>
      <c r="I66" s="426"/>
      <c r="J66" s="426"/>
      <c r="K66" s="426"/>
      <c r="L66" s="426"/>
      <c r="M66" s="426"/>
      <c r="N66" s="426"/>
    </row>
  </sheetData>
  <mergeCells count="106">
    <mergeCell ref="H58:H59"/>
    <mergeCell ref="J58:J59"/>
    <mergeCell ref="A58:C59"/>
    <mergeCell ref="D58:D59"/>
    <mergeCell ref="E58:E59"/>
    <mergeCell ref="F58:F59"/>
    <mergeCell ref="I58:I59"/>
    <mergeCell ref="K58:K59"/>
    <mergeCell ref="B48:C48"/>
    <mergeCell ref="A57:C57"/>
    <mergeCell ref="C53:K53"/>
    <mergeCell ref="C54:K54"/>
    <mergeCell ref="C55:K55"/>
    <mergeCell ref="D56:K56"/>
    <mergeCell ref="A43:B43"/>
    <mergeCell ref="C43:N43"/>
    <mergeCell ref="A44:B44"/>
    <mergeCell ref="C44:N44"/>
    <mergeCell ref="A45:B45"/>
    <mergeCell ref="C45:N45"/>
    <mergeCell ref="A41:E41"/>
    <mergeCell ref="A46:C46"/>
    <mergeCell ref="D46:K46"/>
    <mergeCell ref="L46:N46"/>
    <mergeCell ref="D13:K13"/>
    <mergeCell ref="A20:B20"/>
    <mergeCell ref="C20:N20"/>
    <mergeCell ref="A21:B21"/>
    <mergeCell ref="C21:N21"/>
    <mergeCell ref="A22:B22"/>
    <mergeCell ref="C22:N22"/>
    <mergeCell ref="A23:C23"/>
    <mergeCell ref="D23:K23"/>
    <mergeCell ref="L23:N23"/>
    <mergeCell ref="B14:C14"/>
    <mergeCell ref="B25:C25"/>
    <mergeCell ref="B15:C15"/>
    <mergeCell ref="D16:D17"/>
    <mergeCell ref="E16:E17"/>
    <mergeCell ref="F16:F17"/>
    <mergeCell ref="G16:G17"/>
    <mergeCell ref="H16:H17"/>
    <mergeCell ref="I16:I17"/>
    <mergeCell ref="L56:N56"/>
    <mergeCell ref="A53:B53"/>
    <mergeCell ref="A54:B54"/>
    <mergeCell ref="A55:B55"/>
    <mergeCell ref="A49:C50"/>
    <mergeCell ref="D49:D50"/>
    <mergeCell ref="E49:E50"/>
    <mergeCell ref="F49:F50"/>
    <mergeCell ref="G49:G50"/>
    <mergeCell ref="H49:H50"/>
    <mergeCell ref="I49:I50"/>
    <mergeCell ref="J49:J50"/>
    <mergeCell ref="A51:E51"/>
    <mergeCell ref="A31:B31"/>
    <mergeCell ref="C31:N31"/>
    <mergeCell ref="A32:B32"/>
    <mergeCell ref="C32:N32"/>
    <mergeCell ref="E27:E28"/>
    <mergeCell ref="F27:F28"/>
    <mergeCell ref="G27:G28"/>
    <mergeCell ref="H27:H28"/>
    <mergeCell ref="I27:I28"/>
    <mergeCell ref="J27:J28"/>
    <mergeCell ref="A29:E29"/>
    <mergeCell ref="A27:C28"/>
    <mergeCell ref="D27:D28"/>
    <mergeCell ref="A34:C34"/>
    <mergeCell ref="D34:K34"/>
    <mergeCell ref="L34:N34"/>
    <mergeCell ref="B35:C35"/>
    <mergeCell ref="B36:C36"/>
    <mergeCell ref="A39:C40"/>
    <mergeCell ref="D39:D40"/>
    <mergeCell ref="E39:E40"/>
    <mergeCell ref="F39:F40"/>
    <mergeCell ref="G39:G40"/>
    <mergeCell ref="H39:H40"/>
    <mergeCell ref="I39:I40"/>
    <mergeCell ref="J39:J40"/>
    <mergeCell ref="A65:N65"/>
    <mergeCell ref="A66:N66"/>
    <mergeCell ref="J16:J17"/>
    <mergeCell ref="A33:B33"/>
    <mergeCell ref="C33:N33"/>
    <mergeCell ref="A7:N7"/>
    <mergeCell ref="A8:N8"/>
    <mergeCell ref="A10:B10"/>
    <mergeCell ref="C10:N10"/>
    <mergeCell ref="A11:B11"/>
    <mergeCell ref="C11:N11"/>
    <mergeCell ref="A12:B12"/>
    <mergeCell ref="C12:N12"/>
    <mergeCell ref="A13:C13"/>
    <mergeCell ref="L13:N13"/>
    <mergeCell ref="B38:C38"/>
    <mergeCell ref="B37:C37"/>
    <mergeCell ref="B47:C47"/>
    <mergeCell ref="B26:C26"/>
    <mergeCell ref="B24:C24"/>
    <mergeCell ref="A16:C17"/>
    <mergeCell ref="A18:E18"/>
    <mergeCell ref="G58:G59"/>
    <mergeCell ref="A56:C56"/>
  </mergeCells>
  <conditionalFormatting sqref="J15:K15 N25 N37:N38 J25:K26 J37:K38 J48:K48">
    <cfRule type="cellIs" dxfId="62" priority="387" operator="between">
      <formula>66</formula>
      <formula>100</formula>
    </cfRule>
    <cfRule type="cellIs" dxfId="61" priority="388" operator="between">
      <formula>33</formula>
      <formula>66</formula>
    </cfRule>
    <cfRule type="cellIs" dxfId="60" priority="389" operator="between">
      <formula>0</formula>
      <formula>33</formula>
    </cfRule>
  </conditionalFormatting>
  <conditionalFormatting sqref="N15 N26">
    <cfRule type="cellIs" dxfId="59" priority="127" operator="between">
      <formula>66</formula>
      <formula>100</formula>
    </cfRule>
    <cfRule type="cellIs" dxfId="58" priority="128" operator="between">
      <formula>33</formula>
      <formula>66</formula>
    </cfRule>
    <cfRule type="cellIs" dxfId="57" priority="129" operator="between">
      <formula>0</formula>
      <formula>33</formula>
    </cfRule>
  </conditionalFormatting>
  <conditionalFormatting sqref="F18">
    <cfRule type="cellIs" dxfId="56" priority="112" operator="between">
      <formula>66</formula>
      <formula>100</formula>
    </cfRule>
    <cfRule type="cellIs" dxfId="55" priority="113" operator="between">
      <formula>33</formula>
      <formula>66</formula>
    </cfRule>
    <cfRule type="cellIs" dxfId="54" priority="114" operator="between">
      <formula>0</formula>
      <formula>33</formula>
    </cfRule>
  </conditionalFormatting>
  <conditionalFormatting sqref="G18">
    <cfRule type="cellIs" dxfId="53" priority="109" operator="between">
      <formula>66</formula>
      <formula>100</formula>
    </cfRule>
    <cfRule type="cellIs" dxfId="52" priority="110" operator="between">
      <formula>33</formula>
      <formula>66</formula>
    </cfRule>
    <cfRule type="cellIs" dxfId="51" priority="111" operator="between">
      <formula>0</formula>
      <formula>33</formula>
    </cfRule>
  </conditionalFormatting>
  <conditionalFormatting sqref="H18">
    <cfRule type="cellIs" dxfId="50" priority="106" operator="between">
      <formula>66</formula>
      <formula>100</formula>
    </cfRule>
    <cfRule type="cellIs" dxfId="49" priority="107" operator="between">
      <formula>33</formula>
      <formula>66</formula>
    </cfRule>
    <cfRule type="cellIs" dxfId="48" priority="108" operator="between">
      <formula>0</formula>
      <formula>33</formula>
    </cfRule>
  </conditionalFormatting>
  <conditionalFormatting sqref="F29">
    <cfRule type="cellIs" dxfId="47" priority="94" operator="between">
      <formula>66</formula>
      <formula>100</formula>
    </cfRule>
    <cfRule type="cellIs" dxfId="46" priority="95" operator="between">
      <formula>33</formula>
      <formula>66</formula>
    </cfRule>
    <cfRule type="cellIs" dxfId="45" priority="96" operator="between">
      <formula>0</formula>
      <formula>33</formula>
    </cfRule>
  </conditionalFormatting>
  <conditionalFormatting sqref="G29">
    <cfRule type="cellIs" dxfId="44" priority="91" operator="between">
      <formula>66</formula>
      <formula>100</formula>
    </cfRule>
    <cfRule type="cellIs" dxfId="43" priority="92" operator="between">
      <formula>33</formula>
      <formula>66</formula>
    </cfRule>
    <cfRule type="cellIs" dxfId="42" priority="93" operator="between">
      <formula>0</formula>
      <formula>33</formula>
    </cfRule>
  </conditionalFormatting>
  <conditionalFormatting sqref="H29">
    <cfRule type="cellIs" dxfId="41" priority="88" operator="between">
      <formula>66</formula>
      <formula>100</formula>
    </cfRule>
    <cfRule type="cellIs" dxfId="40" priority="89" operator="between">
      <formula>33</formula>
      <formula>66</formula>
    </cfRule>
    <cfRule type="cellIs" dxfId="39" priority="90" operator="between">
      <formula>0</formula>
      <formula>33</formula>
    </cfRule>
  </conditionalFormatting>
  <conditionalFormatting sqref="J36:K36">
    <cfRule type="cellIs" dxfId="38" priority="67" operator="between">
      <formula>66</formula>
      <formula>100</formula>
    </cfRule>
    <cfRule type="cellIs" dxfId="37" priority="68" operator="between">
      <formula>33</formula>
      <formula>66</formula>
    </cfRule>
    <cfRule type="cellIs" dxfId="36" priority="69" operator="between">
      <formula>0</formula>
      <formula>33</formula>
    </cfRule>
  </conditionalFormatting>
  <conditionalFormatting sqref="N36">
    <cfRule type="cellIs" dxfId="35" priority="79" operator="between">
      <formula>66</formula>
      <formula>100</formula>
    </cfRule>
    <cfRule type="cellIs" dxfId="34" priority="80" operator="between">
      <formula>33</formula>
      <formula>66</formula>
    </cfRule>
    <cfRule type="cellIs" dxfId="33" priority="81" operator="between">
      <formula>0</formula>
      <formula>33</formula>
    </cfRule>
  </conditionalFormatting>
  <conditionalFormatting sqref="F41">
    <cfRule type="cellIs" dxfId="32" priority="76" operator="between">
      <formula>66</formula>
      <formula>100</formula>
    </cfRule>
    <cfRule type="cellIs" dxfId="31" priority="77" operator="between">
      <formula>33</formula>
      <formula>66</formula>
    </cfRule>
    <cfRule type="cellIs" dxfId="30" priority="78" operator="between">
      <formula>0</formula>
      <formula>33</formula>
    </cfRule>
  </conditionalFormatting>
  <conditionalFormatting sqref="G41">
    <cfRule type="cellIs" dxfId="29" priority="73" operator="between">
      <formula>66</formula>
      <formula>100</formula>
    </cfRule>
    <cfRule type="cellIs" dxfId="28" priority="74" operator="between">
      <formula>33</formula>
      <formula>66</formula>
    </cfRule>
    <cfRule type="cellIs" dxfId="27" priority="75" operator="between">
      <formula>0</formula>
      <formula>33</formula>
    </cfRule>
  </conditionalFormatting>
  <conditionalFormatting sqref="H41">
    <cfRule type="cellIs" dxfId="26" priority="70" operator="between">
      <formula>66</formula>
      <formula>100</formula>
    </cfRule>
    <cfRule type="cellIs" dxfId="25" priority="71" operator="between">
      <formula>33</formula>
      <formula>66</formula>
    </cfRule>
    <cfRule type="cellIs" dxfId="24" priority="72" operator="between">
      <formula>0</formula>
      <formula>33</formula>
    </cfRule>
  </conditionalFormatting>
  <conditionalFormatting sqref="N48">
    <cfRule type="cellIs" dxfId="23" priority="64" operator="between">
      <formula>66</formula>
      <formula>100</formula>
    </cfRule>
    <cfRule type="cellIs" dxfId="22" priority="65" operator="between">
      <formula>33</formula>
      <formula>66</formula>
    </cfRule>
    <cfRule type="cellIs" dxfId="21" priority="66" operator="between">
      <formula>0</formula>
      <formula>33</formula>
    </cfRule>
  </conditionalFormatting>
  <conditionalFormatting sqref="F51">
    <cfRule type="cellIs" dxfId="20" priority="58" operator="between">
      <formula>66</formula>
      <formula>100</formula>
    </cfRule>
    <cfRule type="cellIs" dxfId="19" priority="59" operator="between">
      <formula>33</formula>
      <formula>66</formula>
    </cfRule>
    <cfRule type="cellIs" dxfId="18" priority="60" operator="between">
      <formula>0</formula>
      <formula>33</formula>
    </cfRule>
  </conditionalFormatting>
  <conditionalFormatting sqref="G51">
    <cfRule type="cellIs" dxfId="17" priority="55" operator="between">
      <formula>66</formula>
      <formula>100</formula>
    </cfRule>
    <cfRule type="cellIs" dxfId="16" priority="56" operator="between">
      <formula>33</formula>
      <formula>66</formula>
    </cfRule>
    <cfRule type="cellIs" dxfId="15" priority="57" operator="between">
      <formula>0</formula>
      <formula>33</formula>
    </cfRule>
  </conditionalFormatting>
  <conditionalFormatting sqref="H51">
    <cfRule type="cellIs" dxfId="14" priority="52" operator="between">
      <formula>66</formula>
      <formula>100</formula>
    </cfRule>
    <cfRule type="cellIs" dxfId="13" priority="53" operator="between">
      <formula>33</formula>
      <formula>66</formula>
    </cfRule>
    <cfRule type="cellIs" dxfId="12" priority="54" operator="between">
      <formula>0</formula>
      <formula>33</formula>
    </cfRule>
  </conditionalFormatting>
  <conditionalFormatting sqref="F60">
    <cfRule type="cellIs" dxfId="11" priority="10" operator="between">
      <formula>66</formula>
      <formula>100</formula>
    </cfRule>
    <cfRule type="cellIs" dxfId="10" priority="11" operator="between">
      <formula>33</formula>
      <formula>66</formula>
    </cfRule>
    <cfRule type="cellIs" dxfId="9" priority="12" operator="between">
      <formula>0</formula>
      <formula>33</formula>
    </cfRule>
  </conditionalFormatting>
  <conditionalFormatting sqref="G60">
    <cfRule type="cellIs" dxfId="8" priority="7" operator="between">
      <formula>66</formula>
      <formula>100</formula>
    </cfRule>
    <cfRule type="cellIs" dxfId="7" priority="8" operator="between">
      <formula>33</formula>
      <formula>66</formula>
    </cfRule>
    <cfRule type="cellIs" dxfId="6" priority="9" operator="between">
      <formula>0</formula>
      <formula>33</formula>
    </cfRule>
  </conditionalFormatting>
  <conditionalFormatting sqref="H60">
    <cfRule type="cellIs" dxfId="5" priority="4" operator="between">
      <formula>66</formula>
      <formula>100</formula>
    </cfRule>
    <cfRule type="cellIs" dxfId="4" priority="5" operator="between">
      <formula>33</formula>
      <formula>66</formula>
    </cfRule>
    <cfRule type="cellIs" dxfId="3" priority="6" operator="between">
      <formula>0</formula>
      <formula>33</formula>
    </cfRule>
  </conditionalFormatting>
  <conditionalFormatting sqref="K58">
    <cfRule type="cellIs" dxfId="2" priority="1" operator="between">
      <formula>66</formula>
      <formula>100</formula>
    </cfRule>
    <cfRule type="cellIs" dxfId="1" priority="2" operator="between">
      <formula>33</formula>
      <formula>66</formula>
    </cfRule>
    <cfRule type="cellIs" dxfId="0" priority="3" operator="between">
      <formula>0</formula>
      <formula>33</formula>
    </cfRule>
  </conditionalFormatting>
  <printOptions horizontalCentered="1"/>
  <pageMargins left="0" right="0" top="0" bottom="0" header="0.39370078740157483" footer="0.31496062992125984"/>
  <pageSetup paperSize="9" scale="57" orientation="landscape" useFirstPageNumber="1" horizontalDpi="300" verticalDpi="300" r:id="rId1"/>
  <rowBreaks count="1" manualBreakCount="1">
    <brk id="6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11</vt:i4>
      </vt:variant>
    </vt:vector>
  </HeadingPairs>
  <TitlesOfParts>
    <vt:vector size="23" baseType="lpstr">
      <vt:lpstr>Ação</vt:lpstr>
      <vt:lpstr>2000</vt:lpstr>
      <vt:lpstr>2748</vt:lpstr>
      <vt:lpstr>2008</vt:lpstr>
      <vt:lpstr>2091</vt:lpstr>
      <vt:lpstr>2092</vt:lpstr>
      <vt:lpstr>2093</vt:lpstr>
      <vt:lpstr>2090</vt:lpstr>
      <vt:lpstr>Relat. Sintético das Ações</vt:lpstr>
      <vt:lpstr>4002 Diogenes</vt:lpstr>
      <vt:lpstr>Ação - 4002 DIOGENES</vt:lpstr>
      <vt:lpstr>objetivo temático- EVERCINO</vt:lpstr>
      <vt:lpstr>'2000'!Area_de_impressao</vt:lpstr>
      <vt:lpstr>'2008'!Area_de_impressao</vt:lpstr>
      <vt:lpstr>'2090'!Area_de_impressao</vt:lpstr>
      <vt:lpstr>'2091'!Area_de_impressao</vt:lpstr>
      <vt:lpstr>'2092'!Area_de_impressao</vt:lpstr>
      <vt:lpstr>'2093'!Area_de_impressao</vt:lpstr>
      <vt:lpstr>'2748'!Area_de_impressao</vt:lpstr>
      <vt:lpstr>'4002 Diogenes'!Area_de_impressao</vt:lpstr>
      <vt:lpstr>'Ação - 4002 DIOGENES'!Area_de_impressao</vt:lpstr>
      <vt:lpstr>'objetivo temático- EVERCINO'!Area_de_impressao</vt:lpstr>
      <vt:lpstr>'Relat. Sintético das Ações'!Area_de_impressao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RISTINA SILVA LEITA</dc:creator>
  <cp:lastModifiedBy>MARIELLA DE PINA SANTOS</cp:lastModifiedBy>
  <cp:lastPrinted>2019-06-17T12:14:30Z</cp:lastPrinted>
  <dcterms:created xsi:type="dcterms:W3CDTF">2014-04-16T13:33:00Z</dcterms:created>
  <dcterms:modified xsi:type="dcterms:W3CDTF">2020-12-08T15:35:12Z</dcterms:modified>
</cp:coreProperties>
</file>