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tabRatio="706" firstSheet="3" activeTab="17"/>
  </bookViews>
  <sheets>
    <sheet name="Ação" sheetId="3" state="hidden" r:id="rId1"/>
    <sheet name="2201" sheetId="100" r:id="rId2"/>
    <sheet name="2000" sheetId="101" r:id="rId3"/>
    <sheet name="2008" sheetId="102" r:id="rId4"/>
    <sheet name="2205" sheetId="103" r:id="rId5"/>
    <sheet name="2211" sheetId="98" r:id="rId6"/>
    <sheet name="2212" sheetId="97" r:id="rId7"/>
    <sheet name="1065" sheetId="96" r:id="rId8"/>
    <sheet name="2209" sheetId="95" r:id="rId9"/>
    <sheet name="2210" sheetId="53" r:id="rId10"/>
    <sheet name="2208" sheetId="99" r:id="rId11"/>
    <sheet name="2202" sheetId="104" r:id="rId12"/>
    <sheet name="2203" sheetId="105" r:id="rId13"/>
    <sheet name="2207" sheetId="106" r:id="rId14"/>
    <sheet name="2206" sheetId="107" r:id="rId15"/>
    <sheet name="2204" sheetId="108" r:id="rId16"/>
    <sheet name="1064" sheetId="126" r:id="rId17"/>
    <sheet name="Relat. Sintético das Ações" sheetId="125" r:id="rId18"/>
    <sheet name="4002 Diogenes" sheetId="27" state="hidden" r:id="rId19"/>
    <sheet name="Ação - 4002 DIOGENES" sheetId="11" state="hidden" r:id="rId20"/>
    <sheet name="objetivo temático- EVERCINO" sheetId="13" state="hidden" r:id="rId21"/>
  </sheets>
  <externalReferences>
    <externalReference r:id="rId22"/>
    <externalReference r:id="rId23"/>
    <externalReference r:id="rId24"/>
    <externalReference r:id="rId25"/>
  </externalReferences>
  <definedNames>
    <definedName name="_xlnm.Print_Area" localSheetId="16">'1064'!$A$1:$G$15</definedName>
    <definedName name="_xlnm.Print_Area" localSheetId="7">'1065'!$A$1:$G$15</definedName>
    <definedName name="_xlnm.Print_Area" localSheetId="2">'2000'!$A$1:$G$15</definedName>
    <definedName name="_xlnm.Print_Area" localSheetId="3">'2008'!$A$1:$G$15</definedName>
    <definedName name="_xlnm.Print_Area" localSheetId="1">'2201'!$A$1:$G$15</definedName>
    <definedName name="_xlnm.Print_Area" localSheetId="11">'2202'!$A$1:$G$15</definedName>
    <definedName name="_xlnm.Print_Area" localSheetId="12">'2203'!$A$1:$G$15</definedName>
    <definedName name="_xlnm.Print_Area" localSheetId="15">'2204'!$A$1:$G$15</definedName>
    <definedName name="_xlnm.Print_Area" localSheetId="4">'2205'!$A$1:$G$15</definedName>
    <definedName name="_xlnm.Print_Area" localSheetId="14">'2206'!$A$1:$G$15</definedName>
    <definedName name="_xlnm.Print_Area" localSheetId="13">'2207'!$A$1:$G$15</definedName>
    <definedName name="_xlnm.Print_Area" localSheetId="10">'2208'!$A$1:$G$15</definedName>
    <definedName name="_xlnm.Print_Area" localSheetId="8">'2209'!$A$1:$G$15</definedName>
    <definedName name="_xlnm.Print_Area" localSheetId="9">'2210'!$A$1:$G$15</definedName>
    <definedName name="_xlnm.Print_Area" localSheetId="5">'2211'!$A$1:$G$15</definedName>
    <definedName name="_xlnm.Print_Area" localSheetId="6">'2212'!$A$1:$G$15</definedName>
    <definedName name="_xlnm.Print_Area" localSheetId="18">'4002 Diogenes'!$A$1:$H$100</definedName>
    <definedName name="_xlnm.Print_Area" localSheetId="19">'Ação - 4002 DIOGENES'!$A$1:$G$93</definedName>
    <definedName name="_xlnm.Print_Area" localSheetId="20">'objetivo temático- EVERCINO'!$A$1:$M$55</definedName>
    <definedName name="_xlnm.Print_Area" localSheetId="17">'Relat. Sintético das Ações'!$A$1:$N$181</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6" i="125" l="1"/>
  <c r="E25" i="125" l="1"/>
  <c r="H25" i="125" l="1"/>
  <c r="G15" i="98" l="1"/>
  <c r="L149" i="125" l="1"/>
  <c r="E149" i="125"/>
  <c r="F149" i="125"/>
  <c r="G149" i="125"/>
  <c r="H149" i="125"/>
  <c r="I149" i="125"/>
  <c r="D149" i="125"/>
  <c r="J149" i="125" l="1"/>
  <c r="K149" i="125"/>
  <c r="M149" i="125" s="1"/>
  <c r="N149" i="125" s="1"/>
  <c r="A12" i="126" l="1"/>
  <c r="B6" i="126"/>
  <c r="E16" i="126" l="1"/>
  <c r="D16" i="126"/>
  <c r="C16" i="126"/>
  <c r="G15" i="126"/>
  <c r="F12" i="126"/>
  <c r="G12" i="126" s="1"/>
  <c r="C12" i="126"/>
  <c r="B5" i="126"/>
  <c r="B4" i="126"/>
  <c r="C12" i="108" l="1"/>
  <c r="A12" i="108"/>
  <c r="B5" i="108"/>
  <c r="B4" i="108"/>
  <c r="B6" i="108"/>
  <c r="C12" i="107"/>
  <c r="A12" i="107"/>
  <c r="B5" i="107"/>
  <c r="B4" i="107"/>
  <c r="C12" i="106"/>
  <c r="A12" i="106"/>
  <c r="B5" i="106"/>
  <c r="B4" i="106"/>
  <c r="B6" i="106"/>
  <c r="A12" i="105"/>
  <c r="B5" i="105"/>
  <c r="B4" i="105"/>
  <c r="C12" i="104"/>
  <c r="A12" i="104"/>
  <c r="B5" i="104"/>
  <c r="B4" i="104"/>
  <c r="C12" i="99"/>
  <c r="A12" i="99"/>
  <c r="B5" i="99"/>
  <c r="B4" i="99"/>
  <c r="B6" i="99"/>
  <c r="A12" i="53"/>
  <c r="C12" i="53"/>
  <c r="B5" i="53"/>
  <c r="B4" i="53"/>
  <c r="C12" i="95"/>
  <c r="A12" i="95"/>
  <c r="B5" i="95"/>
  <c r="B4" i="95"/>
  <c r="B6" i="95"/>
  <c r="C12" i="96"/>
  <c r="A12" i="96"/>
  <c r="B5" i="96"/>
  <c r="B4" i="96"/>
  <c r="B6" i="96"/>
  <c r="C12" i="97"/>
  <c r="A12" i="97"/>
  <c r="B5" i="97"/>
  <c r="B4" i="97"/>
  <c r="E12" i="98"/>
  <c r="C12" i="98"/>
  <c r="A12" i="98"/>
  <c r="B5" i="98"/>
  <c r="B4" i="98"/>
  <c r="B6" i="98"/>
  <c r="C12" i="103"/>
  <c r="A12" i="103"/>
  <c r="B5" i="103"/>
  <c r="B4" i="103"/>
  <c r="B6" i="103"/>
  <c r="C12" i="102"/>
  <c r="A12" i="102"/>
  <c r="B5" i="102"/>
  <c r="B4" i="102"/>
  <c r="C12" i="101"/>
  <c r="A12" i="101"/>
  <c r="C12" i="100"/>
  <c r="A12" i="100"/>
  <c r="B4" i="100"/>
  <c r="B4" i="101" s="1"/>
  <c r="B5" i="100"/>
  <c r="B5" i="101" s="1"/>
  <c r="F36" i="125" l="1"/>
  <c r="G36" i="125"/>
  <c r="H36" i="125"/>
  <c r="I36" i="125"/>
  <c r="E36" i="125"/>
  <c r="D36" i="125"/>
  <c r="L148" i="125" l="1"/>
  <c r="E148" i="125"/>
  <c r="E150" i="125" s="1"/>
  <c r="F148" i="125"/>
  <c r="F150" i="125" s="1"/>
  <c r="G148" i="125"/>
  <c r="G150" i="125" s="1"/>
  <c r="H148" i="125"/>
  <c r="H150" i="125" s="1"/>
  <c r="I148" i="125"/>
  <c r="I150" i="125" s="1"/>
  <c r="D148" i="125"/>
  <c r="D150" i="125" s="1"/>
  <c r="L138" i="125"/>
  <c r="E138" i="125"/>
  <c r="E139" i="125" s="1"/>
  <c r="F138" i="125"/>
  <c r="F139" i="125" s="1"/>
  <c r="G138" i="125"/>
  <c r="G139" i="125" s="1"/>
  <c r="H138" i="125"/>
  <c r="H139" i="125" s="1"/>
  <c r="I138" i="125"/>
  <c r="I139" i="125" s="1"/>
  <c r="D138" i="125"/>
  <c r="D139" i="125" s="1"/>
  <c r="L128" i="125"/>
  <c r="E128" i="125"/>
  <c r="E129" i="125" s="1"/>
  <c r="F128" i="125"/>
  <c r="F129" i="125" s="1"/>
  <c r="G128" i="125"/>
  <c r="G129" i="125" s="1"/>
  <c r="H128" i="125"/>
  <c r="H129" i="125" s="1"/>
  <c r="I128" i="125"/>
  <c r="I129" i="125" s="1"/>
  <c r="D128" i="125"/>
  <c r="D129" i="125" s="1"/>
  <c r="L108" i="125"/>
  <c r="F108" i="125"/>
  <c r="G108" i="125"/>
  <c r="H108" i="125"/>
  <c r="I108" i="125"/>
  <c r="E108" i="125"/>
  <c r="D108" i="125"/>
  <c r="L107" i="125"/>
  <c r="L55" i="125"/>
  <c r="I55" i="125"/>
  <c r="H55" i="125"/>
  <c r="G55" i="125"/>
  <c r="F55" i="125"/>
  <c r="E55" i="125"/>
  <c r="D55" i="125"/>
  <c r="E107" i="125"/>
  <c r="F107" i="125"/>
  <c r="G107" i="125"/>
  <c r="H107" i="125"/>
  <c r="I107" i="125"/>
  <c r="D107" i="125"/>
  <c r="L87" i="125"/>
  <c r="I87" i="125"/>
  <c r="I88" i="125" s="1"/>
  <c r="H87" i="125"/>
  <c r="H88" i="125" s="1"/>
  <c r="G87" i="125"/>
  <c r="G88" i="125" s="1"/>
  <c r="F87" i="125"/>
  <c r="F88" i="125" s="1"/>
  <c r="E87" i="125"/>
  <c r="E88" i="125" s="1"/>
  <c r="D87" i="125"/>
  <c r="D88" i="125" s="1"/>
  <c r="L77" i="125"/>
  <c r="I77" i="125"/>
  <c r="H77" i="125"/>
  <c r="G77" i="125"/>
  <c r="F77" i="125"/>
  <c r="E77" i="125"/>
  <c r="D77" i="125"/>
  <c r="L76" i="125"/>
  <c r="I76" i="125"/>
  <c r="H76" i="125"/>
  <c r="G76" i="125"/>
  <c r="F76" i="125"/>
  <c r="E76" i="125"/>
  <c r="D76" i="125"/>
  <c r="L66" i="125"/>
  <c r="I66" i="125"/>
  <c r="H66" i="125"/>
  <c r="G66" i="125"/>
  <c r="F66" i="125"/>
  <c r="E66" i="125"/>
  <c r="D66" i="125"/>
  <c r="I56" i="125"/>
  <c r="H56" i="125"/>
  <c r="G56" i="125"/>
  <c r="F56" i="125"/>
  <c r="E56" i="125"/>
  <c r="D56" i="125"/>
  <c r="L56" i="125"/>
  <c r="L36" i="125"/>
  <c r="G26" i="125"/>
  <c r="F26" i="125"/>
  <c r="E26" i="125"/>
  <c r="D26" i="125"/>
  <c r="H26" i="125"/>
  <c r="I26" i="125"/>
  <c r="L25" i="125"/>
  <c r="I25" i="125"/>
  <c r="G25" i="125"/>
  <c r="F25" i="125"/>
  <c r="D25" i="125"/>
  <c r="G15" i="100"/>
  <c r="H159" i="125" l="1"/>
  <c r="E27" i="125"/>
  <c r="H27" i="125"/>
  <c r="G141" i="125"/>
  <c r="D159" i="125"/>
  <c r="F159" i="125"/>
  <c r="G159" i="125"/>
  <c r="I159" i="125"/>
  <c r="E159" i="125"/>
  <c r="H161" i="125" s="1"/>
  <c r="G27" i="125"/>
  <c r="I27" i="125"/>
  <c r="D27" i="125"/>
  <c r="F27" i="125"/>
  <c r="F152" i="125"/>
  <c r="J150" i="125"/>
  <c r="H152" i="125"/>
  <c r="G152" i="125"/>
  <c r="F141" i="125"/>
  <c r="H141" i="125"/>
  <c r="J139" i="125"/>
  <c r="H131" i="125"/>
  <c r="F131" i="125"/>
  <c r="H109" i="125"/>
  <c r="H118" i="125" s="1"/>
  <c r="G131" i="125"/>
  <c r="J129" i="125"/>
  <c r="D109" i="125"/>
  <c r="D118" i="125" s="1"/>
  <c r="G109" i="125"/>
  <c r="G118" i="125" s="1"/>
  <c r="I109" i="125"/>
  <c r="I118" i="125" s="1"/>
  <c r="F109" i="125"/>
  <c r="F118" i="125" s="1"/>
  <c r="E109" i="125"/>
  <c r="E118" i="125" s="1"/>
  <c r="J88" i="125"/>
  <c r="G90" i="125"/>
  <c r="H90" i="125"/>
  <c r="F90" i="125"/>
  <c r="J56" i="125"/>
  <c r="F78" i="125"/>
  <c r="G78" i="125"/>
  <c r="K138" i="125"/>
  <c r="M138" i="125" s="1"/>
  <c r="J128" i="125"/>
  <c r="I78" i="125"/>
  <c r="E78" i="125"/>
  <c r="G57" i="125"/>
  <c r="D78" i="125"/>
  <c r="H78" i="125"/>
  <c r="E57" i="125"/>
  <c r="I57" i="125"/>
  <c r="G67" i="125"/>
  <c r="F57" i="125"/>
  <c r="D67" i="125"/>
  <c r="H67" i="125"/>
  <c r="E67" i="125"/>
  <c r="I67" i="125"/>
  <c r="F67" i="125"/>
  <c r="D57" i="125"/>
  <c r="H57" i="125"/>
  <c r="J148" i="125"/>
  <c r="K148" i="125"/>
  <c r="M148" i="125" s="1"/>
  <c r="K87" i="125"/>
  <c r="M87" i="125" s="1"/>
  <c r="J107" i="125"/>
  <c r="J77" i="125"/>
  <c r="J76" i="125"/>
  <c r="K76" i="125"/>
  <c r="M76" i="125" s="1"/>
  <c r="K77" i="125"/>
  <c r="M77" i="125" s="1"/>
  <c r="J138" i="125"/>
  <c r="J108" i="125"/>
  <c r="K128" i="125"/>
  <c r="M128" i="125" s="1"/>
  <c r="K107" i="125"/>
  <c r="M107" i="125" s="1"/>
  <c r="J87" i="125"/>
  <c r="K108" i="125"/>
  <c r="M108" i="125" s="1"/>
  <c r="I37" i="125"/>
  <c r="E37" i="125"/>
  <c r="D37" i="125"/>
  <c r="H37" i="125"/>
  <c r="J55" i="125"/>
  <c r="G37" i="125"/>
  <c r="K66" i="125"/>
  <c r="M66" i="125" s="1"/>
  <c r="K55" i="125"/>
  <c r="M55" i="125" s="1"/>
  <c r="F37" i="125"/>
  <c r="J66" i="125"/>
  <c r="K56" i="125"/>
  <c r="M56" i="125" s="1"/>
  <c r="K36" i="125"/>
  <c r="M36" i="125" s="1"/>
  <c r="J26" i="125"/>
  <c r="J25" i="125"/>
  <c r="K159" i="125" l="1"/>
  <c r="F161" i="125"/>
  <c r="G161" i="125"/>
  <c r="J159" i="125"/>
  <c r="I97" i="125"/>
  <c r="H97" i="125"/>
  <c r="D97" i="125"/>
  <c r="G97" i="125"/>
  <c r="E97" i="125"/>
  <c r="F97" i="125"/>
  <c r="H111" i="125"/>
  <c r="G111" i="125"/>
  <c r="F111" i="125"/>
  <c r="J109" i="125"/>
  <c r="J118" i="125" s="1"/>
  <c r="G80" i="125"/>
  <c r="F80" i="125"/>
  <c r="H80" i="125"/>
  <c r="G59" i="125"/>
  <c r="H59" i="125"/>
  <c r="J78" i="125"/>
  <c r="F59" i="125"/>
  <c r="H69" i="125"/>
  <c r="F69" i="125"/>
  <c r="G69" i="125"/>
  <c r="J57" i="125"/>
  <c r="J67" i="125"/>
  <c r="G39" i="125"/>
  <c r="H39" i="125"/>
  <c r="F39" i="125"/>
  <c r="J37" i="125"/>
  <c r="J97" i="125" l="1"/>
  <c r="K97" i="125"/>
  <c r="H99" i="125"/>
  <c r="G99" i="125"/>
  <c r="F99" i="125"/>
  <c r="H29" i="125"/>
  <c r="L15" i="125"/>
  <c r="H15" i="125"/>
  <c r="H16" i="125" s="1"/>
  <c r="H46" i="125" s="1"/>
  <c r="H170" i="125" s="1"/>
  <c r="F29" i="125" l="1"/>
  <c r="J27" i="125"/>
  <c r="G29" i="125"/>
  <c r="I15" i="125"/>
  <c r="I16" i="125" s="1"/>
  <c r="I46" i="125" s="1"/>
  <c r="I170" i="125" s="1"/>
  <c r="G15" i="125"/>
  <c r="G16" i="125" s="1"/>
  <c r="G46" i="125" s="1"/>
  <c r="G170" i="125" s="1"/>
  <c r="F15" i="125"/>
  <c r="F16" i="125" s="1"/>
  <c r="F46" i="125" s="1"/>
  <c r="F170" i="125" s="1"/>
  <c r="E15" i="125"/>
  <c r="D15" i="125"/>
  <c r="D16" i="125" s="1"/>
  <c r="D46" i="125" s="1"/>
  <c r="D170" i="125" s="1"/>
  <c r="E16" i="108"/>
  <c r="F12" i="108" s="1"/>
  <c r="D16" i="108"/>
  <c r="C16" i="108"/>
  <c r="G15" i="108"/>
  <c r="E16" i="107"/>
  <c r="F12" i="107" s="1"/>
  <c r="D16" i="107"/>
  <c r="C16" i="107"/>
  <c r="G15" i="107"/>
  <c r="E16" i="106"/>
  <c r="F12" i="106" s="1"/>
  <c r="D16" i="106"/>
  <c r="C16" i="106"/>
  <c r="G15" i="106"/>
  <c r="E16" i="105"/>
  <c r="F12" i="105" s="1"/>
  <c r="D16" i="105"/>
  <c r="C16" i="105"/>
  <c r="G15" i="105"/>
  <c r="E16" i="104"/>
  <c r="F12" i="104" s="1"/>
  <c r="D16" i="104"/>
  <c r="C16" i="104"/>
  <c r="G15" i="104"/>
  <c r="E16" i="99"/>
  <c r="F12" i="99" s="1"/>
  <c r="D16" i="99"/>
  <c r="C16" i="99"/>
  <c r="G15" i="99"/>
  <c r="E16" i="53"/>
  <c r="F12" i="53" s="1"/>
  <c r="D16" i="53"/>
  <c r="C16" i="53"/>
  <c r="G15" i="53"/>
  <c r="E16" i="95"/>
  <c r="F12" i="95" s="1"/>
  <c r="D16" i="95"/>
  <c r="C16" i="95"/>
  <c r="G15" i="95"/>
  <c r="E16" i="96"/>
  <c r="F12" i="96" s="1"/>
  <c r="D16" i="96"/>
  <c r="C16" i="96"/>
  <c r="G15" i="96"/>
  <c r="E16" i="97"/>
  <c r="F12" i="97" s="1"/>
  <c r="D16" i="97"/>
  <c r="C16" i="97"/>
  <c r="G15" i="97"/>
  <c r="E16" i="98"/>
  <c r="F12" i="98" s="1"/>
  <c r="D16" i="98"/>
  <c r="C16" i="98"/>
  <c r="E16" i="103"/>
  <c r="F12" i="103" s="1"/>
  <c r="D16" i="103"/>
  <c r="C16" i="103"/>
  <c r="G15" i="103"/>
  <c r="E16" i="102"/>
  <c r="F12" i="102" s="1"/>
  <c r="D16" i="102"/>
  <c r="C16" i="102"/>
  <c r="G15" i="102"/>
  <c r="E16" i="101"/>
  <c r="F12" i="101" s="1"/>
  <c r="D16" i="101"/>
  <c r="C16" i="101"/>
  <c r="G15" i="101"/>
  <c r="E16" i="100"/>
  <c r="D16" i="100"/>
  <c r="C16" i="100"/>
  <c r="K15" i="125" l="1"/>
  <c r="M15" i="125" s="1"/>
  <c r="E16" i="125"/>
  <c r="E46" i="125" s="1"/>
  <c r="G12" i="98"/>
  <c r="G12" i="96"/>
  <c r="G12" i="53"/>
  <c r="G12" i="106"/>
  <c r="G12" i="108"/>
  <c r="G12" i="103"/>
  <c r="G12" i="97"/>
  <c r="G12" i="95"/>
  <c r="G12" i="99"/>
  <c r="G12" i="105"/>
  <c r="G12" i="107"/>
  <c r="G12" i="102"/>
  <c r="G12" i="101"/>
  <c r="G12" i="104"/>
  <c r="F12" i="100"/>
  <c r="G12" i="100" s="1"/>
  <c r="K26" i="125"/>
  <c r="K25" i="125"/>
  <c r="M25" i="125" s="1"/>
  <c r="J15" i="125"/>
  <c r="F48" i="125" l="1"/>
  <c r="E170" i="125"/>
  <c r="H48" i="125"/>
  <c r="K46" i="125"/>
  <c r="G48" i="125"/>
  <c r="L26" i="125"/>
  <c r="M26" i="125" s="1"/>
  <c r="F172" i="125" l="1"/>
  <c r="H172" i="125"/>
  <c r="K170" i="125"/>
  <c r="G172" i="125"/>
  <c r="F116" i="13"/>
  <c r="F115" i="13"/>
  <c r="F114" i="13"/>
  <c r="F113" i="13"/>
  <c r="F112" i="13"/>
  <c r="F111" i="13"/>
  <c r="F110" i="13"/>
  <c r="F109" i="13"/>
  <c r="F108" i="13"/>
  <c r="F107" i="13"/>
  <c r="F106" i="13"/>
  <c r="G130" i="13" l="1"/>
  <c r="L17" i="13"/>
  <c r="K17" i="13"/>
  <c r="I17" i="13"/>
  <c r="H17" i="13"/>
  <c r="G17" i="13"/>
  <c r="F17" i="13"/>
  <c r="E17" i="13"/>
  <c r="D17" i="13"/>
  <c r="M16" i="13"/>
  <c r="M15" i="13"/>
  <c r="M14" i="13"/>
  <c r="M13" i="13"/>
  <c r="M12" i="13"/>
  <c r="M11" i="13"/>
  <c r="M17" i="13" s="1"/>
  <c r="J17" i="13" l="1"/>
  <c r="N87" i="125" l="1"/>
  <c r="N108" i="125"/>
  <c r="N138" i="125"/>
  <c r="N148" i="125"/>
  <c r="N128" i="125"/>
  <c r="N77" i="125"/>
  <c r="N107" i="125"/>
  <c r="N66" i="125"/>
  <c r="N55" i="125"/>
  <c r="N76" i="125"/>
  <c r="N36" i="125"/>
  <c r="N56" i="125"/>
  <c r="N26" i="125"/>
  <c r="N25" i="125"/>
  <c r="N15" i="125"/>
  <c r="E95" i="27"/>
  <c r="B95" i="27"/>
  <c r="V71" i="27"/>
  <c r="E71" i="27"/>
  <c r="D71" i="27"/>
  <c r="C71" i="27"/>
  <c r="F66" i="27"/>
  <c r="F65" i="27"/>
  <c r="F64" i="27"/>
  <c r="F63" i="27"/>
  <c r="F62" i="27"/>
  <c r="F61" i="27"/>
  <c r="F60" i="27"/>
  <c r="F59" i="27"/>
  <c r="F58" i="27"/>
  <c r="F57" i="27"/>
  <c r="F56" i="27"/>
  <c r="F54" i="27"/>
  <c r="F50" i="27"/>
  <c r="D50" i="27"/>
  <c r="C50" i="27"/>
  <c r="B50" i="27"/>
  <c r="E49" i="27"/>
  <c r="E48" i="27"/>
  <c r="E47" i="27"/>
  <c r="E46" i="27"/>
  <c r="E45" i="27"/>
  <c r="E44" i="27"/>
  <c r="E43" i="27"/>
  <c r="E42" i="27"/>
  <c r="E41" i="27"/>
  <c r="E40" i="27"/>
  <c r="E39" i="27"/>
  <c r="E38" i="27"/>
  <c r="E37" i="27"/>
  <c r="E36" i="27"/>
  <c r="Q30" i="27"/>
  <c r="P30" i="27"/>
  <c r="O30" i="27"/>
  <c r="N30" i="27"/>
  <c r="H16" i="27"/>
  <c r="H12" i="27"/>
  <c r="C72" i="27" l="1"/>
  <c r="D72" i="27"/>
  <c r="E50" i="27"/>
  <c r="F71" i="27"/>
  <c r="E72" i="27"/>
  <c r="F72" i="27" l="1"/>
  <c r="D80" i="11"/>
  <c r="D83" i="11" s="1"/>
  <c r="B80" i="11"/>
  <c r="B83" i="11" s="1"/>
  <c r="C60" i="11"/>
  <c r="E60" i="11" s="1"/>
  <c r="E58" i="11"/>
  <c r="E57" i="11"/>
  <c r="E56" i="11"/>
  <c r="E55" i="11"/>
  <c r="E54" i="11"/>
  <c r="E53" i="11"/>
  <c r="E52" i="11"/>
  <c r="E51" i="11"/>
  <c r="E50" i="11"/>
  <c r="E49" i="11"/>
  <c r="E48" i="11"/>
  <c r="E47" i="11"/>
  <c r="E46" i="11"/>
  <c r="C42" i="11"/>
  <c r="B42" i="11"/>
  <c r="D39" i="11"/>
  <c r="D38" i="11"/>
  <c r="D37" i="11"/>
  <c r="D35" i="11"/>
  <c r="D34" i="11"/>
  <c r="D33" i="11"/>
  <c r="D31" i="11"/>
  <c r="D30" i="11"/>
  <c r="D29" i="11"/>
  <c r="D28" i="11"/>
  <c r="G16" i="11"/>
  <c r="G12" i="11"/>
  <c r="E25" i="3"/>
  <c r="E13" i="3"/>
  <c r="D42" i="11" l="1"/>
  <c r="C61" i="11"/>
  <c r="E61" i="11" s="1"/>
  <c r="F18" i="125"/>
  <c r="G18" i="125"/>
  <c r="J16" i="125"/>
  <c r="J46" i="125" s="1"/>
  <c r="J170" i="125" s="1"/>
  <c r="F120" i="125" l="1"/>
  <c r="G120" i="125"/>
  <c r="H18" i="125"/>
  <c r="H120" i="125"/>
  <c r="K118" i="125" l="1"/>
</calcChain>
</file>

<file path=xl/sharedStrings.xml><?xml version="1.0" encoding="utf-8"?>
<sst xmlns="http://schemas.openxmlformats.org/spreadsheetml/2006/main" count="1291" uniqueCount="402">
  <si>
    <t>Nome da Ação:</t>
  </si>
  <si>
    <t>Produto</t>
  </si>
  <si>
    <t>Unid. Medida</t>
  </si>
  <si>
    <t>Meta Física Inicial</t>
  </si>
  <si>
    <t>Meta Física Executada</t>
  </si>
  <si>
    <t>% de Execução</t>
  </si>
  <si>
    <t>METAS ORÇAMENTÁRIO-FINANCEIRAS</t>
  </si>
  <si>
    <t>Orç. Inicial</t>
  </si>
  <si>
    <t>Autorizado</t>
  </si>
  <si>
    <t>Empenhado</t>
  </si>
  <si>
    <t>% Executada</t>
  </si>
  <si>
    <t>Unidade de Medida</t>
  </si>
  <si>
    <t>Índice Atual</t>
  </si>
  <si>
    <t>Índice Desejado</t>
  </si>
  <si>
    <t>Nº</t>
  </si>
  <si>
    <t>Título</t>
  </si>
  <si>
    <t>%</t>
  </si>
  <si>
    <t>Prevista</t>
  </si>
  <si>
    <t>Executada</t>
  </si>
  <si>
    <t>Polaridade</t>
  </si>
  <si>
    <t>Periodicidade</t>
  </si>
  <si>
    <t>1º QUADRISMESTRE 2014</t>
  </si>
  <si>
    <t>Assinatura do responsável do Objetivo</t>
  </si>
  <si>
    <t>Assinatura Assessor Técnico de Planejamento</t>
  </si>
  <si>
    <t>Assinatura Secretário/Presidente</t>
  </si>
  <si>
    <t>Código funcional da ação:</t>
  </si>
  <si>
    <t>MONITORAMENTO DE AÇÃO ORÇAMENTÁRIA   PPA 2014-2017</t>
  </si>
  <si>
    <t>AVALIAÇÃO DA EXECUÇÃO DAS AÇÕES:</t>
  </si>
  <si>
    <t>Assinatura do Responsável da Ação</t>
  </si>
  <si>
    <t>Objetivo</t>
  </si>
  <si>
    <t>Unidade Gestora</t>
  </si>
  <si>
    <t>Índice Apurado</t>
  </si>
  <si>
    <t>Liquidado</t>
  </si>
  <si>
    <t>3. Ação</t>
  </si>
  <si>
    <t>1. Unidade Gestora</t>
  </si>
  <si>
    <t>2. Programa</t>
  </si>
  <si>
    <t>3. Objetivo</t>
  </si>
  <si>
    <t>4. Ação</t>
  </si>
  <si>
    <t>6. Metas Físicas</t>
  </si>
  <si>
    <t>8 - Avaliação do Objetivo</t>
  </si>
  <si>
    <t>8.1 - Avaliação da variação dos indicadores em relação ao mesmo período do ano anterior e ao quadrimestre anterior</t>
  </si>
  <si>
    <t>8.2 - Avaliar a efetividade do conjunto das ações no alcance do objetivo</t>
  </si>
  <si>
    <t>4. Metas Físicas</t>
  </si>
  <si>
    <t>5. Metas Orçamentário-Financeiras</t>
  </si>
  <si>
    <t>Assinatura do responsável da Ação</t>
  </si>
  <si>
    <t>Total do Objetivo</t>
  </si>
  <si>
    <t>Meta física prevista</t>
  </si>
  <si>
    <t>Meta física  executada</t>
  </si>
  <si>
    <t>Unidade de medida</t>
  </si>
  <si>
    <t>6.2. Considerações de fatores de sucesso e fatores de insucesso da execução da ação</t>
  </si>
  <si>
    <t>Meta</t>
  </si>
  <si>
    <t>Resultado alcançado</t>
  </si>
  <si>
    <t>Considerações</t>
  </si>
  <si>
    <t>5. Metas Financeiras (R$)</t>
  </si>
  <si>
    <t>6. Avaliação da execução da ação</t>
  </si>
  <si>
    <t>6.1. Identificar as restrições da execução da ação</t>
  </si>
  <si>
    <t>8.2.2 - Analise das Metas</t>
  </si>
  <si>
    <t xml:space="preserve">4002 - Manutenção dos Serviços Administrativos Gerais </t>
  </si>
  <si>
    <t>Orç. Inicial - LOA</t>
  </si>
  <si>
    <t>Suplementação</t>
  </si>
  <si>
    <t>Redução</t>
  </si>
  <si>
    <t>8.2.3 - Avaliação da execução do objetivo  no quadrimestre</t>
  </si>
  <si>
    <t>6.3 - Avaliação da execução da ação</t>
  </si>
  <si>
    <t>6.3.2 - Avaliação da execução da ação</t>
  </si>
  <si>
    <t>2º QUADRIMESTRE 2016</t>
  </si>
  <si>
    <t>Unidade</t>
  </si>
  <si>
    <t>Anual</t>
  </si>
  <si>
    <t>Indicadores</t>
  </si>
  <si>
    <t>1º Quadrimestre 2014</t>
  </si>
  <si>
    <t>1º Quadrimestre 2015</t>
  </si>
  <si>
    <t>2º Quadrimestre 2014</t>
  </si>
  <si>
    <t>2º Quadrimestre 2015</t>
  </si>
  <si>
    <t>2º Quadrimestre 2016</t>
  </si>
  <si>
    <t>Indicador: 301 Território Controlado</t>
  </si>
  <si>
    <t xml:space="preserve">7. Apuração do Indicador </t>
  </si>
  <si>
    <t>Maior Melhor</t>
  </si>
  <si>
    <t>Quilômetro</t>
  </si>
  <si>
    <t>Indicador: 302 Nomenclatura regulamentada e implantada por quadra</t>
  </si>
  <si>
    <t xml:space="preserve">Unidade </t>
  </si>
  <si>
    <t>Indicador: 303 Leis revisadas e/ou regulamentadas</t>
  </si>
  <si>
    <t>Índice esperado para 2016</t>
  </si>
  <si>
    <t>5500 - Secretaria Municipal de Desenvolvimento Urbano e Habitação (SEDUH)</t>
  </si>
  <si>
    <t>0335 - Gestão e Manutenção de Secretaria de Desenvolvimento Urbano Sustentável</t>
  </si>
  <si>
    <t>Serviço Mantido</t>
  </si>
  <si>
    <t>6.3.1 -Despesas de Gestão Centralizada- Discricionária:</t>
  </si>
  <si>
    <t>Despesa</t>
  </si>
  <si>
    <t>Previsão anual (R$)</t>
  </si>
  <si>
    <t>Liquidado (R$)</t>
  </si>
  <si>
    <t>SSP NET</t>
  </si>
  <si>
    <t>Combustível</t>
  </si>
  <si>
    <t>Reprografia</t>
  </si>
  <si>
    <t>Serviços postais (Correios)</t>
  </si>
  <si>
    <t>Lava jato</t>
  </si>
  <si>
    <t>Locação prédio</t>
  </si>
  <si>
    <t>Locação de veículos</t>
  </si>
  <si>
    <t>Telefonia fixa 3218</t>
  </si>
  <si>
    <t>Telefone fixa 2111</t>
  </si>
  <si>
    <t xml:space="preserve">Telefone de dados móveis </t>
  </si>
  <si>
    <t>Manutenção ar (jk)</t>
  </si>
  <si>
    <t xml:space="preserve">Manutenção de elevador </t>
  </si>
  <si>
    <t xml:space="preserve">Obrigações tributárias e contributivas </t>
  </si>
  <si>
    <t xml:space="preserve">Material de consumo - limpeza e copa/expediente </t>
  </si>
  <si>
    <t xml:space="preserve">Total </t>
  </si>
  <si>
    <t>6.3.2 - Despesas de Gestão Descentralizada- SEDUH</t>
  </si>
  <si>
    <t>Previsão anual R$</t>
  </si>
  <si>
    <t>Liquidado R$</t>
  </si>
  <si>
    <t xml:space="preserve">Floricultura </t>
  </si>
  <si>
    <t xml:space="preserve">Carimbos </t>
  </si>
  <si>
    <t>Chaveiro</t>
  </si>
  <si>
    <t xml:space="preserve">Fornecimento de energia </t>
  </si>
  <si>
    <t xml:space="preserve">Agua mineral e gás </t>
  </si>
  <si>
    <t xml:space="preserve"> Gás </t>
  </si>
  <si>
    <t xml:space="preserve">Passagens </t>
  </si>
  <si>
    <t>Equipamentos de informatica e perifericos</t>
  </si>
  <si>
    <t xml:space="preserve">Manutenção de veiculos </t>
  </si>
  <si>
    <t xml:space="preserve">Serviços de tecnologia de informação </t>
  </si>
  <si>
    <t xml:space="preserve">Aquisição de equipamentos e materiais permanentes </t>
  </si>
  <si>
    <t xml:space="preserve">Outras despesas pessoa juridica </t>
  </si>
  <si>
    <t>Material de consumo</t>
  </si>
  <si>
    <t>Despesas de exercícios anteriores</t>
  </si>
  <si>
    <t>Total  das despesas de Gestão descentralizadas</t>
  </si>
  <si>
    <t xml:space="preserve">Total das despesas de Gestão Centralizadas e Descentralizadas </t>
  </si>
  <si>
    <t>Como se pode observar, as despesas de licitação e gestão centralizada........</t>
  </si>
  <si>
    <t>6.3.3 - Detalhamento das Reduções</t>
  </si>
  <si>
    <t xml:space="preserve">Detalhamento das Suplementação  </t>
  </si>
  <si>
    <t xml:space="preserve">Considerações </t>
  </si>
  <si>
    <t>Natureza de Despesa/Fonte</t>
  </si>
  <si>
    <t>Valor de Reduções R$</t>
  </si>
  <si>
    <t>Natureza de Despesa /Fonte</t>
  </si>
  <si>
    <t xml:space="preserve">Valor de Suplementações R$ </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</si>
  <si>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</si>
  <si>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</si>
  <si>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Total</t>
  </si>
  <si>
    <t>TOTAL</t>
  </si>
  <si>
    <t>ATIVIDADES</t>
  </si>
  <si>
    <t>QUANTIDADE</t>
  </si>
  <si>
    <t>MAIO</t>
  </si>
  <si>
    <t>JUNHO</t>
  </si>
  <si>
    <t>JULHO</t>
  </si>
  <si>
    <t>AGOSTO</t>
  </si>
  <si>
    <t>Maio</t>
  </si>
  <si>
    <t>Junho</t>
  </si>
  <si>
    <t>Julho</t>
  </si>
  <si>
    <t>Agosto</t>
  </si>
  <si>
    <t>TIPO DE DOCUMENTO</t>
  </si>
  <si>
    <t>MAI</t>
  </si>
  <si>
    <t>JUN</t>
  </si>
  <si>
    <t>JUL</t>
  </si>
  <si>
    <t>AGO</t>
  </si>
  <si>
    <t>QUANTIDADE TOTAL</t>
  </si>
  <si>
    <t>DESPACHOS</t>
  </si>
  <si>
    <t>MEMORANDOS</t>
  </si>
  <si>
    <t>OUVIDORIA</t>
  </si>
  <si>
    <t>PARECERES</t>
  </si>
  <si>
    <t>OFÍCIOS</t>
  </si>
  <si>
    <t>PRORROGAÇÕES DE PRAZO</t>
  </si>
  <si>
    <t>AUTORIZAÇÕES PARA EVENTOS</t>
  </si>
  <si>
    <t>AUTORIZAÇÕES PARA MESAS E CADEIRAS</t>
  </si>
  <si>
    <t>ORDEM DE SERVIÇO</t>
  </si>
  <si>
    <t>CONTENCIOSO</t>
  </si>
  <si>
    <t>NOTIFICAÇÕES</t>
  </si>
  <si>
    <t>Liquidado ate o momento (R$)</t>
  </si>
  <si>
    <t>Liquidado no 2° Quadrimestre</t>
  </si>
  <si>
    <t>Pagamento de Julho/Agosto somente Liquidado/Estimado no valor de R$1.375,18.</t>
  </si>
  <si>
    <t>Fornecimento de Energia Elétrica</t>
  </si>
  <si>
    <t>A partir do mês de Junho o gerenciamento do referente processo passou a pertencer as Despesas Discricionárias.</t>
  </si>
  <si>
    <t>Pagamento de Agosto somente Liquidado/Estimado no valor de R$28.551,42.</t>
  </si>
  <si>
    <t>Aguardando pagamento de Agosto de R$3.625,00.</t>
  </si>
  <si>
    <t>Aguardando pagamento de Julho/Agosto de R$1.176,00.</t>
  </si>
  <si>
    <t xml:space="preserve">Processo empenhado. Aguardando nota fiscal para realizar liquidação. Após a junção das Pastas e a Realização das Reuniões de Revisão do Plano Diretor de Palmas, necessitou-se de uma demanda maior para a realização desta despesas.  </t>
  </si>
  <si>
    <t>Processo gerenciado pela gestão centralizada.</t>
  </si>
  <si>
    <t>Utilizando saldo restante do exercício anterior.</t>
  </si>
  <si>
    <t>Agua mineral</t>
  </si>
  <si>
    <t xml:space="preserve">Processos em andamento seguindo os trêmites legais. </t>
  </si>
  <si>
    <t xml:space="preserve">Gás </t>
  </si>
  <si>
    <t>Houve redução do valor total, por isso não ocorreu despesas.</t>
  </si>
  <si>
    <t>Não houve até o momento abertura de processos para tal objeto.</t>
  </si>
  <si>
    <t>Processo gerenciado pela gestão centralizada (Garagem Central).</t>
  </si>
  <si>
    <t>Processo em fase de licitação a aquisição de Ferramentas para os Setores de Topografia e Fiscalização no valor de R$ 98.322,90.</t>
  </si>
  <si>
    <t xml:space="preserve">Processo de Fornecimento de Marmitex para atender as Reuniões do Plano Diretor está aguardando Autorização para Emissão da Nota de Empenho no valor de R$ 7.684,60 </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</si>
  <si>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</si>
  <si>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 xml:space="preserve">Destino das Movimentações </t>
  </si>
  <si>
    <t>Natureza de Despesa / Fonte</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</si>
  <si>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</si>
  <si>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</si>
  <si>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</si>
  <si>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</si>
  <si>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</si>
  <si>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</si>
  <si>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</si>
  <si>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</si>
  <si>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</si>
  <si>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</si>
  <si>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44.90.51 / 001000103</t>
  </si>
  <si>
    <t>33.90.39 / 001000101</t>
  </si>
  <si>
    <t>33.90.30 / 001000101</t>
  </si>
  <si>
    <t xml:space="preserve">Despesas Discricionarias </t>
  </si>
  <si>
    <t xml:space="preserve">Manutenção do Ar Condicionado Central </t>
  </si>
  <si>
    <t>Reprogramação anual para o 2º quadrimestre (R$)</t>
  </si>
  <si>
    <t>Realização das despesas para atender as reuniões da Revisão do Plano Diretor, Material de consumo R$ 8.500,00, Floricultura R$ 5.760,00, Refeição R$7.684,60 , Camisetas R$ 1.972,50, totalizando R$ 23.917.10.</t>
  </si>
  <si>
    <t>Aquisição de Jornal (Processo não autorizado pela Procuradoria Municipal).</t>
  </si>
  <si>
    <t>s</t>
  </si>
  <si>
    <t>r</t>
  </si>
  <si>
    <t>Ordenamento Urbano</t>
  </si>
  <si>
    <t>FICHAS DE OBSERVAÇÕES</t>
  </si>
  <si>
    <t>PARECERES (Desdobro)</t>
  </si>
  <si>
    <t>PARECERES (Loteamento)</t>
  </si>
  <si>
    <t>PARECERES (Outros)</t>
  </si>
  <si>
    <t>PORTARIAS</t>
  </si>
  <si>
    <t>PROJETOS URBANÍSTICOS</t>
  </si>
  <si>
    <t xml:space="preserve"> USO DO SOLO -2016</t>
  </si>
  <si>
    <t xml:space="preserve">MAIO </t>
  </si>
  <si>
    <t xml:space="preserve">JUNHO </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</si>
  <si>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</si>
  <si>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</si>
  <si>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</si>
  <si>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</si>
  <si>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</si>
  <si>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</si>
  <si>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</si>
  <si>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</si>
  <si>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TOPOGRAFIA</t>
  </si>
  <si>
    <t>Levantamento topográfico</t>
  </si>
  <si>
    <t>ANALISE</t>
  </si>
  <si>
    <t>ANALISES REALIZADAS</t>
  </si>
  <si>
    <t>ALVARÁS DE CONTRUÇÃO EMITIDOS</t>
  </si>
  <si>
    <t>HABITE-SE EMITIDOS</t>
  </si>
  <si>
    <t>CCO</t>
  </si>
  <si>
    <t>QUANTIDADE DE ATENDIMENTO</t>
  </si>
  <si>
    <t>FISCALIZAÇÃO</t>
  </si>
  <si>
    <t>FICHAS DE OBSERVAÇÕES (Desdobro</t>
  </si>
  <si>
    <t xml:space="preserve"> PROCESSOS ENVIADOS PARA ASSESSORIA JURÍDICA</t>
  </si>
  <si>
    <t>0335 - Gestão e Manutenção de Secretaria de Desenvolvimento Urbano e Habitação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</si>
  <si>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</si>
  <si>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</si>
  <si>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Demanda</t>
  </si>
  <si>
    <t>RAP</t>
  </si>
  <si>
    <t>Ofício</t>
  </si>
  <si>
    <t>Despacho</t>
  </si>
  <si>
    <t>Empenho</t>
  </si>
  <si>
    <t>Liquidação</t>
  </si>
  <si>
    <t>Solicitação de compras/Termo de referência</t>
  </si>
  <si>
    <t>Pagamento de Agosto somente Liquidado/Estimado no valor de R$5.423,00.</t>
  </si>
  <si>
    <t>Processo Gerenciado pela Despesas Discricionárias, seguindo os tramites legais.</t>
  </si>
  <si>
    <t>Processo Gerenciado pela Despesas Discricionárias, esta negativo em 292,49.</t>
  </si>
  <si>
    <t>Processo Gerenciado pela Despesas Discricionárias. Neste quadrimestre houve mudança da prestadora de serviço.</t>
  </si>
  <si>
    <t>Processo Gerenciado pela Despesas Discricionárias. Seguindo os tramites legais de pagamento.</t>
  </si>
  <si>
    <r>
      <t xml:space="preserve">Processo Gerenciado pela Despesas Discricionárias ultrapassou o gasto previsto para o quadrimetre em </t>
    </r>
    <r>
      <rPr>
        <sz val="10"/>
        <rFont val="Neo Sans"/>
      </rPr>
      <t>R$ 2.999,85 devido as reuniões do Plano Diretor.</t>
    </r>
  </si>
  <si>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</si>
  <si>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</si>
  <si>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</si>
  <si>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</si>
  <si>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</si>
  <si>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</si>
  <si>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</si>
  <si>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</si>
  <si>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</si>
  <si>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 xml:space="preserve">Material de Consumo - Copo e Cozinha </t>
  </si>
  <si>
    <t>Movimentação realizada para abertura do processo de aquisição de Protetor Solar.</t>
  </si>
  <si>
    <t xml:space="preserve">Entre os meses de Abril a Junho houve um aumento nos valores devido a junção das pastas e por aquisições realizadas pelo setor de Tecnologia da Informação do Município de Palmas </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</si>
  <si>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</si>
  <si>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 xml:space="preserve">Manutenção ar </t>
  </si>
  <si>
    <t>PARECERES (Desmembramento)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</si>
  <si>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</si>
  <si>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</si>
  <si>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</si>
  <si>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</si>
  <si>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</si>
  <si>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</si>
  <si>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</si>
  <si>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</si>
  <si>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</si>
  <si>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</si>
  <si>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</si>
  <si>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</si>
  <si>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</si>
  <si>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</si>
  <si>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</si>
  <si>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</si>
  <si>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</si>
  <si>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 xml:space="preserve"> TOTAL</t>
  </si>
  <si>
    <t>ação 5195</t>
  </si>
  <si>
    <t>Valores</t>
  </si>
  <si>
    <t>Capacitação</t>
  </si>
  <si>
    <t>Informática</t>
  </si>
  <si>
    <t>Licenças</t>
  </si>
  <si>
    <t>ação 4343</t>
  </si>
  <si>
    <t>Material expediente</t>
  </si>
  <si>
    <t>Móveis</t>
  </si>
  <si>
    <t>Apoio e Comunicação</t>
  </si>
  <si>
    <t>Consultorias</t>
  </si>
  <si>
    <t>MONITORAMENTO DE OBJETIVO -  PPA 2018-2021</t>
  </si>
  <si>
    <t>1º QUADRIMESTRE 2018</t>
  </si>
  <si>
    <t>MONITORAMENTO DE AÇÃO ORÇAMENTÁRIA   PPA 2018-2021</t>
  </si>
  <si>
    <t xml:space="preserve">5500000012 -  Promover </t>
  </si>
  <si>
    <t>0314 - Pla</t>
  </si>
  <si>
    <t>5500- Sec</t>
  </si>
  <si>
    <t xml:space="preserve">Descrição: </t>
  </si>
  <si>
    <t xml:space="preserve">Fórmula de cálculo:                                                                                                                                       </t>
  </si>
  <si>
    <t xml:space="preserve">Fórmula de cálculo: </t>
  </si>
  <si>
    <t>Indicador: 000 JJJJJJ</t>
  </si>
  <si>
    <r>
      <t>Fórmu</t>
    </r>
    <r>
      <rPr>
        <sz val="10"/>
        <rFont val="Neo Sans"/>
      </rPr>
      <t xml:space="preserve">la de cálculo: </t>
    </r>
  </si>
  <si>
    <t xml:space="preserve">Apuração do Período: </t>
  </si>
  <si>
    <t xml:space="preserve">Apuração do Período  </t>
  </si>
  <si>
    <t>1. Órgão</t>
  </si>
  <si>
    <t>2. Unidade Orçamentária</t>
  </si>
  <si>
    <t>4. Descrição</t>
  </si>
  <si>
    <t>5. Finalidade</t>
  </si>
  <si>
    <t>6. Forma de Implementação</t>
  </si>
  <si>
    <t>7. Metas Físicas</t>
  </si>
  <si>
    <t>8. Metas Orçamentário-Financeiras</t>
  </si>
  <si>
    <t xml:space="preserve">Direta </t>
  </si>
  <si>
    <t>Orçamento Inicial - LOA</t>
  </si>
  <si>
    <t>3. Programa</t>
  </si>
  <si>
    <t>2. Subfunção</t>
  </si>
  <si>
    <t>MONITORAMENTO DE EXECUÇÃO ORÇAMENTÁRIA -  PPA 2018-2021</t>
  </si>
  <si>
    <t>Todas</t>
  </si>
  <si>
    <t>Todos</t>
  </si>
  <si>
    <t>Total Geral Executado pelo Órgão</t>
  </si>
  <si>
    <t>Empenho no Período</t>
  </si>
  <si>
    <t>Liquidado no Período</t>
  </si>
  <si>
    <t>Pago no Período</t>
  </si>
  <si>
    <t>Reserva no Período</t>
  </si>
  <si>
    <t>% Executado</t>
  </si>
  <si>
    <t>Saldo Orçamentário</t>
  </si>
  <si>
    <t>Saldo Orçament.</t>
  </si>
  <si>
    <t>Total do Programa</t>
  </si>
  <si>
    <t>Manutenção dos serviços administrativos</t>
  </si>
  <si>
    <t>Manutenção de recursos humanos</t>
  </si>
  <si>
    <t xml:space="preserve">21 - Secretaria de Planejamento Regularização, Habitação e Meio Ambiente </t>
  </si>
  <si>
    <t xml:space="preserve">121 - Planejamento e Orçamento </t>
  </si>
  <si>
    <t xml:space="preserve">0001 - Planejamento Eficiente </t>
  </si>
  <si>
    <t xml:space="preserve">Fortalecimento da gestão de planejamento </t>
  </si>
  <si>
    <t xml:space="preserve">122 - Administração Geral </t>
  </si>
  <si>
    <t>1136 - Gestão e Manutenção da Secretaria Municipal de Planejamento, Regulação, Habitação, Meio Ambiente</t>
  </si>
  <si>
    <t xml:space="preserve">422 - Direitos Individuais, Coletivos e Difusos </t>
  </si>
  <si>
    <t>Realiz do trab téc social habitac do Minha Casa Minha Vida</t>
  </si>
  <si>
    <t xml:space="preserve">22 - Fundo Municipal de Meio Ambiente de Porto Nacional </t>
  </si>
  <si>
    <t xml:space="preserve">1121 - Educação, Gestão e Controle Ambiental </t>
  </si>
  <si>
    <t>Manut dos serv adm do fundo municipal de meio ambiente</t>
  </si>
  <si>
    <t xml:space="preserve">Manutenção dos recursos humanos dos técnicos ambientais </t>
  </si>
  <si>
    <t xml:space="preserve">126 - Tecnologia da Informação </t>
  </si>
  <si>
    <t>Implant do Sist Mun de Inform e Cadastro Ambiental - SICA</t>
  </si>
  <si>
    <t xml:space="preserve">541 - Preservação e Conservação Ambiental </t>
  </si>
  <si>
    <t xml:space="preserve">Fortalecimento da educação ambiental </t>
  </si>
  <si>
    <t>Apoio ao desenv de planos, proj e estudos de meio ambiente</t>
  </si>
  <si>
    <t xml:space="preserve">542 - Controle Ambiental </t>
  </si>
  <si>
    <t xml:space="preserve">Regularização, monitoramento e fiscalização ambiental </t>
  </si>
  <si>
    <t xml:space="preserve">29 - Fundo Municipal de Capacitação e Aperfeiçoamento dos Servidores Públicos </t>
  </si>
  <si>
    <t xml:space="preserve">128 - Formação de Recursos Humanos </t>
  </si>
  <si>
    <t xml:space="preserve">0002 - Escola de Gestão, Saúde e Educação (EGES) </t>
  </si>
  <si>
    <t>Aprimoramento do desenv de inteligência institucional</t>
  </si>
  <si>
    <t xml:space="preserve">Manutenção de recursos humanos de capacitação </t>
  </si>
  <si>
    <t xml:space="preserve">30 - Fundo Municipal de Habitação e Regularização Fundiária </t>
  </si>
  <si>
    <t xml:space="preserve">1120 - Planejamento Urbano </t>
  </si>
  <si>
    <t xml:space="preserve">Desenvolvimento instucional da habitação </t>
  </si>
  <si>
    <t xml:space="preserve">Assistência às famílias em zona de risco </t>
  </si>
  <si>
    <t xml:space="preserve">482 - Habitação Urbana </t>
  </si>
  <si>
    <t xml:space="preserve">Regularização fundiária </t>
  </si>
  <si>
    <t xml:space="preserve">Aparelhamento Instucional </t>
  </si>
  <si>
    <t>17 - Secretaria Municipal de Infraestrutura, Desenvolvimento Urbano e Mobilidade + Fundos</t>
  </si>
  <si>
    <t>2206-Assistência às Famílias em Zona de Risco</t>
  </si>
  <si>
    <t>2203-Manutenção de Recursos Humanos de Capacitação</t>
  </si>
  <si>
    <t>2201-Fortalecimento da Gestão de Planejameto</t>
  </si>
  <si>
    <t>2000-Manutenção dos Serviços Administrativo</t>
  </si>
  <si>
    <t>2008-Manutenção de Recursos Humanos</t>
  </si>
  <si>
    <t>2212-Manutenção dos Serviços Administrativos do Fundo Municipal de Meio Ambiente</t>
  </si>
  <si>
    <t xml:space="preserve">2210-Apoio ao Desevolvimento de Planos,Projetos e Estudos de Meio Ambiente </t>
  </si>
  <si>
    <t xml:space="preserve">2202-Aprimoramento do desevolvimentode Inteligência Institucional </t>
  </si>
  <si>
    <t>Fortalecimento da gestão do Ciclo de Planejamento que poderão ser melhorados e ou padronizados por meio da implementação de novas tecnologias de gestão, ações de mídia para sensibilização e divulgação das ações, treinamentos, e interação com outras pastas, capacitações dos servidores, aquisição de material impresso, mídia, material didático e de papelaria; contratação de serviços técnicos, despesas com viagens e locomoção, incluindo aquisição de passagens, alimentação, pagamento de diárias e outras afins.  Capacitação e reestruturação da área de planejamento, por meio de contratação de serviços, aquisição de equipamentos de apoio e informática, visita técnica, participação em seminários,congressos e encontros. Inclusive se possível através de um PNAFM.</t>
  </si>
  <si>
    <t>Desenvolver e coordenar os instrumentos de planejamento institucionais de forma integrada, fortalecendo a capacidade instucional dos órgãos municipais, contribuindo assim para uma maior efetividade na execução das políticas públicas. Assim como fortalecer a política de planejamento.</t>
  </si>
  <si>
    <t>Despesas de natureza administrativa que não puderam ser apropriadas nos programas temáticas, que compreendem: serviços administrativos ou de apoio, manutenção e o uso de frota veicular; manutenção e conservação de bens imóveis e móveis, próprios do município, cedidos ou alugados, despesas com tecnologia de informação e comunicação, que incluem o desenvolvimento de sistema de informações, locação, aquisição de equipamentos e contratação de serviços técnicos e de terceiros,alimentação, coffee break, dentre outros afins. viagens e locomoção, incluindo aquisição de passagens, aquisição de uniformes, pagamento de diárias e afins, aquisição de equipamentos de informática, aquisição de móveis e demais materiais permanentes e outros afins, demais atividades necessárias à gestão e à administração da unidade, aquisição de EPIs e ferramentas.</t>
  </si>
  <si>
    <t>Proporcionar o aperfeiçoamento das atividades e serviços desenvolvidos pela administração pública municipal, agregando as despesas não passíveis de apropriação nos programas temáticos.</t>
  </si>
  <si>
    <t>Despesas com a remuneração de pessoal (ativo, civil, militar) do município e encargos sociais, bem como o pagamento despesas referentes a folha.</t>
  </si>
  <si>
    <t>Manter os recursos humanos necessários ao funcionamento da administração pública.</t>
  </si>
  <si>
    <t>Promovendo o acesso a participação dos moradores durante todas as fases do projeto, romover ações de educação sanitária e ambiental,introduzindo novos conceitos e hábitos em relação a essa temática,criando condições de acesso às oportunidades de qualificação profissional e geração de trabalho e renda,fiscalizando  a obra,realizar plantoes sociais para acompanhamento ás familias e apontar possiveis melhorias para a execucão do Projeto.</t>
  </si>
  <si>
    <t>Atendimento das famílias (reuniões e/ou oficinas) em local adequado, com número de cadeiras suficientes para a acomodação de todos os participantes, bem como, ao final dos encontros deverá ser servido um lanche.</t>
  </si>
  <si>
    <t>Despesas com a remuneração de pessoal técnicos do meio ambiente do municipio em cargos sociais bem como pagamento de bonificação por mérito aos servidores ambientais.</t>
  </si>
  <si>
    <t>Manter os recursos humanos necessários ao funcionamento da administração publica</t>
  </si>
  <si>
    <t>Despesas de natureza administrativa que não puderam ser apropriadas nos programas temáticas, que compreendem: serviços administrativos ou de apoio; manutenção e o uso de frota veicular; manutenção e conservação de bens imóveis próprios do município, cedidos ou alugados, despesas com tecnologia de informação e comunicação, que incluem o desenvolvimento de sistema de informações, locação, aquisição de equipamentos e contratação de serviços técnicos e de terceiros, dentre outros afins; despesas bancárias,  locação de imóveis, viagens e locomoção, incluindo aquisição de passagens, aquisição de uniformes, pagamento de diárias e afins; aquisição de equipamentos de informática, aquisição de móveis e demais materiais permanentes e outros afins; demais atividades necessárias à gestão e à administração da unidade, aquisição de EPIs e ferramentas.</t>
  </si>
  <si>
    <t>Proporcionar o aperfeiçoamento das atividades e serviços desenvolvidos pela administração pública municipal.</t>
  </si>
  <si>
    <t xml:space="preserve">Desenvolvimento e manutenção de um sistema de informação através de programa com software de informação e comunicação integrada para comunicação interna, externa, gestão documental e central de atendimento  para atender as necessidades do Município         </t>
  </si>
  <si>
    <t>Implantar tecnologia da informação e comunicação (TIC) na administração pública garantindo a operacionalização da comunicação e dos processos decorrentes em meios virtuais,diminuindo a morosidade e o custo dos processos,decorrente da aplicação de políticas e práticas estratégicas,criando uma cultura de sustentabilidade na administração pública,resultando em demandas por serviços públicos mais eficientes, eficazes e transparente.</t>
  </si>
  <si>
    <t>Promoção de eventos ambientais gerais da educação formal e não formal a partir do calendario ambiental de Porto Nacional, inclusive um apoio ao programa meu Bairro Melhor, como forma de consciencia de boas práticas sustentáveis, incluindo coleta seletiva, troca solidária, combate a incendios, queimadas, arborização urbana e pasaisagistica e desastres da natureza através da produção de material gráfico de uso permanente, placas informativas, folders, cartilhas, cartazes, dentre outros, aquisição de equipamentos individuais, uniformes das campanhas, ferramentas, softwares, contratação de serviços de buffet inclusive aquisição de alimentos, tendas, materiais, equipamentos, palcos, iluminação, equipamentos áudio visual, locação de maquinários; implantação da agenda 2030, revisão do protocolo do fogo, implantação da A3P nas instituições publicas municipais, manutenção do viveiro de mudas com fornecimento de mudas, embalagens, fertilizantes, adubos e outros.</t>
  </si>
  <si>
    <t>Promoção da educação ambiental para garantir o uso racional e conciente dos recursos naturais e captar recurso do ICMS Ecológico.</t>
  </si>
  <si>
    <t>Desenvolvimento de planos, projetos, e estudos de meio ambiente que visem o desenvovimento tecnológico a conservação o uso racional e sustentável dos recursos ambientais principalmente no que diz respeito as areas protegidas mananciais e unidades de conservação. Elaboração do Pojeto Porto Solar, elaboração Plano de Drenagem, plano de manejo da APA do Lago de Palmas, Plano Municipal de Biodiversidade, Plano de Arborização Urbana, revisão dos planos de gerenciamento de residuos solidos de agua e esgoto e de educação ambienal, consolidação do plano de saneamento, elaboração do plano de desenvolvimento local sustentavel, criação da prateleira de projetos ambientais, criação de métodos para compostagem de podas e galhadas, pesquisa para instituição de unidade de conservação e parques ecológicos, criação e revisão das leis ambientais, construção da sede a APA do Lago de Palmas e capacitação do corpo técnico.</t>
  </si>
  <si>
    <t>Desenvolver  planos, projetos, e estudos de meio ambiente que visemo desenvovimento tecnológico, a conservação o uso racional e sustentável dos recursos ambientais .</t>
  </si>
  <si>
    <t>Promover a regularização, o monitoramento e fiscalização ambiental dos empreendimentos novos e já instalados e em operação</t>
  </si>
  <si>
    <t>Pormover a regularização do monitoramento e fiscalização ambiental dos empreendimentos novos e do já instalados e em operação.Aquisição de equipamentos e materiais permanentes para auxilio nas atividades de campo e escritorio. Aquisição de materrial de consumo para desenvolvimento das atividade. Participação em eventos e capacitação do corpo técnico.</t>
  </si>
  <si>
    <t>Capacitação dos servidores públicos municipais por meio da oferta de cursos,treinamentos e outros eventos relacionados a capacitação dos servidores(como palestras, workshops, entre outros); Para garantir o pleno funcionamento e qualidade na execução da ação,se necessário a contratação de serviços de terceiros pessoas fisica  e empresas especializadas para ministração dos cursos e fornecimento de alimentação; compra de inscrições; reprodução de material gráfico; aquisição de equipamentos, material permanente e acessórios, entre outros que se fizerem necessárias à execução da ação. Podendo mediante celebração de convênios e outros, empregador e gestores do entes publicos  de outros municípios, promover intercâmbios  e desenvolvimento de parcerias com organizações  nacionais e internacionais,tais com o centro de treinamento,escola de governo,universidades,centro universitarios,faculdades,centro de pesquisas,institito e congeneres voltados para o desenvolvimento da Educação profissional.</t>
  </si>
  <si>
    <t>Qualificar os servidores públicos para melhor desempenho de suas avidades e na prestação de serviços a comunidade.</t>
  </si>
  <si>
    <t xml:space="preserve">Pagamento de servidores que atuam direta ou indiretamente na realização dos cursos, mesmo que estejam exercendo funções nas avidades administrativas. </t>
  </si>
  <si>
    <t>Manter os recursos humanos necessários à operacionalização das avidades administravas, de formação e capacitação do Instuto 20 de maio.</t>
  </si>
  <si>
    <t>Aquisição de equipamentos diversos para o desenvolvimento institucional das demandas técnicas, execução do trabalho técnico social e cadastro habitacional, além de cursos de capacitação e treinamento pertinentes à tematica desses setores, bem como aquisicão ou locacão de tendas, jogos de mesas para a realizacao de eventos.</t>
  </si>
  <si>
    <t>Promover o desenvolvimento e modernização institucional propiciando a eficácia e agilidade na prestação dos serviços.</t>
  </si>
  <si>
    <t>Implementar políticas e programas de investimentos e subsídios,promovendo e viabilizando o acesso à Habitação voltada à população de menor renda,com déficit Habitacional;e articular, compatibilizar,acompanhar e apoiar a atuação das instituições e órgãos que desempenham funções no setor da Habitação,atendendo as demandas do Aluguel Social para as  familias que vivem em area de Risco,ou vunerabilidade social,promovendo á realizacao dos cadastros habitacionais e atualizacao dos mesmos,atender também  o Programa Porto + Moradia.</t>
  </si>
  <si>
    <t xml:space="preserve"> Oferecer moradia digna aos cidadãos/famílias afetados por acidentes ocorridos devido a catástrofes naturais ou no caso de famílias que sejam obrigadas a deixar a moradia em virtude de obras do PAC,ou vulnerabilidade social,realizando o acompanhamento social dessas familias com déficit habitacional,bem como a realização do cadastro habitacional e sua devida atualizacão.</t>
  </si>
  <si>
    <t>Promover a regularização fundiária de interesse social e expecifico , garantindo a execução das atividades urbanísticas, consultorias e despesas com cartorio de registro de imoveis; levantamentos topográfico, planialmétrico cadastral georreferenciado e projetos urbaníscos, montagem e entrega dos processos individuais de triangularização fundiária para registro e outros; executar os alinhamentos de guia,  atraves de materiais a ser solicitados,  a fim de que todos que necessitam de energia eletrica  sejam beneficiados. Idenizar os proprietarios dos lotes desapropriados,  edificações e befeitorias.</t>
  </si>
  <si>
    <t>Regularização dos bairros precários e regularização urbanísca,apresentar de maneira esquematizada pela Lei 13.465/17 para que o Municipio reconheça a posse ou propriedade dos ocupantes das áreas irregulares,executar os alinhamentos de guia afim de levar energia eletrica para os moradores que se enquadram nas normas exigidas.Indenizar os proprietarios dos lotes desapropriados e edificações.</t>
  </si>
  <si>
    <t>Aparelhamento da Secretaria Executiva de Regularização Fundiária mediante aquisição de equipamento de fotogrametria com drone e contratação de empresas para capacitação dos técnicos para manuseio do equipamento.</t>
  </si>
  <si>
    <t>Atualizar as imagens cartograficas de Porto Nacional e seus Distritos,a fim de identificar onde os elementos da superfície terrestre estão localizados,as estradas,as casas,com suas reais dimensões,alimentar os respectivos mapas  informando as alterações futuras nos  lotes,ter o controle da expansão territorial do municipio.</t>
  </si>
  <si>
    <t>Quadrimestral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</si>
</sst>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0.0"/>
    <numFmt numFmtId="165" formatCode="_(* #,##0.00_);_(* \(#,##0.00\);_(* &quot;-&quot;??_);_(@_)"/>
    <numFmt numFmtId="166" formatCode="&quot;R$&quot;\ #,##0.00"/>
  </numFmts>
  <fonts count="7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sz val="10"/>
      <name val="Calibri"/>
      <family val="2"/>
      <scheme val="minor"/>
    </font>
    <font>
      <sz val="12"/>
      <color theme="1"/>
      <name val="Calibri"/>
      <family val="2"/>
      <scheme val="minor"/>
    </font>
    <font>
      <b/>
      <sz val="11"/>
      <color theme="1"/>
      <name val="Neo Sans"/>
    </font>
    <font>
      <sz val="11"/>
      <color theme="1"/>
      <name val="Neo Sans"/>
    </font>
    <font>
      <sz val="10"/>
      <color theme="1"/>
      <name val="Neo Sans"/>
    </font>
    <font>
      <b/>
      <sz val="10"/>
      <color theme="1"/>
      <name val="Neo Sans"/>
    </font>
    <font>
      <sz val="10"/>
      <name val="Neo Sans"/>
    </font>
    <font>
      <b/>
      <sz val="10"/>
      <name val="Neo Sans"/>
    </font>
    <font>
      <b/>
      <sz val="8"/>
      <color theme="1"/>
      <name val="Neo Sans"/>
    </font>
    <font>
      <sz val="8"/>
      <color theme="1"/>
      <name val="Neo Sans"/>
    </font>
    <font>
      <sz val="9"/>
      <color theme="1"/>
      <name val="Neo Sans"/>
    </font>
    <font>
      <b/>
      <sz val="11"/>
      <name val="Neo Sans"/>
    </font>
    <font>
      <sz val="11"/>
      <name val="Neo Sans"/>
    </font>
    <font>
      <b/>
      <sz val="10"/>
      <color rgb="FF000000"/>
      <name val="Neo Sans"/>
      <family val="2"/>
    </font>
    <font>
      <i/>
      <sz val="11"/>
      <color theme="1"/>
      <name val="Neo Sans"/>
    </font>
    <font>
      <b/>
      <sz val="10"/>
      <color rgb="FF000000"/>
      <name val="Neo Sans"/>
    </font>
    <font>
      <sz val="10"/>
      <color rgb="FF000000"/>
      <name val="Neon Sans"/>
    </font>
    <font>
      <b/>
      <sz val="10"/>
      <color rgb="FF000000"/>
      <name val="Calibri"/>
      <family val="2"/>
    </font>
    <font>
      <sz val="10"/>
      <color rgb="FFFF0000"/>
      <name val="Calibri"/>
      <family val="2"/>
      <charset val="1"/>
    </font>
    <font>
      <sz val="10"/>
      <color rgb="FFFF0000"/>
      <name val="Neo Sans"/>
    </font>
    <font>
      <b/>
      <sz val="10"/>
      <color rgb="FFFF0000"/>
      <name val="Neo Sans"/>
    </font>
    <font>
      <b/>
      <sz val="10"/>
      <color rgb="FF000000"/>
      <name val="Neon Sans"/>
    </font>
    <font>
      <b/>
      <sz val="10"/>
      <color theme="1"/>
      <name val="Neon Sans"/>
    </font>
    <font>
      <sz val="10"/>
      <color rgb="FF000000"/>
      <name val="Neo Sans"/>
    </font>
    <font>
      <sz val="10"/>
      <color theme="1"/>
      <name val="Neon sans"/>
    </font>
    <font>
      <sz val="11"/>
      <color rgb="FFFF0000"/>
      <name val="Neo Sans"/>
    </font>
    <font>
      <b/>
      <sz val="10"/>
      <color theme="1"/>
      <name val="Arial"/>
      <family val="2"/>
    </font>
    <font>
      <sz val="10"/>
      <color theme="1"/>
      <name val="Arial"/>
      <family val="2"/>
    </font>
    <font>
      <sz val="9"/>
      <name val="Neo Sans"/>
    </font>
    <font>
      <sz val="10"/>
      <color rgb="FF000000"/>
      <name val="NeOS SANS"/>
    </font>
    <font>
      <b/>
      <sz val="11"/>
      <color theme="1"/>
      <name val="Arial"/>
      <family val="2"/>
    </font>
    <font>
      <sz val="11"/>
      <color theme="1"/>
      <name val="Arial"/>
      <family val="2"/>
    </font>
    <font>
      <b/>
      <sz val="12"/>
      <color theme="1"/>
      <name val="Arial Narrow"/>
      <family val="2"/>
    </font>
    <font>
      <sz val="12"/>
      <color theme="1"/>
      <name val="Arial Narrow"/>
      <family val="2"/>
    </font>
    <font>
      <sz val="11"/>
      <color rgb="FF000000"/>
      <name val="Calibri"/>
      <family val="2"/>
    </font>
    <font>
      <b/>
      <sz val="12"/>
      <color theme="1"/>
      <name val="Neo Sans"/>
    </font>
    <font>
      <sz val="12"/>
      <color theme="1"/>
      <name val="Neo Sans"/>
    </font>
    <font>
      <sz val="12"/>
      <name val="Neo Sans"/>
    </font>
    <font>
      <sz val="12"/>
      <color rgb="FFFF0000"/>
      <name val="Neo Sans"/>
    </font>
    <font>
      <b/>
      <sz val="12"/>
      <name val="Neo Sans"/>
    </font>
    <font>
      <b/>
      <sz val="14"/>
      <color theme="1"/>
      <name val="Neo Sans"/>
    </font>
    <font>
      <b/>
      <sz val="18"/>
      <color theme="1"/>
      <name val="Neo Sans"/>
    </font>
    <font>
      <b/>
      <sz val="12"/>
      <color theme="0"/>
      <name val="Neo Sans"/>
    </font>
    <font>
      <b/>
      <sz val="12"/>
      <color indexed="9"/>
      <name val="Neo Sans"/>
    </font>
    <font>
      <b/>
      <sz val="16"/>
      <color theme="1"/>
      <name val="Arial"/>
      <family val="2"/>
    </font>
    <font>
      <sz val="12"/>
      <color theme="1"/>
      <name val="Arial"/>
      <family val="2"/>
    </font>
    <font>
      <b/>
      <sz val="14"/>
      <name val="Arial"/>
      <family val="2"/>
    </font>
    <font>
      <b/>
      <sz val="14"/>
      <color indexed="9"/>
      <name val="Arial"/>
      <family val="2"/>
    </font>
    <font>
      <b/>
      <sz val="18"/>
      <name val="Arial"/>
      <family val="2"/>
    </font>
    <font>
      <b/>
      <sz val="18"/>
      <color theme="1"/>
      <name val="Arial"/>
      <family val="2"/>
    </font>
    <font>
      <b/>
      <sz val="16"/>
      <name val="Arial"/>
      <family val="2"/>
    </font>
    <font>
      <b/>
      <sz val="16"/>
      <color theme="0"/>
      <name val="Arial"/>
      <family val="2"/>
    </font>
    <font>
      <b/>
      <sz val="22"/>
      <color theme="1"/>
      <name val="Mistral"/>
      <family val="4"/>
    </font>
    <font>
      <sz val="12"/>
      <name val="Arial"/>
      <family val="2"/>
    </font>
    <font>
      <b/>
      <sz val="12"/>
      <color indexed="9"/>
      <name val="Arial"/>
      <family val="2"/>
    </font>
    <font>
      <b/>
      <sz val="12"/>
      <name val="Arial"/>
      <family val="2"/>
    </font>
    <font>
      <b/>
      <sz val="12"/>
      <color theme="0"/>
      <name val="Arial"/>
      <family val="2"/>
    </font>
    <font>
      <sz val="14"/>
      <color theme="1"/>
      <name val="Neo Sans"/>
    </font>
    <font>
      <sz val="14"/>
      <name val="Neo Sans"/>
    </font>
    <font>
      <b/>
      <sz val="14"/>
      <color indexed="9"/>
      <name val="Neo Sans"/>
    </font>
    <font>
      <b/>
      <sz val="14"/>
      <name val="Neo Sans"/>
    </font>
    <font>
      <b/>
      <sz val="14"/>
      <color theme="0"/>
      <name val="Neo Sans"/>
    </font>
  </fonts>
  <fills count="2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E7E6E6"/>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2F2F2"/>
        <bgColor indexed="64"/>
      </patternFill>
    </fill>
    <fill>
      <patternFill patternType="solid">
        <fgColor rgb="FFFFFFFF"/>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3406FA"/>
        <bgColor indexed="64"/>
      </patternFill>
    </fill>
  </fills>
  <borders count="8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77111117893"/>
      </left>
      <right style="thin">
        <color theme="2" tint="-0.24997711111789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2" tint="-0.249977111117893"/>
      </right>
      <top/>
      <bottom/>
      <diagonal/>
    </border>
    <border>
      <left style="thin">
        <color theme="2" tint="-0.249977111117893"/>
      </left>
      <right style="thin">
        <color indexed="64"/>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indexed="64"/>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theme="1" tint="0.499984740745262"/>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164" fontId="43" fillId="0" borderId="0" applyFont="0" applyBorder="0" applyProtection="0"/>
    <xf numFmtId="44" fontId="1" fillId="0" borderId="0" applyFont="0" applyFill="0" applyBorder="0" applyAlignment="0" applyProtection="0"/>
  </cellStyleXfs>
  <cellXfs count="812">
    <xf numFmtId="0" fontId="0" fillId="0" borderId="0" xfId="0"/>
    <xf numFmtId="0" fontId="3" fillId="0" borderId="0" xfId="0" applyFont="1" applyBorder="1" applyAlignment="1">
      <alignment horizontal="center" vertical="center"/>
    </xf>
    <xf numFmtId="0" fontId="3" fillId="0" borderId="0" xfId="0" applyFont="1" applyBorder="1" applyAlignment="1">
      <alignment horizontal="left" vertical="center"/>
    </xf>
    <xf numFmtId="4" fontId="9" fillId="0" borderId="6" xfId="0" applyNumberFormat="1" applyFont="1" applyFill="1" applyBorder="1" applyAlignment="1">
      <alignment horizontal="center" vertical="center"/>
    </xf>
    <xf numFmtId="0" fontId="3" fillId="0" borderId="6" xfId="0" applyFont="1" applyBorder="1" applyAlignment="1">
      <alignment horizontal="left" vertical="center"/>
    </xf>
    <xf numFmtId="0" fontId="2" fillId="0" borderId="6" xfId="0" applyFont="1" applyFill="1" applyBorder="1" applyAlignment="1">
      <alignment horizontal="center" vertical="center"/>
    </xf>
    <xf numFmtId="3" fontId="9" fillId="0" borderId="6" xfId="0" applyNumberFormat="1" applyFont="1" applyFill="1" applyBorder="1" applyAlignment="1">
      <alignment vertical="center"/>
    </xf>
    <xf numFmtId="164" fontId="9" fillId="0" borderId="6" xfId="0" applyNumberFormat="1" applyFont="1" applyBorder="1" applyAlignment="1">
      <alignment vertical="center"/>
    </xf>
    <xf numFmtId="0" fontId="6" fillId="0" borderId="6" xfId="0" applyFont="1" applyBorder="1" applyAlignment="1">
      <alignment horizontal="center" vertical="center"/>
    </xf>
    <xf numFmtId="0" fontId="8" fillId="0" borderId="6" xfId="0" applyFont="1" applyBorder="1" applyAlignment="1">
      <alignment horizontal="center" vertical="center"/>
    </xf>
    <xf numFmtId="4" fontId="2" fillId="0" borderId="6" xfId="1" applyNumberFormat="1" applyFont="1" applyBorder="1" applyAlignment="1">
      <alignment vertical="center"/>
    </xf>
    <xf numFmtId="4" fontId="9" fillId="0" borderId="6" xfId="1" applyNumberFormat="1" applyFont="1" applyBorder="1" applyAlignment="1">
      <alignment vertical="center"/>
    </xf>
    <xf numFmtId="0" fontId="6" fillId="2" borderId="6" xfId="0" applyFont="1" applyFill="1" applyBorder="1" applyAlignment="1">
      <alignment horizontal="center" vertical="center"/>
    </xf>
    <xf numFmtId="0" fontId="8" fillId="2" borderId="6" xfId="0" applyFont="1" applyFill="1" applyBorder="1" applyAlignment="1">
      <alignment horizontal="center" vertical="center"/>
    </xf>
    <xf numFmtId="0" fontId="6" fillId="4" borderId="6"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2" fillId="0" borderId="0" xfId="0" applyFont="1" applyBorder="1" applyAlignment="1">
      <alignment vertical="center"/>
    </xf>
    <xf numFmtId="0" fontId="6" fillId="0" borderId="0" xfId="0" applyFont="1" applyBorder="1" applyAlignment="1">
      <alignment vertical="center"/>
    </xf>
    <xf numFmtId="49" fontId="2" fillId="0" borderId="0" xfId="0" applyNumberFormat="1" applyFont="1" applyBorder="1" applyAlignment="1">
      <alignmen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 fillId="0" borderId="8" xfId="0" applyFont="1" applyBorder="1" applyAlignment="1">
      <alignment vertical="center"/>
    </xf>
    <xf numFmtId="0" fontId="2" fillId="0" borderId="9" xfId="0" applyFont="1" applyBorder="1" applyAlignment="1">
      <alignment vertical="center"/>
    </xf>
    <xf numFmtId="0" fontId="7" fillId="0" borderId="6" xfId="0" applyFont="1" applyBorder="1" applyAlignment="1">
      <alignment vertical="center"/>
    </xf>
    <xf numFmtId="0" fontId="7" fillId="2" borderId="7" xfId="0" applyFont="1" applyFill="1" applyBorder="1" applyAlignment="1">
      <alignment vertical="center"/>
    </xf>
    <xf numFmtId="0" fontId="7" fillId="2" borderId="8" xfId="0" applyFont="1" applyFill="1" applyBorder="1" applyAlignment="1">
      <alignment vertical="center"/>
    </xf>
    <xf numFmtId="49" fontId="2" fillId="0" borderId="8" xfId="0" applyNumberFormat="1" applyFont="1" applyBorder="1" applyAlignment="1">
      <alignment vertical="center"/>
    </xf>
    <xf numFmtId="49" fontId="2" fillId="0" borderId="9" xfId="0" applyNumberFormat="1" applyFont="1" applyBorder="1" applyAlignment="1">
      <alignment vertical="center"/>
    </xf>
    <xf numFmtId="0" fontId="6" fillId="4" borderId="6" xfId="0" applyFont="1" applyFill="1" applyBorder="1" applyAlignment="1">
      <alignment horizontal="center" vertical="center"/>
    </xf>
    <xf numFmtId="0" fontId="4" fillId="0" borderId="0" xfId="0" applyFont="1" applyBorder="1" applyAlignment="1">
      <alignment horizontal="left" vertical="center"/>
    </xf>
    <xf numFmtId="0" fontId="2"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3" fillId="0" borderId="0" xfId="0" applyFont="1" applyBorder="1" applyAlignment="1">
      <alignment vertical="center"/>
    </xf>
    <xf numFmtId="0" fontId="14" fillId="0" borderId="0" xfId="0" applyFont="1" applyBorder="1" applyAlignment="1">
      <alignment vertical="center"/>
    </xf>
    <xf numFmtId="49" fontId="13" fillId="0" borderId="0" xfId="0" applyNumberFormat="1" applyFont="1" applyBorder="1" applyAlignment="1">
      <alignment vertical="center"/>
    </xf>
    <xf numFmtId="0" fontId="12" fillId="0" borderId="18" xfId="0" applyFont="1" applyBorder="1" applyAlignment="1">
      <alignment vertical="center"/>
    </xf>
    <xf numFmtId="0" fontId="13" fillId="0" borderId="19" xfId="0" applyFont="1" applyBorder="1" applyAlignment="1">
      <alignment vertical="center"/>
    </xf>
    <xf numFmtId="0" fontId="14" fillId="0" borderId="18" xfId="0" applyFont="1" applyBorder="1" applyAlignment="1">
      <alignment vertical="center"/>
    </xf>
    <xf numFmtId="0" fontId="13" fillId="0" borderId="10" xfId="0" applyFont="1" applyFill="1" applyBorder="1" applyAlignment="1">
      <alignment horizontal="center" vertical="center"/>
    </xf>
    <xf numFmtId="4" fontId="15" fillId="0" borderId="10" xfId="0" applyNumberFormat="1" applyFont="1" applyFill="1" applyBorder="1" applyAlignment="1">
      <alignment horizontal="center" vertical="center"/>
    </xf>
    <xf numFmtId="4" fontId="15" fillId="0" borderId="10" xfId="1" applyNumberFormat="1" applyFont="1" applyBorder="1" applyAlignment="1">
      <alignment vertical="center"/>
    </xf>
    <xf numFmtId="0" fontId="12" fillId="6" borderId="0" xfId="0" applyFont="1" applyFill="1"/>
    <xf numFmtId="0" fontId="12" fillId="0" borderId="0" xfId="0" applyFont="1"/>
    <xf numFmtId="0" fontId="12" fillId="0" borderId="18" xfId="0" applyFont="1" applyBorder="1"/>
    <xf numFmtId="0" fontId="12" fillId="0" borderId="0" xfId="0" applyFont="1" applyBorder="1"/>
    <xf numFmtId="0" fontId="13" fillId="0" borderId="0" xfId="0" applyFont="1" applyBorder="1"/>
    <xf numFmtId="0" fontId="13" fillId="0" borderId="19" xfId="0" applyFont="1" applyBorder="1"/>
    <xf numFmtId="0" fontId="12" fillId="0" borderId="19" xfId="0" applyFont="1" applyBorder="1"/>
    <xf numFmtId="0" fontId="12" fillId="0" borderId="0" xfId="0" applyFont="1" applyAlignment="1">
      <alignment horizontal="center"/>
    </xf>
    <xf numFmtId="0" fontId="14" fillId="5" borderId="22" xfId="0" applyFont="1" applyFill="1" applyBorder="1" applyAlignment="1">
      <alignment horizontal="center" vertical="center"/>
    </xf>
    <xf numFmtId="0" fontId="14" fillId="5" borderId="1" xfId="0" applyFont="1" applyFill="1" applyBorder="1" applyAlignment="1">
      <alignment horizontal="center"/>
    </xf>
    <xf numFmtId="0" fontId="16" fillId="5" borderId="1" xfId="0" applyFont="1" applyFill="1" applyBorder="1" applyAlignment="1">
      <alignment horizontal="center" vertical="center"/>
    </xf>
    <xf numFmtId="0" fontId="14" fillId="5" borderId="23" xfId="0" applyFont="1" applyFill="1" applyBorder="1" applyAlignment="1">
      <alignment horizontal="center" vertical="center"/>
    </xf>
    <xf numFmtId="2" fontId="12" fillId="0" borderId="0" xfId="0" applyNumberFormat="1" applyFont="1"/>
    <xf numFmtId="4" fontId="13" fillId="0" borderId="1" xfId="1" applyNumberFormat="1" applyFont="1" applyBorder="1" applyAlignment="1">
      <alignment vertical="center"/>
    </xf>
    <xf numFmtId="1" fontId="13" fillId="0" borderId="1" xfId="2" applyNumberFormat="1" applyFont="1" applyBorder="1" applyAlignment="1">
      <alignment vertical="center"/>
    </xf>
    <xf numFmtId="1" fontId="13" fillId="0" borderId="23" xfId="0" applyNumberFormat="1" applyFont="1" applyBorder="1" applyAlignment="1">
      <alignment horizontal="center" vertical="center"/>
    </xf>
    <xf numFmtId="4" fontId="14" fillId="5" borderId="1" xfId="0" applyNumberFormat="1" applyFont="1" applyFill="1" applyBorder="1" applyAlignment="1">
      <alignment vertical="center"/>
    </xf>
    <xf numFmtId="1" fontId="13" fillId="5" borderId="1" xfId="2" applyNumberFormat="1" applyFont="1" applyFill="1" applyBorder="1" applyAlignment="1">
      <alignment vertical="center"/>
    </xf>
    <xf numFmtId="0" fontId="13" fillId="0" borderId="10" xfId="0" applyFont="1" applyBorder="1" applyAlignment="1">
      <alignment horizontal="center" vertical="center"/>
    </xf>
    <xf numFmtId="0" fontId="14" fillId="0" borderId="10" xfId="0" applyFont="1" applyBorder="1" applyAlignment="1">
      <alignment vertical="center"/>
    </xf>
    <xf numFmtId="0" fontId="14" fillId="6" borderId="10"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0" xfId="0" applyFont="1" applyFill="1" applyBorder="1" applyAlignment="1">
      <alignment vertical="center"/>
    </xf>
    <xf numFmtId="0" fontId="16" fillId="6"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vertical="center"/>
    </xf>
    <xf numFmtId="0" fontId="20" fillId="6" borderId="10" xfId="0" applyFont="1" applyFill="1" applyBorder="1" applyAlignment="1">
      <alignment horizontal="center" vertical="center" wrapText="1"/>
    </xf>
    <xf numFmtId="1" fontId="13" fillId="5" borderId="23" xfId="0" applyNumberFormat="1" applyFont="1" applyFill="1" applyBorder="1" applyAlignment="1">
      <alignment horizontal="center" vertical="center"/>
    </xf>
    <xf numFmtId="0" fontId="11" fillId="0" borderId="0" xfId="0" applyFont="1" applyBorder="1" applyAlignment="1">
      <alignment horizontal="center" vertical="center"/>
    </xf>
    <xf numFmtId="165" fontId="15" fillId="0" borderId="10" xfId="1" applyFont="1" applyBorder="1" applyAlignment="1">
      <alignment horizontal="center" vertical="center"/>
    </xf>
    <xf numFmtId="2" fontId="15" fillId="3" borderId="1" xfId="0" applyNumberFormat="1" applyFont="1" applyFill="1" applyBorder="1" applyAlignment="1">
      <alignment vertical="center"/>
    </xf>
    <xf numFmtId="2" fontId="16" fillId="5" borderId="1" xfId="0" applyNumberFormat="1" applyFont="1" applyFill="1" applyBorder="1" applyAlignment="1">
      <alignment vertical="center"/>
    </xf>
    <xf numFmtId="0" fontId="24" fillId="7" borderId="11" xfId="0" applyFont="1" applyFill="1" applyBorder="1" applyAlignment="1">
      <alignment horizontal="center" vertical="center"/>
    </xf>
    <xf numFmtId="0" fontId="16" fillId="7" borderId="26" xfId="0" applyFont="1" applyFill="1" applyBorder="1" applyAlignment="1">
      <alignment horizontal="center" vertical="center"/>
    </xf>
    <xf numFmtId="2" fontId="13" fillId="0" borderId="1" xfId="2" applyNumberFormat="1" applyFont="1" applyBorder="1" applyAlignment="1">
      <alignment horizontal="right" vertical="center"/>
    </xf>
    <xf numFmtId="0" fontId="19" fillId="0" borderId="0" xfId="0" applyFont="1" applyBorder="1" applyAlignment="1">
      <alignment horizontal="center" vertical="top"/>
    </xf>
    <xf numFmtId="0" fontId="19" fillId="0" borderId="19"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0" fontId="17" fillId="2" borderId="11" xfId="0" applyFont="1" applyFill="1" applyBorder="1" applyAlignment="1">
      <alignment vertical="top"/>
    </xf>
    <xf numFmtId="0" fontId="17" fillId="2" borderId="13" xfId="0" applyFont="1" applyFill="1" applyBorder="1" applyAlignment="1">
      <alignment vertical="top"/>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16" fillId="8" borderId="11" xfId="0" applyFont="1" applyFill="1" applyBorder="1" applyAlignment="1">
      <alignment horizontal="justify" vertical="center"/>
    </xf>
    <xf numFmtId="2" fontId="27" fillId="0" borderId="10" xfId="0" applyNumberFormat="1" applyFont="1" applyBorder="1" applyAlignment="1">
      <alignment horizontal="justify" vertical="center"/>
    </xf>
    <xf numFmtId="49" fontId="15" fillId="0" borderId="10" xfId="0" applyNumberFormat="1" applyFont="1" applyFill="1" applyBorder="1" applyAlignment="1">
      <alignment horizontal="justify" vertical="center"/>
    </xf>
    <xf numFmtId="0" fontId="15" fillId="0" borderId="10" xfId="0" applyFont="1" applyBorder="1" applyAlignment="1">
      <alignment horizontal="justify" vertical="center"/>
    </xf>
    <xf numFmtId="4" fontId="15" fillId="0" borderId="10" xfId="1" applyNumberFormat="1" applyFont="1" applyBorder="1" applyAlignment="1">
      <alignment horizontal="right" vertical="center"/>
    </xf>
    <xf numFmtId="4" fontId="16" fillId="5" borderId="10" xfId="1" applyNumberFormat="1" applyFont="1" applyFill="1" applyBorder="1" applyAlignment="1">
      <alignment horizontal="right" vertical="center"/>
    </xf>
    <xf numFmtId="0" fontId="16" fillId="8" borderId="11" xfId="0" applyFont="1" applyFill="1" applyBorder="1" applyAlignment="1">
      <alignment horizontal="justify" vertical="center" wrapText="1"/>
    </xf>
    <xf numFmtId="4" fontId="13" fillId="3" borderId="10" xfId="1" applyNumberFormat="1" applyFont="1" applyFill="1" applyBorder="1" applyAlignment="1">
      <alignment horizontal="justify" vertical="center"/>
    </xf>
    <xf numFmtId="0" fontId="30" fillId="10" borderId="10" xfId="0" applyFont="1" applyFill="1" applyBorder="1" applyAlignment="1">
      <alignment horizontal="justify" vertical="center" wrapText="1"/>
    </xf>
    <xf numFmtId="0" fontId="30" fillId="10" borderId="10" xfId="0" applyFont="1" applyFill="1" applyBorder="1" applyAlignment="1">
      <alignment horizontal="center" vertical="center" wrapText="1"/>
    </xf>
    <xf numFmtId="0" fontId="32" fillId="11" borderId="27" xfId="0" applyFont="1" applyFill="1" applyBorder="1" applyAlignment="1">
      <alignment horizontal="justify" vertical="center" wrapText="1"/>
    </xf>
    <xf numFmtId="4" fontId="32" fillId="3" borderId="26" xfId="0" applyNumberFormat="1" applyFont="1" applyFill="1" applyBorder="1" applyAlignment="1">
      <alignment horizontal="right" vertical="center" wrapText="1"/>
    </xf>
    <xf numFmtId="4" fontId="32" fillId="3" borderId="27" xfId="0" applyNumberFormat="1" applyFont="1" applyFill="1" applyBorder="1" applyAlignment="1">
      <alignment horizontal="right" vertical="center" wrapText="1"/>
    </xf>
    <xf numFmtId="4" fontId="32" fillId="3" borderId="27" xfId="1" applyNumberFormat="1" applyFont="1" applyFill="1" applyBorder="1" applyAlignment="1">
      <alignment horizontal="center" vertical="center"/>
    </xf>
    <xf numFmtId="0" fontId="32" fillId="11" borderId="10" xfId="0" applyFont="1" applyFill="1" applyBorder="1" applyAlignment="1">
      <alignment horizontal="justify" vertical="center" wrapText="1"/>
    </xf>
    <xf numFmtId="4" fontId="32" fillId="3" borderId="13" xfId="0" applyNumberFormat="1" applyFont="1" applyFill="1" applyBorder="1" applyAlignment="1">
      <alignment horizontal="right" vertical="center" wrapText="1"/>
    </xf>
    <xf numFmtId="4" fontId="32" fillId="3" borderId="10" xfId="0" applyNumberFormat="1" applyFont="1" applyFill="1" applyBorder="1" applyAlignment="1">
      <alignment horizontal="right" vertical="center" wrapText="1"/>
    </xf>
    <xf numFmtId="4" fontId="32" fillId="3" borderId="10" xfId="1" applyNumberFormat="1" applyFont="1" applyFill="1" applyBorder="1" applyAlignment="1">
      <alignment horizontal="center" vertical="center" wrapText="1"/>
    </xf>
    <xf numFmtId="4" fontId="32" fillId="3" borderId="0" xfId="0" applyNumberFormat="1" applyFont="1" applyFill="1" applyAlignment="1">
      <alignment horizontal="right" vertical="center"/>
    </xf>
    <xf numFmtId="4" fontId="32" fillId="3" borderId="13" xfId="0" applyNumberFormat="1" applyFont="1" applyFill="1" applyBorder="1" applyAlignment="1">
      <alignment horizontal="right" vertical="center"/>
    </xf>
    <xf numFmtId="4" fontId="32" fillId="3" borderId="28" xfId="1" applyNumberFormat="1" applyFont="1" applyFill="1" applyBorder="1" applyAlignment="1">
      <alignment horizontal="center" vertical="center" wrapText="1"/>
    </xf>
    <xf numFmtId="4" fontId="32" fillId="3" borderId="17" xfId="0" applyNumberFormat="1" applyFont="1" applyFill="1" applyBorder="1" applyAlignment="1">
      <alignment horizontal="right" vertical="center" wrapText="1"/>
    </xf>
    <xf numFmtId="4" fontId="32" fillId="3" borderId="29" xfId="0" applyNumberFormat="1" applyFont="1" applyFill="1" applyBorder="1" applyAlignment="1">
      <alignment horizontal="right" vertical="center" wrapText="1"/>
    </xf>
    <xf numFmtId="4" fontId="32" fillId="3" borderId="29" xfId="1" applyNumberFormat="1" applyFont="1" applyFill="1" applyBorder="1" applyAlignment="1">
      <alignment horizontal="center" vertical="center" wrapText="1"/>
    </xf>
    <xf numFmtId="0" fontId="24" fillId="8" borderId="18" xfId="0" applyFont="1" applyFill="1" applyBorder="1" applyAlignment="1">
      <alignment horizontal="justify" vertical="center" wrapText="1"/>
    </xf>
    <xf numFmtId="4" fontId="24" fillId="8" borderId="29" xfId="0" applyNumberFormat="1" applyFont="1" applyFill="1" applyBorder="1" applyAlignment="1">
      <alignment horizontal="right" vertical="center" wrapText="1"/>
    </xf>
    <xf numFmtId="4" fontId="24" fillId="8" borderId="29" xfId="1" applyNumberFormat="1" applyFont="1" applyFill="1" applyBorder="1" applyAlignment="1">
      <alignment horizontal="center" vertical="center" wrapText="1"/>
    </xf>
    <xf numFmtId="0" fontId="30" fillId="10" borderId="11" xfId="0" applyFont="1" applyFill="1" applyBorder="1" applyAlignment="1">
      <alignment horizontal="center" vertical="center" wrapText="1"/>
    </xf>
    <xf numFmtId="4" fontId="32" fillId="3" borderId="11" xfId="1" applyNumberFormat="1" applyFont="1" applyFill="1" applyBorder="1" applyAlignment="1">
      <alignment horizontal="center" vertical="center" wrapText="1"/>
    </xf>
    <xf numFmtId="4" fontId="15" fillId="3" borderId="15" xfId="0" applyNumberFormat="1" applyFont="1" applyFill="1" applyBorder="1" applyAlignment="1">
      <alignment horizontal="right" vertical="center" wrapText="1"/>
    </xf>
    <xf numFmtId="0" fontId="32" fillId="3" borderId="10" xfId="0" applyFont="1" applyFill="1" applyBorder="1" applyAlignment="1">
      <alignment horizontal="center" vertical="center"/>
    </xf>
    <xf numFmtId="4" fontId="32" fillId="3" borderId="11" xfId="0" applyNumberFormat="1" applyFont="1" applyFill="1" applyBorder="1" applyAlignment="1">
      <alignment horizontal="right" vertical="center"/>
    </xf>
    <xf numFmtId="4" fontId="15" fillId="3" borderId="25" xfId="0" applyNumberFormat="1" applyFont="1" applyFill="1" applyBorder="1" applyAlignment="1">
      <alignment horizontal="right" vertical="center" wrapText="1"/>
    </xf>
    <xf numFmtId="0" fontId="32" fillId="3" borderId="10" xfId="0" applyFont="1" applyFill="1" applyBorder="1" applyAlignment="1">
      <alignment horizontal="justify" vertical="center"/>
    </xf>
    <xf numFmtId="4" fontId="15" fillId="3" borderId="10" xfId="0" applyNumberFormat="1" applyFont="1" applyFill="1" applyBorder="1" applyAlignment="1">
      <alignment horizontal="right" vertical="center" wrapText="1"/>
    </xf>
    <xf numFmtId="0" fontId="32" fillId="3" borderId="10" xfId="0" applyFont="1" applyFill="1" applyBorder="1" applyAlignment="1">
      <alignment horizontal="justify" vertical="center" wrapText="1"/>
    </xf>
    <xf numFmtId="0" fontId="24" fillId="8" borderId="10" xfId="0" applyFont="1" applyFill="1" applyBorder="1" applyAlignment="1">
      <alignment horizontal="center" vertical="center"/>
    </xf>
    <xf numFmtId="4" fontId="24" fillId="8" borderId="11" xfId="0" applyNumberFormat="1" applyFont="1" applyFill="1" applyBorder="1" applyAlignment="1">
      <alignment horizontal="right" vertical="center"/>
    </xf>
    <xf numFmtId="0" fontId="25" fillId="0" borderId="0" xfId="0" applyFont="1" applyAlignment="1">
      <alignment horizontal="justify" vertical="center" wrapText="1"/>
    </xf>
    <xf numFmtId="0" fontId="32" fillId="3" borderId="11" xfId="0" applyFont="1" applyFill="1" applyBorder="1" applyAlignment="1">
      <alignment horizontal="justify" vertical="center"/>
    </xf>
    <xf numFmtId="166" fontId="32" fillId="3" borderId="11" xfId="0" applyNumberFormat="1" applyFont="1" applyFill="1" applyBorder="1" applyAlignment="1">
      <alignment horizontal="justify" vertical="center"/>
    </xf>
    <xf numFmtId="4" fontId="24" fillId="8" borderId="10" xfId="0" applyNumberFormat="1" applyFont="1" applyFill="1" applyBorder="1" applyAlignment="1">
      <alignment horizontal="right" vertical="center"/>
    </xf>
    <xf numFmtId="0" fontId="18" fillId="0" borderId="0" xfId="0" applyFont="1" applyAlignment="1">
      <alignment vertical="center"/>
    </xf>
    <xf numFmtId="0" fontId="13" fillId="0" borderId="0" xfId="0" applyFont="1" applyAlignment="1">
      <alignment vertical="center"/>
    </xf>
    <xf numFmtId="0" fontId="13" fillId="6" borderId="0" xfId="0" applyFont="1" applyFill="1"/>
    <xf numFmtId="0" fontId="13" fillId="0" borderId="0" xfId="0" applyFont="1"/>
    <xf numFmtId="4" fontId="24" fillId="5" borderId="27" xfId="0" applyNumberFormat="1" applyFont="1" applyFill="1" applyBorder="1" applyAlignment="1">
      <alignment horizontal="right" vertical="center" wrapText="1"/>
    </xf>
    <xf numFmtId="4" fontId="24" fillId="5" borderId="25" xfId="1" applyNumberFormat="1" applyFont="1" applyFill="1" applyBorder="1" applyAlignment="1">
      <alignment horizontal="center" vertical="center" wrapText="1"/>
    </xf>
    <xf numFmtId="4" fontId="22" fillId="5" borderId="10" xfId="0" applyNumberFormat="1" applyFont="1" applyFill="1" applyBorder="1" applyAlignment="1">
      <alignment horizontal="right" vertical="center" wrapText="1"/>
    </xf>
    <xf numFmtId="4" fontId="22" fillId="5" borderId="11" xfId="1" applyNumberFormat="1" applyFont="1" applyFill="1" applyBorder="1" applyAlignment="1">
      <alignment horizontal="center" vertical="center" wrapText="1"/>
    </xf>
    <xf numFmtId="0" fontId="24" fillId="8" borderId="10"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7" fillId="2" borderId="10" xfId="0" applyFont="1" applyFill="1" applyBorder="1" applyAlignment="1">
      <alignment vertical="top"/>
    </xf>
    <xf numFmtId="0" fontId="12" fillId="0" borderId="19" xfId="0" applyFont="1" applyBorder="1" applyAlignment="1">
      <alignment vertical="center"/>
    </xf>
    <xf numFmtId="4" fontId="12" fillId="0" borderId="0" xfId="0" applyNumberFormat="1" applyFont="1" applyAlignment="1">
      <alignment vertical="center"/>
    </xf>
    <xf numFmtId="0" fontId="13" fillId="3" borderId="10" xfId="0" applyFont="1" applyFill="1" applyBorder="1" applyAlignment="1">
      <alignment horizontal="center" vertical="center"/>
    </xf>
    <xf numFmtId="4" fontId="13" fillId="3" borderId="10" xfId="1" applyNumberFormat="1" applyFont="1" applyFill="1" applyBorder="1" applyAlignment="1">
      <alignment horizontal="center" vertical="center"/>
    </xf>
    <xf numFmtId="0" fontId="32" fillId="11" borderId="10" xfId="0" applyFont="1" applyFill="1" applyBorder="1" applyAlignment="1">
      <alignment horizontal="left" vertical="center" wrapText="1"/>
    </xf>
    <xf numFmtId="4" fontId="13" fillId="3" borderId="28" xfId="1" applyNumberFormat="1" applyFont="1" applyFill="1" applyBorder="1" applyAlignment="1">
      <alignment horizontal="center" vertical="center" wrapText="1"/>
    </xf>
    <xf numFmtId="0" fontId="13" fillId="0" borderId="10" xfId="0" applyFont="1" applyBorder="1" applyAlignment="1">
      <alignment horizontal="center" vertical="center" wrapText="1"/>
    </xf>
    <xf numFmtId="4" fontId="15" fillId="3" borderId="10"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4" fontId="32" fillId="3" borderId="10" xfId="0" applyNumberFormat="1" applyFont="1" applyFill="1" applyBorder="1" applyAlignment="1">
      <alignment horizontal="right" vertical="center"/>
    </xf>
    <xf numFmtId="166" fontId="32" fillId="3" borderId="13" xfId="0" applyNumberFormat="1" applyFont="1" applyFill="1" applyBorder="1" applyAlignment="1">
      <alignment horizontal="left" vertical="center" wrapText="1"/>
    </xf>
    <xf numFmtId="4" fontId="15" fillId="3" borderId="10" xfId="0" applyNumberFormat="1" applyFont="1" applyFill="1" applyBorder="1" applyAlignment="1">
      <alignment vertical="center" wrapText="1"/>
    </xf>
    <xf numFmtId="0" fontId="38" fillId="3" borderId="10" xfId="0" applyFont="1" applyFill="1" applyBorder="1" applyAlignment="1">
      <alignment horizontal="center" vertical="center"/>
    </xf>
    <xf numFmtId="4" fontId="32" fillId="3" borderId="11" xfId="0" applyNumberFormat="1" applyFont="1" applyFill="1" applyBorder="1" applyAlignment="1">
      <alignment horizontal="center" vertical="center"/>
    </xf>
    <xf numFmtId="0" fontId="38" fillId="3" borderId="10" xfId="0" applyFont="1" applyFill="1" applyBorder="1" applyAlignment="1">
      <alignment horizontal="center" vertical="center" wrapText="1"/>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4" fontId="29" fillId="0" borderId="12" xfId="0" applyNumberFormat="1" applyFont="1" applyBorder="1" applyAlignment="1">
      <alignment vertical="center"/>
    </xf>
    <xf numFmtId="0" fontId="29" fillId="0" borderId="12" xfId="0" applyFont="1" applyBorder="1" applyAlignment="1">
      <alignment vertical="center"/>
    </xf>
    <xf numFmtId="0" fontId="32" fillId="3" borderId="13" xfId="0" applyFont="1" applyFill="1" applyBorder="1" applyAlignment="1">
      <alignment horizontal="left" vertical="center" wrapText="1"/>
    </xf>
    <xf numFmtId="4" fontId="15" fillId="3" borderId="27" xfId="0" applyNumberFormat="1" applyFont="1" applyFill="1" applyBorder="1" applyAlignment="1">
      <alignment horizontal="center" vertical="center" wrapText="1"/>
    </xf>
    <xf numFmtId="0" fontId="0" fillId="0" borderId="0" xfId="0"/>
    <xf numFmtId="0" fontId="42" fillId="0" borderId="35" xfId="0" applyFont="1" applyBorder="1" applyAlignment="1">
      <alignment horizontal="justify" vertical="center" wrapText="1"/>
    </xf>
    <xf numFmtId="3" fontId="42" fillId="0" borderId="41"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35" xfId="0" applyFont="1" applyBorder="1" applyAlignment="1">
      <alignment horizontal="center" vertical="center" wrapText="1"/>
    </xf>
    <xf numFmtId="0" fontId="42" fillId="0" borderId="41" xfId="0" applyFont="1" applyBorder="1" applyAlignment="1">
      <alignment horizontal="center" vertical="center" wrapText="1"/>
    </xf>
    <xf numFmtId="0" fontId="35" fillId="0" borderId="4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41" xfId="0" applyFont="1" applyBorder="1" applyAlignment="1">
      <alignment horizontal="center" vertical="center" wrapText="1"/>
    </xf>
    <xf numFmtId="0" fontId="35" fillId="0" borderId="32" xfId="0" applyFont="1" applyBorder="1" applyAlignment="1">
      <alignment vertical="center" wrapText="1"/>
    </xf>
    <xf numFmtId="3" fontId="36" fillId="0" borderId="40" xfId="0" applyNumberFormat="1" applyFont="1" applyBorder="1" applyAlignment="1">
      <alignment horizontal="center" vertical="center" wrapText="1"/>
    </xf>
    <xf numFmtId="0" fontId="35" fillId="0" borderId="10" xfId="0" applyFont="1" applyFill="1" applyBorder="1" applyAlignment="1">
      <alignment horizontal="center" vertical="center" wrapText="1"/>
    </xf>
    <xf numFmtId="0" fontId="0" fillId="0" borderId="10" xfId="0" applyBorder="1"/>
    <xf numFmtId="3" fontId="42" fillId="0" borderId="0" xfId="0" applyNumberFormat="1"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3" fontId="42" fillId="0" borderId="46" xfId="0" applyNumberFormat="1" applyFont="1" applyBorder="1" applyAlignment="1">
      <alignment horizontal="center" vertical="center" wrapText="1"/>
    </xf>
    <xf numFmtId="0" fontId="36" fillId="0" borderId="46" xfId="0" applyFont="1" applyBorder="1" applyAlignment="1">
      <alignment horizontal="center" vertical="center" wrapText="1"/>
    </xf>
    <xf numFmtId="0" fontId="0" fillId="0" borderId="27" xfId="0" applyBorder="1"/>
    <xf numFmtId="0" fontId="0" fillId="0" borderId="10" xfId="0" applyBorder="1" applyAlignment="1">
      <alignment horizontal="center"/>
    </xf>
    <xf numFmtId="0" fontId="0" fillId="0" borderId="10" xfId="0" applyBorder="1" applyAlignment="1">
      <alignment wrapText="1"/>
    </xf>
    <xf numFmtId="0" fontId="42" fillId="0" borderId="32" xfId="0" applyFont="1" applyBorder="1" applyAlignment="1">
      <alignment horizontal="justify" vertical="center" wrapText="1"/>
    </xf>
    <xf numFmtId="3" fontId="42" fillId="0" borderId="48" xfId="0" applyNumberFormat="1" applyFont="1" applyBorder="1" applyAlignment="1">
      <alignment horizontal="center" vertical="center" wrapText="1"/>
    </xf>
    <xf numFmtId="0" fontId="42" fillId="0" borderId="10" xfId="0" applyFont="1" applyBorder="1" applyAlignment="1">
      <alignment horizontal="justify" vertical="center" wrapText="1"/>
    </xf>
    <xf numFmtId="3" fontId="42" fillId="0" borderId="10" xfId="0" applyNumberFormat="1" applyFont="1" applyBorder="1" applyAlignment="1">
      <alignment horizontal="center" vertical="center" wrapText="1"/>
    </xf>
    <xf numFmtId="0" fontId="42" fillId="0" borderId="48" xfId="0" applyFont="1" applyBorder="1" applyAlignment="1">
      <alignment horizontal="center" vertical="center" wrapText="1"/>
    </xf>
    <xf numFmtId="0" fontId="42" fillId="0" borderId="0" xfId="0" applyFont="1" applyBorder="1" applyAlignment="1">
      <alignment horizontal="center" vertical="center" wrapText="1"/>
    </xf>
    <xf numFmtId="0" fontId="35" fillId="0" borderId="46" xfId="0" applyFont="1" applyBorder="1" applyAlignment="1">
      <alignment horizontal="center" vertical="center" wrapText="1"/>
    </xf>
    <xf numFmtId="0" fontId="36" fillId="0" borderId="0" xfId="0" applyFont="1" applyBorder="1" applyAlignment="1">
      <alignment vertical="center" wrapText="1"/>
    </xf>
    <xf numFmtId="3" fontId="0" fillId="0" borderId="10" xfId="0" applyNumberFormat="1" applyBorder="1"/>
    <xf numFmtId="0" fontId="36" fillId="0" borderId="37" xfId="0" applyFont="1" applyBorder="1" applyAlignment="1">
      <alignment vertical="center" wrapText="1"/>
    </xf>
    <xf numFmtId="0" fontId="36" fillId="0" borderId="38" xfId="0" applyFont="1" applyBorder="1" applyAlignment="1">
      <alignment vertical="center" wrapText="1"/>
    </xf>
    <xf numFmtId="0" fontId="36" fillId="0" borderId="45" xfId="0" applyFont="1" applyBorder="1" applyAlignment="1">
      <alignment vertical="center" wrapText="1"/>
    </xf>
    <xf numFmtId="0" fontId="36" fillId="0" borderId="36" xfId="0" applyFont="1" applyBorder="1" applyAlignment="1">
      <alignment vertical="center" wrapText="1"/>
    </xf>
    <xf numFmtId="4" fontId="13" fillId="3" borderId="10" xfId="0" applyNumberFormat="1" applyFont="1" applyFill="1" applyBorder="1" applyAlignment="1">
      <alignment horizontal="center" vertical="center"/>
    </xf>
    <xf numFmtId="165" fontId="13" fillId="3" borderId="10" xfId="1" applyFont="1" applyFill="1" applyBorder="1" applyAlignment="1">
      <alignment horizontal="center" vertical="center"/>
    </xf>
    <xf numFmtId="4" fontId="13" fillId="0" borderId="10" xfId="1" applyNumberFormat="1" applyFont="1" applyBorder="1" applyAlignment="1">
      <alignment vertical="center"/>
    </xf>
    <xf numFmtId="4" fontId="14" fillId="0" borderId="12" xfId="0" applyNumberFormat="1" applyFont="1" applyBorder="1" applyAlignment="1">
      <alignment vertical="center"/>
    </xf>
    <xf numFmtId="4" fontId="29" fillId="0" borderId="10" xfId="0" applyNumberFormat="1" applyFont="1" applyBorder="1" applyAlignment="1">
      <alignment vertical="center" wrapText="1"/>
    </xf>
    <xf numFmtId="0" fontId="3" fillId="14" borderId="10" xfId="0" applyFont="1" applyFill="1" applyBorder="1" applyAlignment="1">
      <alignment horizontal="center" vertical="center"/>
    </xf>
    <xf numFmtId="0" fontId="0" fillId="0" borderId="11" xfId="0" applyBorder="1" applyAlignment="1">
      <alignment vertical="center"/>
    </xf>
    <xf numFmtId="0" fontId="16" fillId="0" borderId="19" xfId="0" applyFont="1" applyFill="1" applyBorder="1" applyAlignment="1">
      <alignment vertical="top" wrapText="1"/>
    </xf>
    <xf numFmtId="0" fontId="0" fillId="0" borderId="11" xfId="0" applyBorder="1" applyAlignment="1">
      <alignment vertical="center" wrapText="1"/>
    </xf>
    <xf numFmtId="0" fontId="16" fillId="0" borderId="19" xfId="0" applyFont="1" applyFill="1" applyBorder="1" applyAlignment="1">
      <alignment horizontal="center" vertical="top" wrapText="1"/>
    </xf>
    <xf numFmtId="0" fontId="21" fillId="0" borderId="10" xfId="0" applyFont="1" applyBorder="1" applyAlignment="1">
      <alignment horizontal="center" vertical="top" wrapText="1"/>
    </xf>
    <xf numFmtId="0" fontId="34" fillId="0" borderId="0" xfId="0" applyFont="1" applyBorder="1" applyAlignment="1">
      <alignment horizontal="center" vertical="top" wrapText="1"/>
    </xf>
    <xf numFmtId="4" fontId="24" fillId="8" borderId="29" xfId="0" applyNumberFormat="1" applyFont="1" applyFill="1" applyBorder="1" applyAlignment="1">
      <alignment horizontal="center" vertical="center" wrapText="1"/>
    </xf>
    <xf numFmtId="4" fontId="13" fillId="3" borderId="11" xfId="1" applyNumberFormat="1" applyFont="1" applyFill="1" applyBorder="1" applyAlignment="1">
      <alignment horizontal="center" vertical="center" wrapText="1"/>
    </xf>
    <xf numFmtId="4" fontId="14" fillId="5" borderId="27" xfId="0" applyNumberFormat="1" applyFont="1" applyFill="1" applyBorder="1" applyAlignment="1">
      <alignment horizontal="right" vertical="center" wrapText="1"/>
    </xf>
    <xf numFmtId="4" fontId="14" fillId="5" borderId="25" xfId="1" applyNumberFormat="1" applyFont="1" applyFill="1" applyBorder="1" applyAlignment="1">
      <alignment horizontal="center" vertical="center" wrapText="1"/>
    </xf>
    <xf numFmtId="4" fontId="14" fillId="5" borderId="10" xfId="0" applyNumberFormat="1" applyFont="1" applyFill="1" applyBorder="1" applyAlignment="1">
      <alignment horizontal="right" vertical="center" wrapText="1"/>
    </xf>
    <xf numFmtId="4" fontId="14" fillId="5" borderId="29" xfId="0" applyNumberFormat="1" applyFont="1" applyFill="1" applyBorder="1" applyAlignment="1">
      <alignment horizontal="right" vertical="center" wrapText="1"/>
    </xf>
    <xf numFmtId="4" fontId="14" fillId="5" borderId="11" xfId="1" applyNumberFormat="1" applyFont="1" applyFill="1" applyBorder="1" applyAlignment="1">
      <alignment horizontal="center" vertical="center" wrapText="1"/>
    </xf>
    <xf numFmtId="4" fontId="13" fillId="3" borderId="10" xfId="0" applyNumberFormat="1" applyFont="1" applyFill="1" applyBorder="1" applyAlignment="1">
      <alignment vertical="center" wrapText="1"/>
    </xf>
    <xf numFmtId="4" fontId="13" fillId="3" borderId="10" xfId="0" applyNumberFormat="1" applyFont="1" applyFill="1" applyBorder="1" applyAlignment="1">
      <alignment horizontal="right" vertical="center"/>
    </xf>
    <xf numFmtId="0" fontId="28" fillId="8" borderId="13" xfId="0" applyFont="1" applyFill="1" applyBorder="1" applyAlignment="1">
      <alignment horizontal="justify" vertical="center"/>
    </xf>
    <xf numFmtId="0" fontId="24" fillId="3" borderId="0" xfId="0" applyFont="1" applyFill="1" applyBorder="1" applyAlignment="1">
      <alignment horizontal="left" vertical="center" wrapText="1"/>
    </xf>
    <xf numFmtId="4" fontId="14" fillId="8" borderId="11" xfId="0" applyNumberFormat="1" applyFont="1" applyFill="1" applyBorder="1" applyAlignment="1">
      <alignment horizontal="right" vertical="center"/>
    </xf>
    <xf numFmtId="2" fontId="13" fillId="0" borderId="23" xfId="0" applyNumberFormat="1" applyFont="1" applyBorder="1" applyAlignment="1">
      <alignment horizontal="center" vertical="center"/>
    </xf>
    <xf numFmtId="0" fontId="12" fillId="0" borderId="10" xfId="0" applyFont="1" applyBorder="1" applyAlignment="1">
      <alignment horizontal="center" vertical="center" wrapText="1"/>
    </xf>
    <xf numFmtId="2" fontId="12" fillId="0" borderId="10" xfId="0" applyNumberFormat="1" applyFont="1" applyBorder="1" applyAlignment="1">
      <alignment horizontal="right" vertical="center" wrapText="1"/>
    </xf>
    <xf numFmtId="0" fontId="12" fillId="2" borderId="0" xfId="0" applyFont="1" applyFill="1" applyAlignment="1">
      <alignment vertical="center"/>
    </xf>
    <xf numFmtId="0" fontId="16" fillId="8" borderId="10" xfId="0" applyFont="1" applyFill="1" applyBorder="1" applyAlignment="1">
      <alignment horizontal="center" vertical="center" wrapText="1"/>
    </xf>
    <xf numFmtId="0" fontId="11" fillId="2" borderId="10" xfId="0" applyFont="1" applyFill="1" applyBorder="1" applyAlignment="1">
      <alignment horizontal="left"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24" fillId="8" borderId="11" xfId="0" applyFont="1" applyFill="1" applyBorder="1" applyAlignment="1">
      <alignment horizontal="center" vertical="center" wrapText="1"/>
    </xf>
    <xf numFmtId="0" fontId="24" fillId="8" borderId="13" xfId="0" applyFont="1" applyFill="1" applyBorder="1" applyAlignment="1">
      <alignment horizontal="center" vertical="center" wrapText="1"/>
    </xf>
    <xf numFmtId="0" fontId="14" fillId="6" borderId="10" xfId="0" applyFont="1" applyFill="1" applyBorder="1" applyAlignment="1">
      <alignment horizontal="center" vertical="center"/>
    </xf>
    <xf numFmtId="0" fontId="13" fillId="0" borderId="10" xfId="0" applyFont="1" applyFill="1" applyBorder="1" applyAlignment="1">
      <alignment horizontal="center" vertical="center"/>
    </xf>
    <xf numFmtId="0" fontId="19" fillId="0" borderId="19" xfId="0" applyFont="1" applyBorder="1" applyAlignment="1">
      <alignment horizontal="center" vertical="top"/>
    </xf>
    <xf numFmtId="0" fontId="19" fillId="0" borderId="26" xfId="0" applyFont="1" applyBorder="1" applyAlignment="1">
      <alignment horizontal="center" vertical="top"/>
    </xf>
    <xf numFmtId="4" fontId="32" fillId="3" borderId="10" xfId="0" applyNumberFormat="1" applyFont="1" applyFill="1" applyBorder="1" applyAlignment="1">
      <alignment horizontal="center" vertical="center" wrapText="1"/>
    </xf>
    <xf numFmtId="0" fontId="24" fillId="8" borderId="13" xfId="0" applyFont="1" applyFill="1" applyBorder="1" applyAlignment="1">
      <alignment horizontal="left" vertical="center"/>
    </xf>
    <xf numFmtId="0" fontId="19" fillId="0" borderId="0" xfId="0" applyFont="1" applyBorder="1" applyAlignment="1">
      <alignment horizontal="center" vertical="top"/>
    </xf>
    <xf numFmtId="0" fontId="19" fillId="0" borderId="2" xfId="0" applyFont="1" applyBorder="1" applyAlignment="1">
      <alignment horizontal="center" vertical="top"/>
    </xf>
    <xf numFmtId="0" fontId="24" fillId="8" borderId="10"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0" fillId="0" borderId="10" xfId="0" applyBorder="1" applyAlignment="1">
      <alignment horizontal="center" vertical="center"/>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4" fillId="5" borderId="1" xfId="0" applyFont="1" applyFill="1" applyBorder="1" applyAlignment="1">
      <alignment horizontal="center" vertical="center"/>
    </xf>
    <xf numFmtId="0" fontId="0" fillId="0" borderId="13" xfId="0" applyBorder="1"/>
    <xf numFmtId="0" fontId="0" fillId="0" borderId="10" xfId="0" applyBorder="1" applyAlignment="1">
      <alignment horizontal="center" vertical="center"/>
    </xf>
    <xf numFmtId="0" fontId="36"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7" xfId="0" applyFont="1" applyBorder="1" applyAlignment="1">
      <alignment vertical="center" wrapText="1"/>
    </xf>
    <xf numFmtId="0" fontId="35" fillId="0" borderId="35" xfId="0" applyFont="1" applyBorder="1" applyAlignment="1">
      <alignment vertical="center" wrapText="1"/>
    </xf>
    <xf numFmtId="3" fontId="36" fillId="0" borderId="37" xfId="0" applyNumberFormat="1" applyFont="1" applyBorder="1" applyAlignment="1">
      <alignment horizontal="center" vertical="center" wrapText="1"/>
    </xf>
    <xf numFmtId="3" fontId="36" fillId="0" borderId="38" xfId="0" applyNumberFormat="1" applyFont="1" applyBorder="1" applyAlignment="1">
      <alignment horizontal="center" vertical="center" wrapText="1"/>
    </xf>
    <xf numFmtId="3" fontId="36" fillId="0" borderId="39" xfId="0" applyNumberFormat="1" applyFont="1" applyBorder="1" applyAlignment="1">
      <alignment horizontal="center" vertical="center" wrapText="1"/>
    </xf>
    <xf numFmtId="0" fontId="24" fillId="17" borderId="25" xfId="0" applyFont="1" applyFill="1" applyBorder="1" applyAlignment="1">
      <alignment horizontal="center" vertical="center"/>
    </xf>
    <xf numFmtId="0" fontId="16" fillId="8" borderId="27" xfId="0" applyFont="1" applyFill="1" applyBorder="1" applyAlignment="1">
      <alignment horizontal="center" vertical="center"/>
    </xf>
    <xf numFmtId="0" fontId="16" fillId="17" borderId="26" xfId="0" applyFont="1" applyFill="1" applyBorder="1" applyAlignment="1">
      <alignment horizontal="center" vertical="center"/>
    </xf>
    <xf numFmtId="4" fontId="15" fillId="3" borderId="10" xfId="1" applyNumberFormat="1" applyFont="1" applyFill="1" applyBorder="1" applyAlignment="1">
      <alignment horizontal="center" vertical="center"/>
    </xf>
    <xf numFmtId="4" fontId="22" fillId="5" borderId="13" xfId="0" applyNumberFormat="1" applyFont="1" applyFill="1" applyBorder="1" applyAlignment="1">
      <alignment horizontal="right" vertical="center" wrapText="1"/>
    </xf>
    <xf numFmtId="4" fontId="24" fillId="3" borderId="11" xfId="0" applyNumberFormat="1" applyFont="1" applyFill="1" applyBorder="1" applyAlignment="1">
      <alignment horizontal="right" vertical="center"/>
    </xf>
    <xf numFmtId="4" fontId="32" fillId="0" borderId="26"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xf>
    <xf numFmtId="4" fontId="15" fillId="3" borderId="10" xfId="0" applyNumberFormat="1" applyFont="1" applyFill="1" applyBorder="1" applyAlignment="1" applyProtection="1">
      <alignment horizontal="center" vertical="center" wrapText="1"/>
    </xf>
    <xf numFmtId="4" fontId="13" fillId="3" borderId="10" xfId="0" applyNumberFormat="1" applyFont="1" applyFill="1" applyBorder="1" applyAlignment="1">
      <alignment horizontal="center" vertical="center" wrapText="1"/>
    </xf>
    <xf numFmtId="4" fontId="32" fillId="3" borderId="29" xfId="0" applyNumberFormat="1" applyFont="1" applyFill="1" applyBorder="1" applyAlignment="1">
      <alignment horizontal="center" vertical="center" wrapText="1"/>
    </xf>
    <xf numFmtId="4" fontId="14" fillId="8" borderId="10" xfId="0" applyNumberFormat="1" applyFont="1" applyFill="1" applyBorder="1" applyAlignment="1">
      <alignment horizontal="center" vertical="center"/>
    </xf>
    <xf numFmtId="4" fontId="32" fillId="0" borderId="13" xfId="0" applyNumberFormat="1" applyFont="1" applyFill="1" applyBorder="1" applyAlignment="1">
      <alignment horizontal="center" vertical="center" wrapText="1"/>
    </xf>
    <xf numFmtId="4" fontId="32" fillId="3" borderId="13"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4" fontId="32" fillId="0" borderId="12" xfId="0" applyNumberFormat="1" applyFont="1" applyFill="1" applyBorder="1" applyAlignment="1">
      <alignment horizontal="center" vertical="center" wrapText="1"/>
    </xf>
    <xf numFmtId="4" fontId="32" fillId="0" borderId="0" xfId="0" applyNumberFormat="1" applyFont="1" applyFill="1" applyAlignment="1">
      <alignment horizontal="center" vertical="center"/>
    </xf>
    <xf numFmtId="4" fontId="32" fillId="0" borderId="28" xfId="0" applyNumberFormat="1" applyFont="1" applyFill="1" applyBorder="1" applyAlignment="1">
      <alignment horizontal="center" vertical="center"/>
    </xf>
    <xf numFmtId="4" fontId="13" fillId="3" borderId="12"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wrapText="1"/>
    </xf>
    <xf numFmtId="4" fontId="25" fillId="11" borderId="10" xfId="0" applyNumberFormat="1" applyFont="1" applyFill="1" applyBorder="1" applyAlignment="1">
      <alignment horizontal="right" vertical="center" wrapText="1"/>
    </xf>
    <xf numFmtId="4" fontId="32" fillId="3" borderId="10" xfId="1" applyNumberFormat="1" applyFont="1" applyFill="1" applyBorder="1" applyAlignment="1">
      <alignment horizontal="right" vertical="center" wrapText="1"/>
    </xf>
    <xf numFmtId="4" fontId="33" fillId="11" borderId="13" xfId="0" applyNumberFormat="1" applyFont="1" applyFill="1" applyBorder="1" applyAlignment="1">
      <alignment horizontal="right" vertical="center" wrapText="1"/>
    </xf>
    <xf numFmtId="4" fontId="13" fillId="3" borderId="10" xfId="0" applyNumberFormat="1" applyFont="1" applyFill="1" applyBorder="1" applyAlignment="1">
      <alignment horizontal="right" vertical="center" wrapText="1"/>
    </xf>
    <xf numFmtId="4" fontId="33" fillId="11" borderId="10" xfId="0" applyNumberFormat="1" applyFont="1" applyFill="1" applyBorder="1" applyAlignment="1">
      <alignment horizontal="right" vertical="center" wrapText="1"/>
    </xf>
    <xf numFmtId="4" fontId="14" fillId="0" borderId="0" xfId="0" applyNumberFormat="1" applyFont="1" applyAlignment="1">
      <alignment vertical="center"/>
    </xf>
    <xf numFmtId="0" fontId="12" fillId="0" borderId="10" xfId="0" applyFont="1" applyBorder="1"/>
    <xf numFmtId="4" fontId="13" fillId="3" borderId="1" xfId="1" applyNumberFormat="1" applyFont="1" applyFill="1" applyBorder="1" applyAlignment="1">
      <alignment vertical="center"/>
    </xf>
    <xf numFmtId="1" fontId="13" fillId="3" borderId="1" xfId="2" applyNumberFormat="1" applyFont="1" applyFill="1" applyBorder="1" applyAlignment="1">
      <alignment vertical="center"/>
    </xf>
    <xf numFmtId="4" fontId="14" fillId="3" borderId="10" xfId="0" applyNumberFormat="1" applyFont="1" applyFill="1" applyBorder="1" applyAlignment="1">
      <alignment vertical="center"/>
    </xf>
    <xf numFmtId="0" fontId="21" fillId="3" borderId="0" xfId="0" applyFont="1" applyFill="1"/>
    <xf numFmtId="0" fontId="14" fillId="3" borderId="10" xfId="0" applyFont="1" applyFill="1" applyBorder="1" applyAlignment="1">
      <alignment horizontal="center" vertical="center"/>
    </xf>
    <xf numFmtId="2" fontId="12" fillId="3" borderId="10" xfId="0" applyNumberFormat="1" applyFont="1" applyFill="1" applyBorder="1" applyAlignment="1">
      <alignment horizontal="right" vertical="center" wrapText="1"/>
    </xf>
    <xf numFmtId="2" fontId="13" fillId="3" borderId="1" xfId="2" applyNumberFormat="1" applyFont="1" applyFill="1" applyBorder="1" applyAlignment="1">
      <alignment horizontal="right" vertical="center"/>
    </xf>
    <xf numFmtId="0" fontId="12" fillId="0" borderId="0" xfId="0" applyFont="1" applyBorder="1" applyAlignment="1">
      <alignment horizontal="justify" vertical="center" wrapText="1"/>
    </xf>
    <xf numFmtId="0" fontId="12" fillId="0" borderId="0" xfId="0" applyFont="1" applyAlignment="1">
      <alignment horizontal="justify" vertical="center"/>
    </xf>
    <xf numFmtId="0" fontId="35" fillId="0" borderId="36" xfId="0" applyFont="1" applyBorder="1" applyAlignment="1">
      <alignment vertical="center" wrapText="1"/>
    </xf>
    <xf numFmtId="0" fontId="35" fillId="0" borderId="10" xfId="0" applyFont="1" applyBorder="1" applyAlignment="1">
      <alignment vertical="center" wrapText="1"/>
    </xf>
    <xf numFmtId="0" fontId="31" fillId="0" borderId="10" xfId="0" applyFont="1" applyBorder="1" applyAlignment="1">
      <alignment vertical="center"/>
    </xf>
    <xf numFmtId="0" fontId="21" fillId="15" borderId="0" xfId="0" applyFont="1" applyFill="1"/>
    <xf numFmtId="0" fontId="31" fillId="0" borderId="0" xfId="0" applyFont="1" applyAlignment="1">
      <alignment horizontal="center" vertical="center"/>
    </xf>
    <xf numFmtId="0" fontId="31" fillId="0" borderId="0" xfId="0" applyFont="1" applyAlignment="1">
      <alignment horizontal="left" vertical="center"/>
    </xf>
    <xf numFmtId="10" fontId="33" fillId="0" borderId="0" xfId="2" applyNumberFormat="1" applyFont="1" applyAlignment="1">
      <alignment horizontal="center" vertical="center"/>
    </xf>
    <xf numFmtId="166" fontId="33" fillId="0" borderId="0" xfId="0" applyNumberFormat="1" applyFont="1" applyAlignment="1">
      <alignment horizontal="center"/>
    </xf>
    <xf numFmtId="166" fontId="33" fillId="0" borderId="0" xfId="0" applyNumberFormat="1" applyFont="1" applyAlignment="1">
      <alignment horizontal="center" vertical="center"/>
    </xf>
    <xf numFmtId="166" fontId="21" fillId="15" borderId="10" xfId="0" applyNumberFormat="1" applyFont="1" applyFill="1" applyBorder="1"/>
    <xf numFmtId="10" fontId="31" fillId="0" borderId="0" xfId="0" applyNumberFormat="1" applyFont="1" applyAlignment="1">
      <alignment horizontal="center"/>
    </xf>
    <xf numFmtId="166" fontId="31" fillId="0" borderId="0" xfId="0" applyNumberFormat="1" applyFont="1" applyAlignment="1">
      <alignment horizontal="center" vertical="center"/>
    </xf>
    <xf numFmtId="0" fontId="31" fillId="0" borderId="0" xfId="0" applyFont="1"/>
    <xf numFmtId="10" fontId="33" fillId="0" borderId="0" xfId="2" applyNumberFormat="1" applyFont="1" applyAlignment="1">
      <alignment horizontal="center"/>
    </xf>
    <xf numFmtId="0" fontId="33" fillId="0" borderId="0" xfId="0" applyFont="1" applyAlignment="1">
      <alignment vertical="center"/>
    </xf>
    <xf numFmtId="10" fontId="33" fillId="0" borderId="0" xfId="0" applyNumberFormat="1" applyFont="1" applyAlignment="1">
      <alignment vertical="center"/>
    </xf>
    <xf numFmtId="166" fontId="31" fillId="0" borderId="0" xfId="0" applyNumberFormat="1" applyFont="1" applyAlignment="1">
      <alignment vertical="center"/>
    </xf>
    <xf numFmtId="0" fontId="35" fillId="0" borderId="42" xfId="0" applyFont="1" applyBorder="1" applyAlignment="1">
      <alignment vertical="center" wrapText="1"/>
    </xf>
    <xf numFmtId="0" fontId="39"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40" fillId="0" borderId="10" xfId="0" applyFont="1" applyBorder="1" applyAlignment="1">
      <alignment horizontal="center" vertical="center" wrapText="1"/>
    </xf>
    <xf numFmtId="0" fontId="39" fillId="0" borderId="32" xfId="0" applyFont="1" applyBorder="1" applyAlignment="1">
      <alignment horizontal="left" vertical="center" wrapText="1"/>
    </xf>
    <xf numFmtId="0" fontId="40" fillId="0" borderId="33"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2" xfId="0" applyFont="1" applyBorder="1" applyAlignment="1">
      <alignment horizontal="center" vertical="center" wrapText="1"/>
    </xf>
    <xf numFmtId="0" fontId="39" fillId="0" borderId="36" xfId="0" applyFont="1" applyBorder="1" applyAlignment="1">
      <alignment horizontal="left"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1" xfId="0" applyFont="1" applyBorder="1" applyAlignment="1">
      <alignment horizontal="center" vertical="center" wrapText="1"/>
    </xf>
    <xf numFmtId="0" fontId="39" fillId="0" borderId="35" xfId="0" applyFont="1" applyBorder="1" applyAlignment="1">
      <alignment horizontal="left"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45" fillId="0" borderId="0" xfId="0" applyFont="1" applyBorder="1" applyAlignment="1">
      <alignment vertical="center"/>
    </xf>
    <xf numFmtId="0" fontId="45" fillId="0" borderId="0" xfId="0" applyFont="1" applyAlignment="1">
      <alignment vertical="center"/>
    </xf>
    <xf numFmtId="0" fontId="44" fillId="0" borderId="67" xfId="0" applyFont="1" applyBorder="1" applyAlignment="1">
      <alignment horizontal="center" vertical="center"/>
    </xf>
    <xf numFmtId="0" fontId="44" fillId="0" borderId="0" xfId="0" applyFont="1" applyBorder="1" applyAlignment="1">
      <alignment horizontal="center" vertical="center"/>
    </xf>
    <xf numFmtId="0" fontId="44" fillId="0" borderId="68" xfId="0" applyFont="1" applyBorder="1" applyAlignment="1">
      <alignment horizontal="center" vertical="center"/>
    </xf>
    <xf numFmtId="0" fontId="44" fillId="2" borderId="52" xfId="0" applyFont="1" applyFill="1" applyBorder="1" applyAlignment="1">
      <alignment horizontal="left" vertical="center"/>
    </xf>
    <xf numFmtId="0" fontId="44" fillId="2" borderId="56" xfId="0" applyFont="1" applyFill="1" applyBorder="1" applyAlignment="1">
      <alignment horizontal="left" vertical="center"/>
    </xf>
    <xf numFmtId="4" fontId="46" fillId="9" borderId="10" xfId="0" applyNumberFormat="1" applyFont="1" applyFill="1" applyBorder="1" applyAlignment="1">
      <alignment vertical="center"/>
    </xf>
    <xf numFmtId="0" fontId="47" fillId="16" borderId="0" xfId="0" applyFont="1" applyFill="1" applyBorder="1" applyAlignment="1">
      <alignment vertical="center"/>
    </xf>
    <xf numFmtId="4" fontId="45" fillId="9" borderId="60" xfId="1" applyNumberFormat="1" applyFont="1" applyFill="1" applyBorder="1" applyAlignment="1">
      <alignment horizontal="center" vertical="center"/>
    </xf>
    <xf numFmtId="4" fontId="46" fillId="9" borderId="61" xfId="1" applyNumberFormat="1" applyFont="1" applyFill="1" applyBorder="1" applyAlignment="1">
      <alignment vertical="center"/>
    </xf>
    <xf numFmtId="4" fontId="46" fillId="9" borderId="62" xfId="1" applyNumberFormat="1" applyFont="1" applyFill="1" applyBorder="1" applyAlignment="1">
      <alignment vertical="center"/>
    </xf>
    <xf numFmtId="0" fontId="44" fillId="2" borderId="56" xfId="0" applyFont="1" applyFill="1" applyBorder="1" applyAlignment="1">
      <alignment horizontal="left" vertical="center" wrapText="1"/>
    </xf>
    <xf numFmtId="0" fontId="44" fillId="6" borderId="12"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58" xfId="0" applyFont="1" applyFill="1" applyBorder="1" applyAlignment="1">
      <alignment horizontal="center" vertical="center" wrapText="1"/>
    </xf>
    <xf numFmtId="165" fontId="52" fillId="18" borderId="63" xfId="1" applyFont="1" applyFill="1" applyBorder="1" applyAlignment="1">
      <alignment horizontal="center" vertical="center"/>
    </xf>
    <xf numFmtId="165" fontId="52" fillId="18" borderId="10" xfId="1" applyNumberFormat="1" applyFont="1" applyFill="1" applyBorder="1" applyAlignment="1">
      <alignment horizontal="center" vertical="center"/>
    </xf>
    <xf numFmtId="0" fontId="54" fillId="0" borderId="0" xfId="0" applyFont="1"/>
    <xf numFmtId="0" fontId="54" fillId="0" borderId="0" xfId="0" applyFont="1" applyAlignment="1">
      <alignment horizontal="center"/>
    </xf>
    <xf numFmtId="4" fontId="55" fillId="3" borderId="0" xfId="1" applyNumberFormat="1" applyFont="1" applyFill="1" applyBorder="1" applyAlignment="1">
      <alignment vertical="center"/>
    </xf>
    <xf numFmtId="0" fontId="54" fillId="3" borderId="0" xfId="0" applyFont="1" applyFill="1"/>
    <xf numFmtId="4" fontId="55" fillId="3" borderId="0" xfId="4" applyNumberFormat="1" applyFont="1" applyFill="1" applyBorder="1" applyAlignment="1">
      <alignment vertical="center"/>
    </xf>
    <xf numFmtId="165" fontId="56" fillId="3" borderId="0" xfId="1" applyNumberFormat="1" applyFont="1" applyFill="1" applyBorder="1" applyAlignment="1">
      <alignment horizontal="center" vertical="center"/>
    </xf>
    <xf numFmtId="2" fontId="56" fillId="3" borderId="0" xfId="1" applyNumberFormat="1" applyFont="1" applyFill="1" applyBorder="1" applyAlignment="1">
      <alignment horizontal="center" vertical="center"/>
    </xf>
    <xf numFmtId="0" fontId="55" fillId="21" borderId="69" xfId="0" applyFont="1" applyFill="1" applyBorder="1" applyAlignment="1">
      <alignment horizontal="center" vertical="center" wrapText="1"/>
    </xf>
    <xf numFmtId="0" fontId="55" fillId="20" borderId="69" xfId="0" applyFont="1" applyFill="1" applyBorder="1" applyAlignment="1">
      <alignment horizontal="center" vertical="center" wrapText="1"/>
    </xf>
    <xf numFmtId="0" fontId="54" fillId="0" borderId="0" xfId="0" applyFont="1" applyBorder="1"/>
    <xf numFmtId="0" fontId="53" fillId="0" borderId="0" xfId="0" applyFont="1" applyBorder="1" applyAlignment="1">
      <alignment horizontal="center" vertical="center"/>
    </xf>
    <xf numFmtId="0" fontId="54" fillId="0" borderId="0" xfId="0" applyFont="1" applyBorder="1" applyAlignment="1">
      <alignment horizontal="center"/>
    </xf>
    <xf numFmtId="0" fontId="55" fillId="21" borderId="73" xfId="0" applyFont="1" applyFill="1" applyBorder="1" applyAlignment="1">
      <alignment horizontal="center" vertical="center" wrapText="1"/>
    </xf>
    <xf numFmtId="4" fontId="44" fillId="9" borderId="61" xfId="1" applyNumberFormat="1" applyFont="1" applyFill="1" applyBorder="1" applyAlignment="1">
      <alignment horizontal="center" vertical="center"/>
    </xf>
    <xf numFmtId="4" fontId="62" fillId="3" borderId="29" xfId="4" applyNumberFormat="1" applyFont="1" applyFill="1" applyBorder="1" applyAlignment="1">
      <alignment vertical="center"/>
    </xf>
    <xf numFmtId="2" fontId="64" fillId="3" borderId="10" xfId="1" applyNumberFormat="1" applyFont="1" applyFill="1" applyBorder="1" applyAlignment="1">
      <alignment horizontal="center" vertical="center"/>
    </xf>
    <xf numFmtId="2" fontId="63" fillId="18" borderId="10" xfId="1" applyNumberFormat="1" applyFont="1" applyFill="1" applyBorder="1" applyAlignment="1">
      <alignment horizontal="center" vertical="center"/>
    </xf>
    <xf numFmtId="4" fontId="62" fillId="3" borderId="10" xfId="4" applyNumberFormat="1" applyFont="1" applyFill="1" applyBorder="1" applyAlignment="1">
      <alignment vertical="center"/>
    </xf>
    <xf numFmtId="0" fontId="62" fillId="3" borderId="29" xfId="0" applyFont="1" applyFill="1" applyBorder="1" applyAlignment="1">
      <alignment horizontal="center" vertical="center"/>
    </xf>
    <xf numFmtId="4" fontId="64" fillId="3" borderId="0" xfId="1" applyNumberFormat="1" applyFont="1" applyFill="1" applyBorder="1" applyAlignment="1">
      <alignment vertical="center"/>
    </xf>
    <xf numFmtId="165" fontId="63" fillId="3" borderId="0" xfId="1" applyNumberFormat="1" applyFont="1" applyFill="1" applyBorder="1" applyAlignment="1">
      <alignment horizontal="center" vertical="center"/>
    </xf>
    <xf numFmtId="2" fontId="63" fillId="3" borderId="0" xfId="1" applyNumberFormat="1" applyFont="1" applyFill="1" applyBorder="1" applyAlignment="1">
      <alignment horizontal="center" vertical="center"/>
    </xf>
    <xf numFmtId="4" fontId="55" fillId="3" borderId="0" xfId="4" applyNumberFormat="1" applyFont="1" applyFill="1" applyBorder="1" applyAlignment="1">
      <alignment horizontal="center" vertical="center"/>
    </xf>
    <xf numFmtId="165" fontId="52" fillId="18" borderId="69" xfId="1" applyFont="1" applyFill="1" applyBorder="1" applyAlignment="1">
      <alignment horizontal="center" vertical="center"/>
    </xf>
    <xf numFmtId="165" fontId="62" fillId="3" borderId="27" xfId="1" applyFont="1" applyFill="1" applyBorder="1" applyAlignment="1">
      <alignment horizontal="center" vertical="center"/>
    </xf>
    <xf numFmtId="4" fontId="62" fillId="3" borderId="13" xfId="1" applyNumberFormat="1" applyFont="1" applyFill="1" applyBorder="1" applyAlignment="1">
      <alignment vertical="center"/>
    </xf>
    <xf numFmtId="4" fontId="64" fillId="3" borderId="0" xfId="4" applyNumberFormat="1" applyFont="1" applyFill="1" applyBorder="1" applyAlignment="1">
      <alignment horizontal="center" vertical="center"/>
    </xf>
    <xf numFmtId="4" fontId="62" fillId="3" borderId="85" xfId="4" applyNumberFormat="1" applyFont="1" applyFill="1" applyBorder="1" applyAlignment="1">
      <alignment vertical="center"/>
    </xf>
    <xf numFmtId="165" fontId="64" fillId="3" borderId="86" xfId="1" applyFont="1" applyFill="1" applyBorder="1" applyAlignment="1">
      <alignment horizontal="center" vertical="center"/>
    </xf>
    <xf numFmtId="4" fontId="62" fillId="3" borderId="87" xfId="4" applyNumberFormat="1" applyFont="1" applyFill="1" applyBorder="1" applyAlignment="1">
      <alignment vertical="center"/>
    </xf>
    <xf numFmtId="4" fontId="62" fillId="3" borderId="17" xfId="4" applyNumberFormat="1" applyFont="1" applyFill="1" applyBorder="1" applyAlignment="1">
      <alignment vertical="center"/>
    </xf>
    <xf numFmtId="0" fontId="44" fillId="2" borderId="56" xfId="0" applyFont="1" applyFill="1" applyBorder="1" applyAlignment="1">
      <alignment horizontal="left" vertical="center"/>
    </xf>
    <xf numFmtId="0" fontId="55" fillId="21" borderId="73" xfId="0" applyFont="1" applyFill="1" applyBorder="1" applyAlignment="1">
      <alignment horizontal="center" vertical="center" wrapText="1"/>
    </xf>
    <xf numFmtId="0" fontId="58" fillId="3" borderId="0" xfId="0" applyFont="1" applyFill="1" applyBorder="1" applyAlignment="1"/>
    <xf numFmtId="0" fontId="55" fillId="3" borderId="0" xfId="0" applyFont="1" applyFill="1" applyBorder="1" applyAlignment="1">
      <alignment horizontal="center" vertical="center" wrapText="1"/>
    </xf>
    <xf numFmtId="0" fontId="62" fillId="3" borderId="10" xfId="0" applyFont="1" applyFill="1" applyBorder="1" applyAlignment="1">
      <alignment horizontal="center" vertical="center"/>
    </xf>
    <xf numFmtId="0" fontId="49" fillId="2" borderId="56" xfId="0" applyFont="1" applyFill="1" applyBorder="1" applyAlignment="1">
      <alignment horizontal="left" vertical="center" wrapText="1"/>
    </xf>
    <xf numFmtId="0" fontId="49" fillId="2" borderId="56" xfId="0" applyFont="1" applyFill="1" applyBorder="1" applyAlignment="1">
      <alignment horizontal="left" vertical="center"/>
    </xf>
    <xf numFmtId="0" fontId="49" fillId="6" borderId="12" xfId="0" applyFont="1" applyFill="1" applyBorder="1" applyAlignment="1">
      <alignment horizontal="center" vertical="center" wrapText="1"/>
    </xf>
    <xf numFmtId="0" fontId="49" fillId="6" borderId="10" xfId="0" applyFont="1" applyFill="1" applyBorder="1" applyAlignment="1">
      <alignment horizontal="center" vertical="center" wrapText="1"/>
    </xf>
    <xf numFmtId="0" fontId="49" fillId="6" borderId="58" xfId="0" applyFont="1" applyFill="1" applyBorder="1" applyAlignment="1">
      <alignment horizontal="center" vertical="center" wrapText="1"/>
    </xf>
    <xf numFmtId="4" fontId="67" fillId="9" borderId="10" xfId="0" applyNumberFormat="1" applyFont="1" applyFill="1" applyBorder="1" applyAlignment="1">
      <alignment vertical="center"/>
    </xf>
    <xf numFmtId="165" fontId="68" fillId="18" borderId="10" xfId="1" applyNumberFormat="1" applyFont="1" applyFill="1" applyBorder="1" applyAlignment="1">
      <alignment horizontal="center" vertical="center"/>
    </xf>
    <xf numFmtId="165" fontId="68" fillId="18" borderId="63" xfId="1" applyFont="1" applyFill="1" applyBorder="1" applyAlignment="1">
      <alignment horizontal="center" vertical="center"/>
    </xf>
    <xf numFmtId="0" fontId="49" fillId="6" borderId="56" xfId="0" applyFont="1" applyFill="1" applyBorder="1" applyAlignment="1">
      <alignment horizontal="center" vertical="center" wrapText="1"/>
    </xf>
    <xf numFmtId="0" fontId="69" fillId="6" borderId="10" xfId="0" applyFont="1" applyFill="1" applyBorder="1" applyAlignment="1">
      <alignment horizontal="center" vertical="center" wrapText="1"/>
    </xf>
    <xf numFmtId="0" fontId="69" fillId="6" borderId="58" xfId="0" applyFont="1" applyFill="1" applyBorder="1" applyAlignment="1">
      <alignment horizontal="center" vertical="center" wrapText="1"/>
    </xf>
    <xf numFmtId="4" fontId="66" fillId="9" borderId="60" xfId="1" applyNumberFormat="1" applyFont="1" applyFill="1" applyBorder="1" applyAlignment="1">
      <alignment horizontal="center" vertical="center"/>
    </xf>
    <xf numFmtId="4" fontId="49" fillId="9" borderId="61" xfId="1" applyNumberFormat="1" applyFont="1" applyFill="1" applyBorder="1" applyAlignment="1">
      <alignment horizontal="center" vertical="center"/>
    </xf>
    <xf numFmtId="4" fontId="67" fillId="9" borderId="61" xfId="1" applyNumberFormat="1" applyFont="1" applyFill="1" applyBorder="1" applyAlignment="1">
      <alignment vertical="center"/>
    </xf>
    <xf numFmtId="4" fontId="67" fillId="9" borderId="62" xfId="1" applyNumberFormat="1" applyFont="1" applyFill="1" applyBorder="1" applyAlignment="1">
      <alignment vertical="center"/>
    </xf>
    <xf numFmtId="0" fontId="66" fillId="0" borderId="0" xfId="0" applyFont="1" applyAlignment="1">
      <alignment vertical="center"/>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3" fillId="0" borderId="0" xfId="0" applyFont="1" applyBorder="1" applyAlignment="1">
      <alignment horizontal="center" vertical="center"/>
    </xf>
    <xf numFmtId="0" fontId="5" fillId="0" borderId="6" xfId="0" applyFont="1" applyBorder="1" applyAlignment="1">
      <alignment horizontal="left" vertical="top"/>
    </xf>
    <xf numFmtId="0" fontId="0" fillId="0" borderId="6" xfId="0" applyFont="1" applyBorder="1" applyAlignment="1">
      <alignment horizontal="left" vertical="top"/>
    </xf>
    <xf numFmtId="0" fontId="6" fillId="2" borderId="6" xfId="0" applyFont="1" applyFill="1" applyBorder="1" applyAlignment="1">
      <alignment horizontal="center" vertical="center"/>
    </xf>
    <xf numFmtId="0" fontId="6" fillId="0" borderId="6" xfId="0" applyFont="1" applyBorder="1" applyAlignment="1">
      <alignment horizontal="left" vertical="center"/>
    </xf>
    <xf numFmtId="0" fontId="4" fillId="0" borderId="6" xfId="0" applyFont="1" applyBorder="1" applyAlignment="1">
      <alignment horizontal="left" vertical="top"/>
    </xf>
    <xf numFmtId="0" fontId="8" fillId="3" borderId="7" xfId="0" applyFont="1" applyFill="1" applyBorder="1" applyAlignment="1">
      <alignment horizontal="center" vertical="center"/>
    </xf>
    <xf numFmtId="0" fontId="8" fillId="3" borderId="9" xfId="0" applyFont="1" applyFill="1" applyBorder="1" applyAlignment="1">
      <alignment horizontal="center" vertical="center"/>
    </xf>
    <xf numFmtId="4" fontId="9" fillId="3" borderId="7" xfId="2" applyNumberFormat="1" applyFont="1" applyFill="1" applyBorder="1" applyAlignment="1">
      <alignment horizontal="center" vertical="center"/>
    </xf>
    <xf numFmtId="4" fontId="9" fillId="3" borderId="9" xfId="2" applyNumberFormat="1" applyFont="1" applyFill="1" applyBorder="1" applyAlignment="1">
      <alignment horizontal="center" vertical="center"/>
    </xf>
    <xf numFmtId="0" fontId="6" fillId="0" borderId="9" xfId="0" applyFont="1" applyBorder="1" applyAlignment="1">
      <alignment horizontal="left" vertical="center"/>
    </xf>
    <xf numFmtId="0" fontId="6" fillId="0" borderId="7"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9" xfId="0" applyFont="1" applyFill="1" applyBorder="1" applyAlignment="1">
      <alignment horizontal="center" vertical="center"/>
    </xf>
    <xf numFmtId="0" fontId="66" fillId="2" borderId="11" xfId="0" applyFont="1" applyFill="1" applyBorder="1" applyAlignment="1">
      <alignment horizontal="justify" vertical="center" wrapText="1"/>
    </xf>
    <xf numFmtId="0" fontId="66" fillId="2" borderId="12" xfId="0" applyFont="1" applyFill="1" applyBorder="1" applyAlignment="1">
      <alignment horizontal="justify" vertical="center" wrapText="1"/>
    </xf>
    <xf numFmtId="0" fontId="66" fillId="2" borderId="57" xfId="0" applyFont="1" applyFill="1" applyBorder="1" applyAlignment="1">
      <alignment horizontal="justify" vertical="center" wrapText="1"/>
    </xf>
    <xf numFmtId="0" fontId="50" fillId="0" borderId="64" xfId="0" applyFont="1" applyBorder="1" applyAlignment="1">
      <alignment horizontal="center" vertical="center"/>
    </xf>
    <xf numFmtId="0" fontId="50" fillId="0" borderId="65" xfId="0" applyFont="1" applyBorder="1" applyAlignment="1">
      <alignment horizontal="center" vertical="center"/>
    </xf>
    <xf numFmtId="0" fontId="50" fillId="0" borderId="66" xfId="0" applyFont="1" applyBorder="1" applyAlignment="1">
      <alignment horizontal="center" vertical="center"/>
    </xf>
    <xf numFmtId="0" fontId="50" fillId="0" borderId="67" xfId="0" applyFont="1" applyBorder="1" applyAlignment="1">
      <alignment horizontal="center" vertical="center"/>
    </xf>
    <xf numFmtId="0" fontId="50" fillId="0" borderId="0" xfId="0" applyFont="1" applyBorder="1" applyAlignment="1">
      <alignment horizontal="center" vertical="center"/>
    </xf>
    <xf numFmtId="0" fontId="50" fillId="0" borderId="68" xfId="0" applyFont="1" applyBorder="1" applyAlignment="1">
      <alignment horizontal="center" vertical="center"/>
    </xf>
    <xf numFmtId="0" fontId="49" fillId="2" borderId="53" xfId="0" applyFont="1" applyFill="1" applyBorder="1" applyAlignment="1">
      <alignment horizontal="left" vertical="center"/>
    </xf>
    <xf numFmtId="0" fontId="49" fillId="2" borderId="54" xfId="0" applyFont="1" applyFill="1" applyBorder="1" applyAlignment="1">
      <alignment horizontal="left" vertical="center"/>
    </xf>
    <xf numFmtId="0" fontId="49" fillId="2" borderId="55" xfId="0" applyFont="1" applyFill="1" applyBorder="1" applyAlignment="1">
      <alignment horizontal="left" vertical="center"/>
    </xf>
    <xf numFmtId="49" fontId="66" fillId="2" borderId="11" xfId="0" applyNumberFormat="1" applyFont="1" applyFill="1" applyBorder="1" applyAlignment="1">
      <alignment horizontal="left" vertical="center"/>
    </xf>
    <xf numFmtId="0" fontId="66" fillId="2" borderId="12" xfId="0" applyFont="1" applyFill="1" applyBorder="1" applyAlignment="1">
      <alignment horizontal="left" vertical="center"/>
    </xf>
    <xf numFmtId="0" fontId="66" fillId="2" borderId="57" xfId="0" applyFont="1" applyFill="1" applyBorder="1" applyAlignment="1">
      <alignment horizontal="left" vertical="center"/>
    </xf>
    <xf numFmtId="0" fontId="66" fillId="2" borderId="11" xfId="0" applyFont="1" applyFill="1" applyBorder="1" applyAlignment="1">
      <alignment horizontal="left" vertical="center"/>
    </xf>
    <xf numFmtId="0" fontId="70" fillId="18" borderId="65" xfId="0" applyFont="1" applyFill="1" applyBorder="1" applyAlignment="1">
      <alignment horizontal="center" vertical="center"/>
    </xf>
    <xf numFmtId="0" fontId="49" fillId="2" borderId="56" xfId="0" applyFont="1" applyFill="1" applyBorder="1" applyAlignment="1">
      <alignment horizontal="left" vertical="center"/>
    </xf>
    <xf numFmtId="0" fontId="49" fillId="2" borderId="10" xfId="0" applyFont="1" applyFill="1" applyBorder="1" applyAlignment="1">
      <alignment horizontal="left" vertical="center"/>
    </xf>
    <xf numFmtId="0" fontId="49" fillId="2" borderId="58" xfId="0" applyFont="1" applyFill="1" applyBorder="1" applyAlignment="1">
      <alignment horizontal="left" vertical="center"/>
    </xf>
    <xf numFmtId="0" fontId="49" fillId="6" borderId="59" xfId="0"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1" xfId="0" applyFont="1" applyFill="1" applyBorder="1" applyAlignment="1">
      <alignment horizontal="center" vertical="center" wrapText="1"/>
    </xf>
    <xf numFmtId="0" fontId="67" fillId="9" borderId="59" xfId="0" applyFont="1" applyFill="1" applyBorder="1" applyAlignment="1">
      <alignment horizontal="center" vertical="center"/>
    </xf>
    <xf numFmtId="0" fontId="67" fillId="9" borderId="13" xfId="0" applyFont="1" applyFill="1" applyBorder="1" applyAlignment="1">
      <alignment horizontal="center" vertical="center"/>
    </xf>
    <xf numFmtId="4" fontId="67" fillId="9" borderId="11" xfId="0" applyNumberFormat="1" applyFont="1" applyFill="1" applyBorder="1" applyAlignment="1">
      <alignment horizontal="center" vertical="center"/>
    </xf>
    <xf numFmtId="4" fontId="67" fillId="9" borderId="13" xfId="0" applyNumberFormat="1" applyFont="1" applyFill="1" applyBorder="1" applyAlignment="1">
      <alignment horizontal="center" vertical="center"/>
    </xf>
    <xf numFmtId="0" fontId="45" fillId="2" borderId="11" xfId="0" applyFont="1" applyFill="1" applyBorder="1" applyAlignment="1">
      <alignment horizontal="justify" vertical="center" wrapText="1"/>
    </xf>
    <xf numFmtId="0" fontId="45" fillId="2" borderId="12" xfId="0" applyFont="1" applyFill="1" applyBorder="1" applyAlignment="1">
      <alignment horizontal="justify" vertical="center" wrapText="1"/>
    </xf>
    <xf numFmtId="0" fontId="45" fillId="2" borderId="57" xfId="0" applyFont="1" applyFill="1" applyBorder="1" applyAlignment="1">
      <alignment horizontal="justify" vertical="center" wrapText="1"/>
    </xf>
    <xf numFmtId="49" fontId="45" fillId="2" borderId="11" xfId="0" applyNumberFormat="1" applyFont="1" applyFill="1" applyBorder="1" applyAlignment="1">
      <alignment horizontal="left" vertical="center"/>
    </xf>
    <xf numFmtId="0" fontId="45" fillId="2" borderId="12" xfId="0" applyFont="1" applyFill="1" applyBorder="1" applyAlignment="1">
      <alignment horizontal="left" vertical="center"/>
    </xf>
    <xf numFmtId="0" fontId="45" fillId="2" borderId="57" xfId="0" applyFont="1" applyFill="1" applyBorder="1" applyAlignment="1">
      <alignment horizontal="left" vertical="center"/>
    </xf>
    <xf numFmtId="0" fontId="45" fillId="2" borderId="11" xfId="0" applyFont="1" applyFill="1" applyBorder="1" applyAlignment="1">
      <alignment horizontal="left" vertical="center"/>
    </xf>
    <xf numFmtId="0" fontId="51" fillId="18" borderId="65" xfId="0" applyFont="1" applyFill="1" applyBorder="1" applyAlignment="1">
      <alignment horizontal="center" vertical="center"/>
    </xf>
    <xf numFmtId="0" fontId="44" fillId="2" borderId="56"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58" xfId="0" applyFont="1" applyFill="1" applyBorder="1" applyAlignment="1">
      <alignment horizontal="left" vertical="center"/>
    </xf>
    <xf numFmtId="0" fontId="44" fillId="6" borderId="59" xfId="0" applyFont="1" applyFill="1" applyBorder="1" applyAlignment="1">
      <alignment horizontal="center" vertical="center" wrapText="1"/>
    </xf>
    <xf numFmtId="0" fontId="44" fillId="6" borderId="13"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6" fillId="9" borderId="59" xfId="0" applyFont="1" applyFill="1" applyBorder="1" applyAlignment="1">
      <alignment horizontal="center" vertical="center"/>
    </xf>
    <xf numFmtId="0" fontId="46" fillId="9" borderId="13" xfId="0" applyFont="1" applyFill="1" applyBorder="1" applyAlignment="1">
      <alignment horizontal="center" vertical="center"/>
    </xf>
    <xf numFmtId="4" fontId="46" fillId="9" borderId="11" xfId="0" applyNumberFormat="1" applyFont="1" applyFill="1" applyBorder="1" applyAlignment="1">
      <alignment horizontal="center" vertical="center"/>
    </xf>
    <xf numFmtId="4" fontId="46" fillId="9" borderId="13" xfId="0" applyNumberFormat="1" applyFont="1" applyFill="1" applyBorder="1" applyAlignment="1">
      <alignment horizontal="center" vertical="center"/>
    </xf>
    <xf numFmtId="4" fontId="46" fillId="9" borderId="59" xfId="0" applyNumberFormat="1" applyFont="1" applyFill="1" applyBorder="1" applyAlignment="1">
      <alignment horizontal="center" vertical="center"/>
    </xf>
    <xf numFmtId="0" fontId="61" fillId="0" borderId="0" xfId="0" applyFont="1" applyAlignment="1">
      <alignment horizontal="center"/>
    </xf>
    <xf numFmtId="4" fontId="64" fillId="19" borderId="31" xfId="4" applyNumberFormat="1" applyFont="1" applyFill="1" applyBorder="1" applyAlignment="1">
      <alignment horizontal="center" vertical="center"/>
    </xf>
    <xf numFmtId="4" fontId="64" fillId="19" borderId="76" xfId="4" applyNumberFormat="1" applyFont="1" applyFill="1" applyBorder="1" applyAlignment="1">
      <alignment horizontal="center" vertical="center"/>
    </xf>
    <xf numFmtId="0" fontId="62" fillId="3" borderId="10" xfId="0" applyFont="1" applyFill="1" applyBorder="1" applyAlignment="1">
      <alignment horizontal="justify" vertical="center" wrapText="1"/>
    </xf>
    <xf numFmtId="0" fontId="62" fillId="3" borderId="11" xfId="0" applyFont="1" applyFill="1" applyBorder="1" applyAlignment="1">
      <alignment horizontal="justify" vertical="center" wrapText="1"/>
    </xf>
    <xf numFmtId="0" fontId="57" fillId="2" borderId="81" xfId="0" applyFont="1" applyFill="1" applyBorder="1" applyAlignment="1">
      <alignment horizontal="left" vertical="center"/>
    </xf>
    <xf numFmtId="0" fontId="57" fillId="2" borderId="82" xfId="0" applyFont="1" applyFill="1" applyBorder="1" applyAlignment="1">
      <alignment horizontal="left" vertical="center"/>
    </xf>
    <xf numFmtId="0" fontId="57" fillId="2" borderId="83" xfId="0" applyFont="1" applyFill="1" applyBorder="1" applyAlignment="1">
      <alignment horizontal="left" vertical="center"/>
    </xf>
    <xf numFmtId="0" fontId="58" fillId="0" borderId="0" xfId="0" applyFont="1" applyBorder="1" applyAlignment="1">
      <alignment horizontal="center"/>
    </xf>
    <xf numFmtId="0" fontId="58" fillId="0" borderId="0" xfId="0" applyFont="1" applyBorder="1" applyAlignment="1">
      <alignment horizontal="center" vertical="center"/>
    </xf>
    <xf numFmtId="0" fontId="58" fillId="2" borderId="81" xfId="0" applyFont="1" applyFill="1" applyBorder="1" applyAlignment="1">
      <alignment horizontal="left" vertical="center"/>
    </xf>
    <xf numFmtId="0" fontId="58" fillId="2" borderId="82" xfId="0" applyFont="1" applyFill="1" applyBorder="1" applyAlignment="1">
      <alignment horizontal="left" vertical="center"/>
    </xf>
    <xf numFmtId="0" fontId="58" fillId="2" borderId="81" xfId="0" applyFont="1" applyFill="1" applyBorder="1" applyAlignment="1">
      <alignment horizontal="left"/>
    </xf>
    <xf numFmtId="0" fontId="58" fillId="2" borderId="83" xfId="0" applyFont="1" applyFill="1" applyBorder="1" applyAlignment="1">
      <alignment horizontal="left"/>
    </xf>
    <xf numFmtId="0" fontId="58" fillId="2" borderId="82" xfId="0" applyFont="1" applyFill="1" applyBorder="1" applyAlignment="1">
      <alignment horizontal="left"/>
    </xf>
    <xf numFmtId="0" fontId="58" fillId="2" borderId="71" xfId="0" applyFont="1" applyFill="1" applyBorder="1" applyAlignment="1">
      <alignment horizontal="left"/>
    </xf>
    <xf numFmtId="0" fontId="58" fillId="2" borderId="72" xfId="0" applyFont="1" applyFill="1" applyBorder="1" applyAlignment="1">
      <alignment horizontal="left"/>
    </xf>
    <xf numFmtId="0" fontId="58" fillId="2" borderId="73" xfId="0" applyFont="1" applyFill="1" applyBorder="1" applyAlignment="1">
      <alignment horizontal="left"/>
    </xf>
    <xf numFmtId="0" fontId="59" fillId="19" borderId="77" xfId="0" applyFont="1" applyFill="1" applyBorder="1" applyAlignment="1">
      <alignment horizontal="center" vertical="center"/>
    </xf>
    <xf numFmtId="0" fontId="59" fillId="19" borderId="78" xfId="0" applyFont="1" applyFill="1" applyBorder="1" applyAlignment="1">
      <alignment horizontal="center" vertical="center"/>
    </xf>
    <xf numFmtId="0" fontId="59" fillId="19" borderId="80" xfId="0" applyFont="1" applyFill="1" applyBorder="1" applyAlignment="1">
      <alignment horizontal="center" vertical="center"/>
    </xf>
    <xf numFmtId="0" fontId="59" fillId="19" borderId="84" xfId="0" applyFont="1" applyFill="1" applyBorder="1" applyAlignment="1">
      <alignment horizontal="center" vertical="center"/>
    </xf>
    <xf numFmtId="0" fontId="59" fillId="19" borderId="79" xfId="0" applyFont="1" applyFill="1" applyBorder="1" applyAlignment="1">
      <alignment horizontal="center" vertical="center"/>
    </xf>
    <xf numFmtId="0" fontId="62" fillId="3" borderId="11" xfId="0" applyFont="1" applyFill="1" applyBorder="1" applyAlignment="1">
      <alignment horizontal="left" vertical="center"/>
    </xf>
    <xf numFmtId="0" fontId="54" fillId="3" borderId="12" xfId="0" applyFont="1" applyFill="1" applyBorder="1" applyAlignment="1">
      <alignment horizontal="left" vertical="center"/>
    </xf>
    <xf numFmtId="0" fontId="62" fillId="3" borderId="29" xfId="0" applyFont="1" applyFill="1" applyBorder="1" applyAlignment="1">
      <alignment horizontal="left" vertical="center"/>
    </xf>
    <xf numFmtId="0" fontId="54" fillId="3" borderId="15" xfId="0" applyFont="1" applyFill="1" applyBorder="1" applyAlignment="1">
      <alignment horizontal="left" vertical="center"/>
    </xf>
    <xf numFmtId="0" fontId="55" fillId="21" borderId="71" xfId="0" applyFont="1" applyFill="1" applyBorder="1" applyAlignment="1">
      <alignment horizontal="center" vertical="center" wrapText="1"/>
    </xf>
    <xf numFmtId="0" fontId="55" fillId="21" borderId="72" xfId="0" applyFont="1" applyFill="1" applyBorder="1" applyAlignment="1">
      <alignment horizontal="center" vertical="center" wrapText="1"/>
    </xf>
    <xf numFmtId="4" fontId="60" fillId="22" borderId="31" xfId="4" applyNumberFormat="1" applyFont="1" applyFill="1" applyBorder="1" applyAlignment="1">
      <alignment horizontal="center" vertical="center"/>
    </xf>
    <xf numFmtId="4" fontId="60" fillId="22" borderId="76" xfId="4" applyNumberFormat="1"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3" xfId="0" applyFont="1" applyFill="1" applyBorder="1" applyAlignment="1">
      <alignment horizontal="center" vertical="center"/>
    </xf>
    <xf numFmtId="4" fontId="65" fillId="18" borderId="31" xfId="4" applyNumberFormat="1" applyFont="1" applyFill="1" applyBorder="1" applyAlignment="1">
      <alignment horizontal="center" vertical="center"/>
    </xf>
    <xf numFmtId="4" fontId="65" fillId="18" borderId="76" xfId="4" applyNumberFormat="1" applyFont="1" applyFill="1" applyBorder="1" applyAlignment="1">
      <alignment horizontal="center" vertical="center"/>
    </xf>
    <xf numFmtId="0" fontId="55" fillId="3" borderId="65" xfId="0" applyFont="1" applyFill="1" applyBorder="1" applyAlignment="1">
      <alignment horizontal="center" vertical="center"/>
    </xf>
    <xf numFmtId="0" fontId="64" fillId="19" borderId="64" xfId="0" applyFont="1" applyFill="1" applyBorder="1" applyAlignment="1">
      <alignment horizontal="center" vertical="center"/>
    </xf>
    <xf numFmtId="0" fontId="64" fillId="19" borderId="65" xfId="0" applyFont="1" applyFill="1" applyBorder="1" applyAlignment="1">
      <alignment horizontal="center" vertical="center"/>
    </xf>
    <xf numFmtId="0" fontId="64" fillId="19" borderId="66" xfId="0" applyFont="1" applyFill="1" applyBorder="1" applyAlignment="1">
      <alignment horizontal="center" vertical="center"/>
    </xf>
    <xf numFmtId="0" fontId="64" fillId="19" borderId="74" xfId="0" applyFont="1" applyFill="1" applyBorder="1" applyAlignment="1">
      <alignment horizontal="center" vertical="center"/>
    </xf>
    <xf numFmtId="0" fontId="64" fillId="19" borderId="75" xfId="0" applyFont="1" applyFill="1" applyBorder="1" applyAlignment="1">
      <alignment horizontal="center" vertical="center"/>
    </xf>
    <xf numFmtId="0" fontId="64" fillId="19" borderId="70" xfId="0" applyFont="1" applyFill="1" applyBorder="1" applyAlignment="1">
      <alignment horizontal="center" vertical="center"/>
    </xf>
    <xf numFmtId="0" fontId="55" fillId="21" borderId="73" xfId="0" applyFont="1" applyFill="1" applyBorder="1" applyAlignment="1">
      <alignment horizontal="center" vertical="center" wrapText="1"/>
    </xf>
    <xf numFmtId="0" fontId="59" fillId="3" borderId="0" xfId="0" applyFont="1" applyFill="1" applyBorder="1" applyAlignment="1">
      <alignment horizontal="center" vertical="center"/>
    </xf>
    <xf numFmtId="0" fontId="58" fillId="2" borderId="71" xfId="0" applyFont="1" applyFill="1" applyBorder="1" applyAlignment="1">
      <alignment horizontal="left" vertical="center"/>
    </xf>
    <xf numFmtId="0" fontId="58" fillId="2" borderId="73" xfId="0" applyFont="1" applyFill="1" applyBorder="1" applyAlignment="1">
      <alignment horizontal="left" vertical="center"/>
    </xf>
    <xf numFmtId="0" fontId="57" fillId="2" borderId="71" xfId="0" applyFont="1" applyFill="1" applyBorder="1" applyAlignment="1">
      <alignment horizontal="left" vertical="center"/>
    </xf>
    <xf numFmtId="0" fontId="57" fillId="2" borderId="73" xfId="0" applyFont="1" applyFill="1" applyBorder="1" applyAlignment="1">
      <alignment horizontal="left" vertical="center"/>
    </xf>
    <xf numFmtId="0" fontId="59" fillId="19" borderId="71" xfId="0" applyFont="1" applyFill="1" applyBorder="1" applyAlignment="1">
      <alignment horizontal="center"/>
    </xf>
    <xf numFmtId="0" fontId="59" fillId="19" borderId="72" xfId="0" applyFont="1" applyFill="1" applyBorder="1" applyAlignment="1">
      <alignment horizontal="center"/>
    </xf>
    <xf numFmtId="0" fontId="59" fillId="19" borderId="73" xfId="0" applyFont="1" applyFill="1" applyBorder="1" applyAlignment="1">
      <alignment horizontal="center"/>
    </xf>
    <xf numFmtId="165" fontId="64" fillId="3" borderId="64" xfId="1" applyFont="1" applyFill="1" applyBorder="1" applyAlignment="1">
      <alignment horizontal="center" vertical="center"/>
    </xf>
    <xf numFmtId="165" fontId="64" fillId="3" borderId="67" xfId="1" applyFont="1" applyFill="1" applyBorder="1" applyAlignment="1">
      <alignment horizontal="center" vertical="center"/>
    </xf>
    <xf numFmtId="0" fontId="60" fillId="22" borderId="64" xfId="0" applyFont="1" applyFill="1" applyBorder="1" applyAlignment="1">
      <alignment horizontal="center" vertical="center"/>
    </xf>
    <xf numFmtId="0" fontId="60" fillId="22" borderId="65" xfId="0" applyFont="1" applyFill="1" applyBorder="1" applyAlignment="1">
      <alignment horizontal="center" vertical="center"/>
    </xf>
    <xf numFmtId="0" fontId="60" fillId="22" borderId="66" xfId="0" applyFont="1" applyFill="1" applyBorder="1" applyAlignment="1">
      <alignment horizontal="center" vertical="center"/>
    </xf>
    <xf numFmtId="0" fontId="60" fillId="22" borderId="74" xfId="0" applyFont="1" applyFill="1" applyBorder="1" applyAlignment="1">
      <alignment horizontal="center" vertical="center"/>
    </xf>
    <xf numFmtId="0" fontId="60" fillId="22" borderId="75" xfId="0" applyFont="1" applyFill="1" applyBorder="1" applyAlignment="1">
      <alignment horizontal="center" vertical="center"/>
    </xf>
    <xf numFmtId="0" fontId="60" fillId="22" borderId="70" xfId="0" applyFont="1" applyFill="1" applyBorder="1" applyAlignment="1">
      <alignment horizontal="center" vertical="center"/>
    </xf>
    <xf numFmtId="165" fontId="64" fillId="3" borderId="31" xfId="1" applyFont="1" applyFill="1" applyBorder="1" applyAlignment="1">
      <alignment horizontal="center" vertical="center"/>
    </xf>
    <xf numFmtId="165" fontId="64" fillId="3" borderId="76" xfId="1" applyFont="1" applyFill="1" applyBorder="1" applyAlignment="1">
      <alignment horizontal="center" vertical="center"/>
    </xf>
    <xf numFmtId="0" fontId="13" fillId="3" borderId="15" xfId="0" applyFont="1" applyFill="1" applyBorder="1" applyAlignment="1">
      <alignment horizontal="justify" vertical="center" wrapText="1"/>
    </xf>
    <xf numFmtId="0" fontId="13" fillId="3" borderId="16" xfId="0" applyFont="1" applyFill="1" applyBorder="1" applyAlignment="1">
      <alignment horizontal="justify" vertical="center" wrapText="1"/>
    </xf>
    <xf numFmtId="0" fontId="13" fillId="3" borderId="17" xfId="0" applyFont="1" applyFill="1" applyBorder="1" applyAlignment="1">
      <alignment horizontal="justify" vertical="center" wrapText="1"/>
    </xf>
    <xf numFmtId="0" fontId="17" fillId="2" borderId="11" xfId="0" applyFont="1" applyFill="1" applyBorder="1" applyAlignment="1">
      <alignment horizontal="center" vertical="top"/>
    </xf>
    <xf numFmtId="0" fontId="17" fillId="2" borderId="12" xfId="0" applyFont="1" applyFill="1" applyBorder="1" applyAlignment="1">
      <alignment horizontal="center" vertical="top"/>
    </xf>
    <xf numFmtId="0" fontId="17" fillId="2" borderId="13" xfId="0" applyFont="1" applyFill="1" applyBorder="1" applyAlignment="1">
      <alignment horizontal="center" vertical="top"/>
    </xf>
    <xf numFmtId="0" fontId="17" fillId="2" borderId="10" xfId="0" applyFont="1" applyFill="1" applyBorder="1" applyAlignment="1">
      <alignment horizontal="center" vertical="top"/>
    </xf>
    <xf numFmtId="0" fontId="19" fillId="0" borderId="25"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4" fontId="32" fillId="3" borderId="11" xfId="0" applyNumberFormat="1" applyFont="1" applyFill="1" applyBorder="1" applyAlignment="1">
      <alignment horizontal="center" vertical="center"/>
    </xf>
    <xf numFmtId="4" fontId="32" fillId="3" borderId="13" xfId="0" applyNumberFormat="1" applyFont="1" applyFill="1" applyBorder="1" applyAlignment="1">
      <alignment horizontal="center" vertical="center"/>
    </xf>
    <xf numFmtId="0" fontId="32" fillId="3" borderId="11"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24" fillId="8" borderId="11" xfId="0" applyFont="1" applyFill="1" applyBorder="1" applyAlignment="1">
      <alignment horizontal="center" vertical="center"/>
    </xf>
    <xf numFmtId="0" fontId="24" fillId="8" borderId="13" xfId="0" applyFont="1" applyFill="1" applyBorder="1" applyAlignment="1">
      <alignment horizontal="center" vertical="center"/>
    </xf>
    <xf numFmtId="0" fontId="13" fillId="8" borderId="11" xfId="0" applyFont="1" applyFill="1" applyBorder="1" applyAlignment="1">
      <alignment vertical="center" wrapText="1"/>
    </xf>
    <xf numFmtId="0" fontId="13" fillId="8" borderId="12" xfId="0" applyFont="1" applyFill="1" applyBorder="1" applyAlignment="1">
      <alignment vertical="center" wrapText="1"/>
    </xf>
    <xf numFmtId="0" fontId="13" fillId="8" borderId="13" xfId="0" applyFont="1" applyFill="1" applyBorder="1" applyAlignment="1">
      <alignment vertical="center" wrapText="1"/>
    </xf>
    <xf numFmtId="4" fontId="13" fillId="8" borderId="11" xfId="0" applyNumberFormat="1" applyFont="1" applyFill="1" applyBorder="1" applyAlignment="1">
      <alignment horizontal="justify" vertical="center" wrapText="1"/>
    </xf>
    <xf numFmtId="4" fontId="13" fillId="8" borderId="13" xfId="0" applyNumberFormat="1" applyFont="1" applyFill="1" applyBorder="1" applyAlignment="1">
      <alignment horizontal="justify" vertical="center" wrapText="1"/>
    </xf>
    <xf numFmtId="4" fontId="13" fillId="8" borderId="12" xfId="0" applyNumberFormat="1" applyFont="1" applyFill="1" applyBorder="1" applyAlignment="1">
      <alignment horizontal="justify" vertical="center" wrapText="1"/>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26" xfId="0" applyFont="1" applyFill="1" applyBorder="1" applyAlignment="1">
      <alignment horizontal="center" vertical="center"/>
    </xf>
    <xf numFmtId="4" fontId="32" fillId="3" borderId="29" xfId="0" applyNumberFormat="1" applyFont="1" applyFill="1" applyBorder="1" applyAlignment="1">
      <alignment horizontal="right" vertical="center"/>
    </xf>
    <xf numFmtId="4" fontId="32" fillId="3" borderId="27" xfId="0" applyNumberFormat="1" applyFont="1" applyFill="1" applyBorder="1" applyAlignment="1">
      <alignment horizontal="right" vertical="center"/>
    </xf>
    <xf numFmtId="0" fontId="32" fillId="3" borderId="15"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25" xfId="0" applyFont="1" applyFill="1" applyBorder="1" applyAlignment="1">
      <alignment horizontal="left" vertical="center" wrapText="1"/>
    </xf>
    <xf numFmtId="0" fontId="32" fillId="3" borderId="2" xfId="0" applyFont="1" applyFill="1" applyBorder="1" applyAlignment="1">
      <alignment horizontal="left" vertical="center" wrapText="1"/>
    </xf>
    <xf numFmtId="0" fontId="32" fillId="3" borderId="26" xfId="0" applyFont="1" applyFill="1" applyBorder="1" applyAlignment="1">
      <alignment horizontal="left" vertical="center" wrapText="1"/>
    </xf>
    <xf numFmtId="0" fontId="16" fillId="8" borderId="15" xfId="0" applyFont="1" applyFill="1" applyBorder="1" applyAlignment="1">
      <alignment horizontal="center" vertical="center"/>
    </xf>
    <xf numFmtId="0" fontId="16" fillId="8" borderId="16" xfId="0" applyFont="1" applyFill="1" applyBorder="1" applyAlignment="1">
      <alignment horizontal="center" vertical="center"/>
    </xf>
    <xf numFmtId="165" fontId="15" fillId="3" borderId="11" xfId="1" applyFont="1" applyFill="1" applyBorder="1" applyAlignment="1">
      <alignment horizontal="center" vertical="center"/>
    </xf>
    <xf numFmtId="165" fontId="15" fillId="3" borderId="13" xfId="1" applyFont="1" applyFill="1" applyBorder="1" applyAlignment="1">
      <alignment horizontal="center" vertical="center"/>
    </xf>
    <xf numFmtId="0" fontId="38" fillId="3" borderId="11" xfId="0" applyFont="1" applyFill="1" applyBorder="1" applyAlignment="1">
      <alignment horizontal="center" vertical="center"/>
    </xf>
    <xf numFmtId="0" fontId="38" fillId="3" borderId="13" xfId="0" applyFont="1" applyFill="1" applyBorder="1" applyAlignment="1">
      <alignment horizontal="center" vertical="center"/>
    </xf>
    <xf numFmtId="0" fontId="14" fillId="5" borderId="10" xfId="0" applyFont="1" applyFill="1" applyBorder="1" applyAlignment="1">
      <alignment horizontal="center" vertical="center"/>
    </xf>
    <xf numFmtId="0" fontId="34" fillId="3" borderId="0" xfId="0" applyFont="1" applyFill="1" applyAlignment="1">
      <alignment horizontal="center" vertical="top" wrapText="1"/>
    </xf>
    <xf numFmtId="0" fontId="16" fillId="6" borderId="11" xfId="0" applyFont="1" applyFill="1" applyBorder="1" applyAlignment="1">
      <alignment horizontal="center" vertical="center"/>
    </xf>
    <xf numFmtId="0" fontId="16" fillId="6" borderId="13" xfId="0" applyFont="1" applyFill="1" applyBorder="1" applyAlignment="1">
      <alignment horizontal="center" vertical="center"/>
    </xf>
    <xf numFmtId="4" fontId="15" fillId="0" borderId="11" xfId="1" applyNumberFormat="1" applyFont="1" applyBorder="1" applyAlignment="1">
      <alignment horizontal="center" vertical="center"/>
    </xf>
    <xf numFmtId="4" fontId="15" fillId="0" borderId="13" xfId="1" applyNumberFormat="1" applyFont="1" applyBorder="1" applyAlignment="1">
      <alignment horizontal="center" vertical="center"/>
    </xf>
    <xf numFmtId="0" fontId="3" fillId="14" borderId="27" xfId="0" applyFont="1" applyFill="1" applyBorder="1" applyAlignment="1">
      <alignment horizontal="center"/>
    </xf>
    <xf numFmtId="0" fontId="0" fillId="0" borderId="25" xfId="0" applyBorder="1" applyAlignment="1">
      <alignment horizontal="justify" vertical="top" wrapText="1"/>
    </xf>
    <xf numFmtId="0" fontId="0" fillId="0" borderId="2" xfId="0" applyBorder="1" applyAlignment="1">
      <alignment horizontal="justify" vertical="top" wrapText="1"/>
    </xf>
    <xf numFmtId="0" fontId="0" fillId="0" borderId="26" xfId="0" applyBorder="1" applyAlignment="1">
      <alignment horizontal="justify" vertical="top" wrapText="1"/>
    </xf>
    <xf numFmtId="0" fontId="22" fillId="8" borderId="11" xfId="0" applyFont="1" applyFill="1" applyBorder="1" applyAlignment="1">
      <alignment horizontal="justify" vertical="center" wrapText="1"/>
    </xf>
    <xf numFmtId="0" fontId="22" fillId="8" borderId="12" xfId="0" applyFont="1" applyFill="1" applyBorder="1" applyAlignment="1">
      <alignment horizontal="justify" vertical="center" wrapText="1"/>
    </xf>
    <xf numFmtId="0" fontId="22" fillId="8" borderId="13" xfId="0" applyFont="1" applyFill="1" applyBorder="1" applyAlignment="1">
      <alignment horizontal="justify" vertical="center" wrapText="1"/>
    </xf>
    <xf numFmtId="0" fontId="15" fillId="3" borderId="0" xfId="0" applyFont="1" applyFill="1" applyBorder="1" applyAlignment="1" applyProtection="1">
      <alignment horizontal="left" vertical="center" wrapText="1"/>
    </xf>
    <xf numFmtId="0" fontId="34" fillId="3" borderId="0" xfId="0" applyFont="1" applyFill="1" applyAlignment="1">
      <alignment horizontal="center" vertical="center" wrapText="1"/>
    </xf>
    <xf numFmtId="0" fontId="13" fillId="3" borderId="11"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4" fillId="6" borderId="29" xfId="0" applyFont="1" applyFill="1" applyBorder="1" applyAlignment="1">
      <alignment horizontal="left" vertical="top"/>
    </xf>
    <xf numFmtId="0" fontId="13" fillId="3" borderId="11"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3" xfId="0" applyFont="1" applyFill="1" applyBorder="1" applyAlignment="1">
      <alignment horizontal="left" vertical="top" wrapText="1"/>
    </xf>
    <xf numFmtId="0" fontId="14" fillId="2" borderId="11"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2" borderId="10" xfId="0" applyFont="1" applyFill="1" applyBorder="1" applyAlignment="1">
      <alignment horizontal="left" vertical="top"/>
    </xf>
    <xf numFmtId="0" fontId="14" fillId="6" borderId="10" xfId="0" applyFont="1" applyFill="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31" fillId="10" borderId="11" xfId="0" applyFont="1" applyFill="1" applyBorder="1" applyAlignment="1">
      <alignment horizontal="center" vertical="center" wrapText="1"/>
    </xf>
    <xf numFmtId="0" fontId="31" fillId="10" borderId="13" xfId="0" applyFont="1" applyFill="1" applyBorder="1" applyAlignment="1">
      <alignment horizontal="center" vertical="center" wrapText="1"/>
    </xf>
    <xf numFmtId="4" fontId="13" fillId="0" borderId="11" xfId="0" applyNumberFormat="1" applyFont="1" applyBorder="1" applyAlignment="1">
      <alignment horizontal="left" vertical="center" wrapText="1"/>
    </xf>
    <xf numFmtId="4" fontId="13" fillId="0" borderId="13" xfId="0" applyNumberFormat="1" applyFont="1" applyBorder="1" applyAlignment="1">
      <alignment horizontal="left" vertical="center" wrapText="1"/>
    </xf>
    <xf numFmtId="0" fontId="15" fillId="3" borderId="11" xfId="0" applyFont="1" applyFill="1" applyBorder="1" applyAlignment="1" applyProtection="1">
      <alignment horizontal="left" vertical="center" wrapText="1"/>
    </xf>
    <xf numFmtId="0" fontId="15" fillId="3" borderId="13" xfId="0" applyFont="1" applyFill="1" applyBorder="1" applyAlignment="1" applyProtection="1">
      <alignment horizontal="left" vertical="center" wrapText="1"/>
    </xf>
    <xf numFmtId="0" fontId="15" fillId="3" borderId="11"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3" fontId="15" fillId="0" borderId="11"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15" fillId="0" borderId="13" xfId="0" applyNumberFormat="1" applyFont="1" applyFill="1" applyBorder="1" applyAlignment="1">
      <alignment horizontal="center" vertical="center"/>
    </xf>
    <xf numFmtId="0" fontId="0" fillId="0" borderId="13" xfId="0" applyBorder="1"/>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30" fillId="10" borderId="10" xfId="0" applyFont="1" applyFill="1" applyBorder="1" applyAlignment="1">
      <alignment horizontal="justify" vertical="center" wrapText="1"/>
    </xf>
    <xf numFmtId="0" fontId="31" fillId="10" borderId="12" xfId="0" applyFont="1" applyFill="1" applyBorder="1" applyAlignment="1">
      <alignment horizontal="center" vertical="center" wrapText="1"/>
    </xf>
    <xf numFmtId="0" fontId="25" fillId="11" borderId="10" xfId="0" applyFont="1" applyFill="1" applyBorder="1" applyAlignment="1">
      <alignment horizontal="justify" vertical="center" wrapText="1"/>
    </xf>
    <xf numFmtId="0" fontId="15" fillId="3" borderId="10" xfId="0" applyFont="1" applyFill="1" applyBorder="1" applyAlignment="1">
      <alignment horizontal="justify" vertical="center" wrapText="1"/>
    </xf>
    <xf numFmtId="0" fontId="13" fillId="8" borderId="11" xfId="0" applyFont="1" applyFill="1" applyBorder="1" applyAlignment="1">
      <alignment horizontal="center" vertical="center"/>
    </xf>
    <xf numFmtId="0" fontId="13" fillId="8" borderId="13" xfId="0" applyFont="1" applyFill="1" applyBorder="1" applyAlignment="1">
      <alignment horizontal="center" vertical="center"/>
    </xf>
    <xf numFmtId="0" fontId="28" fillId="3" borderId="11" xfId="0" applyFont="1" applyFill="1" applyBorder="1" applyAlignment="1">
      <alignment horizontal="justify" vertical="center" wrapText="1"/>
    </xf>
    <xf numFmtId="0" fontId="28" fillId="3" borderId="12" xfId="0" applyFont="1" applyFill="1" applyBorder="1" applyAlignment="1">
      <alignment horizontal="justify" vertical="center" wrapText="1"/>
    </xf>
    <xf numFmtId="0" fontId="13" fillId="0" borderId="11" xfId="0" applyFont="1" applyBorder="1" applyAlignment="1">
      <alignment vertical="center"/>
    </xf>
    <xf numFmtId="0" fontId="13" fillId="0" borderId="13" xfId="0" applyFont="1" applyBorder="1" applyAlignment="1">
      <alignment vertical="center"/>
    </xf>
    <xf numFmtId="0" fontId="15" fillId="3" borderId="10"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xf>
    <xf numFmtId="0" fontId="14" fillId="2" borderId="10" xfId="0" applyFont="1" applyFill="1" applyBorder="1" applyAlignment="1">
      <alignment horizontal="left" vertical="center"/>
    </xf>
    <xf numFmtId="0" fontId="22" fillId="5" borderId="11" xfId="0" applyFont="1" applyFill="1" applyBorder="1" applyAlignment="1">
      <alignment horizontal="justify" vertical="center" wrapText="1"/>
    </xf>
    <xf numFmtId="0" fontId="22" fillId="5" borderId="13" xfId="0" applyFont="1" applyFill="1" applyBorder="1" applyAlignment="1">
      <alignment horizontal="justify" vertical="center" wrapText="1"/>
    </xf>
    <xf numFmtId="0" fontId="24" fillId="8" borderId="11" xfId="0" applyFont="1" applyFill="1" applyBorder="1" applyAlignment="1">
      <alignment horizontal="left" vertical="center"/>
    </xf>
    <xf numFmtId="0" fontId="24" fillId="8" borderId="13" xfId="0" applyFont="1" applyFill="1" applyBorder="1" applyAlignment="1">
      <alignment horizontal="left" vertical="center"/>
    </xf>
    <xf numFmtId="0" fontId="24" fillId="8" borderId="10" xfId="0" applyFont="1" applyFill="1" applyBorder="1" applyAlignment="1">
      <alignment horizontal="center" vertical="center" wrapText="1"/>
    </xf>
    <xf numFmtId="0" fontId="33" fillId="11" borderId="11" xfId="0" applyFont="1" applyFill="1" applyBorder="1" applyAlignment="1">
      <alignment horizontal="justify" vertical="center" wrapText="1"/>
    </xf>
    <xf numFmtId="0" fontId="33" fillId="11" borderId="13" xfId="0" applyFont="1" applyFill="1" applyBorder="1" applyAlignment="1">
      <alignment horizontal="justify" vertical="center" wrapText="1"/>
    </xf>
    <xf numFmtId="0" fontId="13" fillId="3" borderId="10" xfId="0" applyFont="1" applyFill="1" applyBorder="1" applyAlignment="1">
      <alignment horizontal="left" vertical="center" wrapText="1"/>
    </xf>
    <xf numFmtId="0" fontId="33" fillId="11" borderId="11"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2" fillId="3" borderId="11" xfId="0" applyFont="1" applyFill="1" applyBorder="1" applyAlignment="1">
      <alignment vertical="center" wrapText="1"/>
    </xf>
    <xf numFmtId="0" fontId="32" fillId="3" borderId="12" xfId="0" applyFont="1" applyFill="1" applyBorder="1" applyAlignment="1">
      <alignment vertical="center" wrapText="1"/>
    </xf>
    <xf numFmtId="0" fontId="32" fillId="3" borderId="13" xfId="0" applyFont="1" applyFill="1" applyBorder="1" applyAlignment="1">
      <alignment vertical="center" wrapText="1"/>
    </xf>
    <xf numFmtId="0" fontId="32" fillId="3" borderId="10" xfId="0" applyFont="1" applyFill="1" applyBorder="1" applyAlignment="1">
      <alignment vertical="center" wrapText="1"/>
    </xf>
    <xf numFmtId="49" fontId="13" fillId="0" borderId="29"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 fontId="13" fillId="3" borderId="29" xfId="0" applyNumberFormat="1" applyFont="1" applyFill="1" applyBorder="1" applyAlignment="1">
      <alignment horizontal="center" vertical="center" wrapText="1"/>
    </xf>
    <xf numFmtId="4" fontId="13" fillId="3" borderId="27" xfId="0" applyNumberFormat="1"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33" fillId="11" borderId="10" xfId="0" applyFont="1" applyFill="1" applyBorder="1" applyAlignment="1">
      <alignment horizontal="justify" vertical="center" wrapText="1"/>
    </xf>
    <xf numFmtId="0" fontId="14" fillId="5" borderId="10" xfId="0" applyFont="1" applyFill="1" applyBorder="1" applyAlignment="1">
      <alignment horizontal="justify" vertical="center" wrapText="1"/>
    </xf>
    <xf numFmtId="0" fontId="19" fillId="0" borderId="15" xfId="0" applyFont="1" applyBorder="1" applyAlignment="1">
      <alignment horizontal="center" vertical="top"/>
    </xf>
    <xf numFmtId="0" fontId="19" fillId="0" borderId="17" xfId="0"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19" fillId="0" borderId="16" xfId="0" applyFont="1" applyBorder="1" applyAlignment="1">
      <alignment horizontal="center" vertical="top"/>
    </xf>
    <xf numFmtId="0" fontId="19" fillId="0" borderId="0" xfId="0" applyFont="1" applyBorder="1" applyAlignment="1">
      <alignment horizontal="center" vertical="top"/>
    </xf>
    <xf numFmtId="0" fontId="32" fillId="3" borderId="10" xfId="0" applyFont="1" applyFill="1" applyBorder="1" applyAlignment="1">
      <alignment horizontal="justify" vertical="center" wrapText="1"/>
    </xf>
    <xf numFmtId="0" fontId="13" fillId="8" borderId="10" xfId="0" applyFont="1" applyFill="1" applyBorder="1" applyAlignment="1">
      <alignment horizontal="justify" vertical="center"/>
    </xf>
    <xf numFmtId="0" fontId="32" fillId="3" borderId="11" xfId="0" applyFont="1" applyFill="1" applyBorder="1" applyAlignment="1">
      <alignment horizontal="justify" vertical="center" wrapText="1"/>
    </xf>
    <xf numFmtId="0" fontId="2" fillId="0" borderId="12" xfId="0" applyFont="1" applyBorder="1" applyAlignment="1">
      <alignment horizontal="justify" vertical="center"/>
    </xf>
    <xf numFmtId="0" fontId="2" fillId="0" borderId="13" xfId="0" applyFont="1" applyBorder="1" applyAlignment="1">
      <alignment horizontal="justify" vertical="center"/>
    </xf>
    <xf numFmtId="0" fontId="17" fillId="6" borderId="10" xfId="0" applyFont="1" applyFill="1" applyBorder="1" applyAlignment="1">
      <alignment horizontal="left" vertical="top"/>
    </xf>
    <xf numFmtId="0" fontId="17" fillId="0" borderId="15" xfId="0" applyFont="1" applyFill="1" applyBorder="1" applyAlignment="1">
      <alignment horizontal="center"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7" fillId="0" borderId="0" xfId="0" applyFont="1" applyFill="1" applyBorder="1" applyAlignment="1">
      <alignment horizontal="center" vertical="top"/>
    </xf>
    <xf numFmtId="0" fontId="17" fillId="0" borderId="19" xfId="0" applyFont="1" applyFill="1" applyBorder="1" applyAlignment="1">
      <alignment horizontal="center" vertical="top"/>
    </xf>
    <xf numFmtId="0" fontId="17" fillId="0" borderId="25" xfId="0" applyFont="1" applyFill="1" applyBorder="1" applyAlignment="1">
      <alignment horizontal="center" vertical="top"/>
    </xf>
    <xf numFmtId="0" fontId="17" fillId="0" borderId="2" xfId="0" applyFont="1" applyFill="1" applyBorder="1" applyAlignment="1">
      <alignment horizontal="center" vertical="top"/>
    </xf>
    <xf numFmtId="0" fontId="17" fillId="0" borderId="26" xfId="0" applyFont="1" applyFill="1" applyBorder="1" applyAlignment="1">
      <alignment horizontal="center" vertical="top"/>
    </xf>
    <xf numFmtId="0" fontId="13" fillId="3" borderId="10" xfId="0" applyFont="1" applyFill="1" applyBorder="1" applyAlignment="1">
      <alignment horizontal="justify" vertical="center"/>
    </xf>
    <xf numFmtId="0" fontId="32" fillId="3" borderId="29"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27" xfId="0" applyFont="1" applyFill="1" applyBorder="1" applyAlignment="1">
      <alignment horizontal="center" vertical="center"/>
    </xf>
    <xf numFmtId="4" fontId="32" fillId="3" borderId="15" xfId="0" applyNumberFormat="1" applyFont="1" applyFill="1" applyBorder="1" applyAlignment="1">
      <alignment horizontal="right" vertical="center"/>
    </xf>
    <xf numFmtId="4" fontId="32" fillId="3" borderId="18" xfId="0" applyNumberFormat="1" applyFont="1" applyFill="1" applyBorder="1" applyAlignment="1">
      <alignment horizontal="right" vertical="center"/>
    </xf>
    <xf numFmtId="0" fontId="32" fillId="3" borderId="29" xfId="0" applyFont="1" applyFill="1" applyBorder="1" applyAlignment="1">
      <alignment horizontal="justify" vertical="center"/>
    </xf>
    <xf numFmtId="0" fontId="32" fillId="3" borderId="27" xfId="0" applyFont="1" applyFill="1" applyBorder="1" applyAlignment="1">
      <alignment horizontal="justify" vertical="center"/>
    </xf>
    <xf numFmtId="166" fontId="32" fillId="3" borderId="10" xfId="0" applyNumberFormat="1" applyFont="1" applyFill="1" applyBorder="1" applyAlignment="1">
      <alignment horizontal="justify"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15" fillId="3" borderId="11" xfId="0" applyFont="1" applyFill="1" applyBorder="1" applyAlignment="1">
      <alignment horizontal="justify" vertical="center" wrapText="1"/>
    </xf>
    <xf numFmtId="0" fontId="15" fillId="3" borderId="12" xfId="0" applyFont="1" applyFill="1" applyBorder="1" applyAlignment="1">
      <alignment horizontal="justify" vertical="center" wrapText="1"/>
    </xf>
    <xf numFmtId="0" fontId="14" fillId="5" borderId="11" xfId="0" applyFont="1" applyFill="1" applyBorder="1" applyAlignment="1">
      <alignment horizontal="justify" vertical="center"/>
    </xf>
    <xf numFmtId="0" fontId="14" fillId="5" borderId="12" xfId="0" applyFont="1" applyFill="1" applyBorder="1" applyAlignment="1">
      <alignment horizontal="justify" vertical="center"/>
    </xf>
    <xf numFmtId="0" fontId="13" fillId="5" borderId="11" xfId="0" applyFont="1" applyFill="1" applyBorder="1" applyAlignment="1">
      <alignment horizontal="justify" vertical="center"/>
    </xf>
    <xf numFmtId="0" fontId="13" fillId="5" borderId="12" xfId="0" applyFont="1" applyFill="1" applyBorder="1" applyAlignment="1">
      <alignment horizontal="justify" vertical="center"/>
    </xf>
    <xf numFmtId="0" fontId="32" fillId="3" borderId="12" xfId="0" applyFont="1" applyFill="1" applyBorder="1" applyAlignment="1">
      <alignment horizontal="justify" vertical="center" wrapText="1"/>
    </xf>
    <xf numFmtId="0" fontId="22" fillId="8" borderId="15" xfId="0" applyFont="1" applyFill="1" applyBorder="1" applyAlignment="1">
      <alignment horizontal="justify" vertical="center" wrapText="1"/>
    </xf>
    <xf numFmtId="0" fontId="15" fillId="3" borderId="10" xfId="0" applyFont="1" applyFill="1" applyBorder="1" applyAlignment="1" applyProtection="1">
      <alignment horizontal="justify" vertical="center" wrapText="1"/>
    </xf>
    <xf numFmtId="0" fontId="15" fillId="3" borderId="27" xfId="0" applyFont="1" applyFill="1" applyBorder="1" applyAlignment="1" applyProtection="1">
      <alignment horizontal="justify" vertical="center" wrapText="1"/>
    </xf>
    <xf numFmtId="0" fontId="31" fillId="10" borderId="10" xfId="0" applyFont="1" applyFill="1" applyBorder="1" applyAlignment="1">
      <alignment horizontal="center" vertical="center" wrapText="1"/>
    </xf>
    <xf numFmtId="0" fontId="13" fillId="0" borderId="10" xfId="0" applyFont="1" applyBorder="1" applyAlignment="1">
      <alignment horizontal="center" vertical="top"/>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6" fillId="0" borderId="10" xfId="0" applyFont="1" applyFill="1" applyBorder="1" applyAlignment="1">
      <alignment horizontal="center" vertical="top" wrapText="1"/>
    </xf>
    <xf numFmtId="0" fontId="22" fillId="8" borderId="10" xfId="0" applyFont="1" applyFill="1" applyBorder="1" applyAlignment="1">
      <alignment horizontal="justify" vertical="center" wrapText="1"/>
    </xf>
    <xf numFmtId="0" fontId="14" fillId="0" borderId="20" xfId="0" applyFont="1" applyBorder="1" applyAlignment="1">
      <alignment horizontal="left" vertical="center"/>
    </xf>
    <xf numFmtId="0" fontId="14" fillId="0" borderId="14" xfId="0" applyFont="1" applyBorder="1" applyAlignment="1">
      <alignment horizontal="left" vertical="center"/>
    </xf>
    <xf numFmtId="0" fontId="14" fillId="0" borderId="21" xfId="0" applyFont="1" applyBorder="1" applyAlignment="1">
      <alignment horizontal="left" vertical="center"/>
    </xf>
    <xf numFmtId="0" fontId="29" fillId="2" borderId="10" xfId="0" applyFont="1" applyFill="1" applyBorder="1" applyAlignment="1">
      <alignment horizontal="left" vertical="center"/>
    </xf>
    <xf numFmtId="0" fontId="12" fillId="0" borderId="11" xfId="0" applyFont="1" applyBorder="1" applyAlignment="1">
      <alignment horizontal="justify" vertical="center" wrapText="1"/>
    </xf>
    <xf numFmtId="0" fontId="0" fillId="0" borderId="12" xfId="0"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2" fillId="9" borderId="10" xfId="0" applyFont="1" applyFill="1" applyBorder="1" applyAlignment="1">
      <alignment horizontal="center" wrapText="1"/>
    </xf>
    <xf numFmtId="0" fontId="12" fillId="3" borderId="11" xfId="0" applyFont="1" applyFill="1" applyBorder="1" applyAlignment="1">
      <alignment horizontal="justify" vertical="center" wrapText="1"/>
    </xf>
    <xf numFmtId="0" fontId="12" fillId="3" borderId="12" xfId="0" applyFont="1" applyFill="1" applyBorder="1" applyAlignment="1">
      <alignment horizontal="justify" vertical="center" wrapText="1"/>
    </xf>
    <xf numFmtId="0" fontId="12" fillId="3" borderId="13" xfId="0" applyFont="1" applyFill="1" applyBorder="1" applyAlignment="1">
      <alignment horizontal="justify" vertical="center" wrapText="1"/>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20" fillId="6" borderId="10" xfId="0" applyFont="1" applyFill="1" applyBorder="1" applyAlignment="1">
      <alignment horizontal="left" vertical="top" wrapText="1"/>
    </xf>
    <xf numFmtId="0" fontId="16" fillId="2" borderId="10" xfId="0" applyFont="1" applyFill="1" applyBorder="1" applyAlignment="1">
      <alignment horizontal="left"/>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3" fillId="3" borderId="10" xfId="0" applyFont="1" applyFill="1" applyBorder="1" applyAlignment="1">
      <alignment horizontal="left" vertical="top" wrapText="1"/>
    </xf>
    <xf numFmtId="0" fontId="16" fillId="3" borderId="10" xfId="0" applyFont="1" applyFill="1" applyBorder="1" applyAlignment="1">
      <alignment horizontal="left" vertical="top" wrapText="1"/>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3" fillId="0" borderId="13" xfId="0" applyFont="1" applyBorder="1" applyAlignment="1">
      <alignment horizontal="center" vertical="top"/>
    </xf>
    <xf numFmtId="0" fontId="23" fillId="0" borderId="11" xfId="0" applyFont="1" applyBorder="1" applyAlignment="1">
      <alignment horizontal="lef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2" fillId="0" borderId="10" xfId="0" applyFont="1" applyBorder="1" applyAlignment="1">
      <alignment horizontal="center"/>
    </xf>
    <xf numFmtId="0" fontId="20" fillId="6" borderId="10" xfId="0" applyFont="1" applyFill="1" applyBorder="1" applyAlignment="1">
      <alignment horizontal="justify" vertical="top" wrapText="1"/>
    </xf>
    <xf numFmtId="0" fontId="21" fillId="6" borderId="10" xfId="0" applyFont="1" applyFill="1" applyBorder="1" applyAlignment="1">
      <alignment horizontal="justify" vertical="top" wrapText="1"/>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16" fillId="6" borderId="10" xfId="0" applyFont="1" applyFill="1" applyBorder="1" applyAlignment="1">
      <alignment horizontal="left" vertical="center"/>
    </xf>
    <xf numFmtId="0" fontId="16" fillId="6" borderId="11"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3" fillId="0" borderId="10" xfId="0" applyFont="1" applyBorder="1" applyAlignment="1">
      <alignment horizontal="left" vertical="center" wrapText="1"/>
    </xf>
    <xf numFmtId="0" fontId="15" fillId="3" borderId="10" xfId="0" applyFont="1" applyFill="1" applyBorder="1" applyAlignment="1">
      <alignment horizontal="left" vertical="top" wrapText="1"/>
    </xf>
    <xf numFmtId="0" fontId="13" fillId="0" borderId="10" xfId="0" applyFont="1" applyFill="1" applyBorder="1" applyAlignment="1">
      <alignment horizontal="left" vertical="top" wrapText="1"/>
    </xf>
    <xf numFmtId="0" fontId="14" fillId="5" borderId="24"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1" fillId="2" borderId="10" xfId="0" applyFont="1" applyFill="1" applyBorder="1" applyAlignment="1">
      <alignment horizontal="left" vertical="center"/>
    </xf>
    <xf numFmtId="0" fontId="15" fillId="0" borderId="10" xfId="0" applyFont="1" applyBorder="1" applyAlignment="1">
      <alignment horizontal="justify" vertical="center" wrapText="1"/>
    </xf>
    <xf numFmtId="0" fontId="11" fillId="2" borderId="10" xfId="0" applyFont="1" applyFill="1" applyBorder="1" applyAlignment="1">
      <alignment horizontal="justify" vertical="center" wrapText="1"/>
    </xf>
    <xf numFmtId="0" fontId="11" fillId="2" borderId="10" xfId="0" applyFont="1" applyFill="1" applyBorder="1" applyAlignment="1">
      <alignment horizontal="justify" vertical="center"/>
    </xf>
    <xf numFmtId="0" fontId="14" fillId="2" borderId="2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14" fillId="2" borderId="23" xfId="0" applyFont="1" applyFill="1" applyBorder="1" applyAlignment="1">
      <alignment horizontal="center" vertical="center"/>
    </xf>
    <xf numFmtId="0" fontId="14" fillId="5" borderId="1" xfId="0" applyFont="1" applyFill="1" applyBorder="1" applyAlignment="1">
      <alignment horizontal="center" vertic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41" fillId="12" borderId="10" xfId="0" applyFont="1" applyFill="1" applyBorder="1" applyAlignment="1">
      <alignment horizontal="center"/>
    </xf>
    <xf numFmtId="0" fontId="41" fillId="12" borderId="11" xfId="0" applyFont="1" applyFill="1" applyBorder="1" applyAlignment="1">
      <alignment horizontal="center"/>
    </xf>
    <xf numFmtId="0" fontId="41" fillId="12" borderId="25" xfId="0" applyFont="1" applyFill="1" applyBorder="1" applyAlignment="1">
      <alignment horizontal="center"/>
    </xf>
    <xf numFmtId="0" fontId="41" fillId="12" borderId="2" xfId="0" applyFont="1" applyFill="1" applyBorder="1" applyAlignment="1">
      <alignment horizontal="center"/>
    </xf>
    <xf numFmtId="0" fontId="41" fillId="0" borderId="10" xfId="0" applyFont="1" applyBorder="1" applyAlignment="1">
      <alignment horizontal="center"/>
    </xf>
    <xf numFmtId="0" fontId="41" fillId="0" borderId="11" xfId="0" applyFont="1" applyBorder="1" applyAlignment="1">
      <alignment horizontal="center"/>
    </xf>
    <xf numFmtId="3" fontId="36" fillId="0" borderId="11" xfId="0" applyNumberFormat="1" applyFont="1" applyBorder="1" applyAlignment="1">
      <alignment horizontal="center" vertical="center" wrapText="1"/>
    </xf>
    <xf numFmtId="3" fontId="36" fillId="0" borderId="13" xfId="0" applyNumberFormat="1" applyFont="1" applyBorder="1" applyAlignment="1">
      <alignment horizontal="center" vertical="center" wrapText="1"/>
    </xf>
    <xf numFmtId="0" fontId="36" fillId="0" borderId="10" xfId="0" applyFont="1" applyBorder="1" applyAlignment="1">
      <alignment horizontal="center" vertical="center" wrapText="1"/>
    </xf>
    <xf numFmtId="3" fontId="36" fillId="0" borderId="10" xfId="0" applyNumberFormat="1" applyFont="1" applyBorder="1" applyAlignment="1">
      <alignment horizontal="center" vertical="center" wrapText="1"/>
    </xf>
    <xf numFmtId="0" fontId="41" fillId="13" borderId="10" xfId="0" applyFont="1" applyFill="1" applyBorder="1" applyAlignment="1">
      <alignment horizontal="center"/>
    </xf>
    <xf numFmtId="0" fontId="41" fillId="13" borderId="11" xfId="0" applyFont="1" applyFill="1" applyBorder="1" applyAlignment="1">
      <alignment horizontal="center"/>
    </xf>
    <xf numFmtId="0" fontId="39" fillId="12" borderId="46" xfId="0" applyFont="1" applyFill="1" applyBorder="1" applyAlignment="1">
      <alignment horizontal="center" vertical="center"/>
    </xf>
    <xf numFmtId="0" fontId="40" fillId="12" borderId="46" xfId="0" applyFont="1" applyFill="1" applyBorder="1" applyAlignment="1">
      <alignment horizontal="center" vertical="center"/>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49" xfId="0" applyFont="1" applyBorder="1" applyAlignment="1">
      <alignment horizontal="center" vertical="center" wrapText="1"/>
    </xf>
    <xf numFmtId="3" fontId="40" fillId="0" borderId="15" xfId="0" applyNumberFormat="1" applyFont="1" applyBorder="1" applyAlignment="1">
      <alignment horizontal="center" vertical="center" wrapText="1"/>
    </xf>
    <xf numFmtId="3" fontId="40" fillId="0" borderId="17" xfId="0" applyNumberFormat="1" applyFont="1" applyBorder="1" applyAlignment="1">
      <alignment horizontal="center" vertical="center" wrapText="1"/>
    </xf>
    <xf numFmtId="0" fontId="20" fillId="7" borderId="11" xfId="0" applyFont="1" applyFill="1" applyBorder="1" applyAlignment="1">
      <alignment horizontal="left" wrapText="1"/>
    </xf>
    <xf numFmtId="0" fontId="20" fillId="7" borderId="12" xfId="0" applyFont="1" applyFill="1" applyBorder="1" applyAlignment="1">
      <alignment horizontal="left" wrapText="1"/>
    </xf>
    <xf numFmtId="0" fontId="20" fillId="7" borderId="13" xfId="0" applyFont="1" applyFill="1" applyBorder="1" applyAlignment="1">
      <alignment horizontal="left" wrapText="1"/>
    </xf>
    <xf numFmtId="0" fontId="12" fillId="0" borderId="11" xfId="0" applyFont="1" applyBorder="1" applyAlignment="1">
      <alignment horizontal="justify" wrapText="1"/>
    </xf>
    <xf numFmtId="0" fontId="12" fillId="0" borderId="12" xfId="0" applyFont="1" applyBorder="1" applyAlignment="1">
      <alignment horizontal="justify" wrapText="1"/>
    </xf>
    <xf numFmtId="0" fontId="35" fillId="12" borderId="44" xfId="0" applyFont="1" applyFill="1" applyBorder="1" applyAlignment="1">
      <alignment horizontal="center" vertical="center" wrapText="1"/>
    </xf>
    <xf numFmtId="0" fontId="35" fillId="12" borderId="43" xfId="0" applyFont="1" applyFill="1" applyBorder="1" applyAlignment="1">
      <alignment horizontal="center" vertical="center" wrapText="1"/>
    </xf>
    <xf numFmtId="0" fontId="35" fillId="12" borderId="49" xfId="0" applyFont="1" applyFill="1" applyBorder="1" applyAlignment="1">
      <alignment horizontal="center" vertical="center" wrapText="1"/>
    </xf>
    <xf numFmtId="0" fontId="35" fillId="0" borderId="10" xfId="0" applyFont="1" applyBorder="1" applyAlignment="1">
      <alignment horizontal="center" vertical="center" wrapText="1"/>
    </xf>
    <xf numFmtId="0" fontId="21" fillId="3" borderId="11" xfId="0" applyFont="1" applyFill="1" applyBorder="1" applyAlignment="1">
      <alignment horizontal="center" vertical="top" wrapText="1"/>
    </xf>
    <xf numFmtId="0" fontId="21" fillId="3" borderId="12" xfId="0" applyFont="1" applyFill="1" applyBorder="1" applyAlignment="1">
      <alignment horizontal="center" vertical="top" wrapText="1"/>
    </xf>
    <xf numFmtId="0" fontId="12" fillId="0" borderId="11" xfId="0" applyFont="1" applyBorder="1" applyAlignment="1">
      <alignment horizontal="justify" vertical="top" wrapText="1"/>
    </xf>
    <xf numFmtId="0" fontId="12" fillId="0" borderId="12" xfId="0" applyFont="1" applyBorder="1" applyAlignment="1">
      <alignment horizontal="justify" vertical="top" wrapText="1"/>
    </xf>
    <xf numFmtId="0" fontId="12" fillId="0" borderId="13" xfId="0" applyFont="1" applyBorder="1" applyAlignment="1">
      <alignment horizontal="justify" vertical="top" wrapText="1"/>
    </xf>
    <xf numFmtId="0" fontId="19" fillId="0" borderId="10" xfId="0" applyFont="1" applyBorder="1" applyAlignment="1">
      <alignment horizontal="center" vertical="top"/>
    </xf>
    <xf numFmtId="0" fontId="19" fillId="2" borderId="10" xfId="0" applyFont="1" applyFill="1" applyBorder="1" applyAlignment="1">
      <alignment horizontal="left" vertical="top"/>
    </xf>
    <xf numFmtId="0" fontId="19" fillId="2" borderId="11" xfId="0" applyFont="1" applyFill="1" applyBorder="1" applyAlignment="1">
      <alignment horizontal="left" vertical="top"/>
    </xf>
    <xf numFmtId="0" fontId="19" fillId="2" borderId="12" xfId="0" applyFont="1" applyFill="1" applyBorder="1" applyAlignment="1">
      <alignment horizontal="left" vertical="top"/>
    </xf>
    <xf numFmtId="0" fontId="19" fillId="2" borderId="13" xfId="0" applyFont="1" applyFill="1" applyBorder="1" applyAlignment="1">
      <alignment horizontal="left" vertical="top"/>
    </xf>
    <xf numFmtId="0" fontId="19" fillId="2" borderId="11" xfId="0" applyFont="1" applyFill="1" applyBorder="1" applyAlignment="1">
      <alignment horizontal="center" vertical="top"/>
    </xf>
    <xf numFmtId="0" fontId="19" fillId="2" borderId="12" xfId="0" applyFont="1" applyFill="1" applyBorder="1" applyAlignment="1">
      <alignment horizontal="center" vertical="top"/>
    </xf>
    <xf numFmtId="0" fontId="19" fillId="2" borderId="13" xfId="0" applyFont="1" applyFill="1" applyBorder="1" applyAlignment="1">
      <alignment horizontal="center" vertical="top"/>
    </xf>
  </cellXfs>
  <cellStyles count="5">
    <cellStyle name="Excel Built-in Comma" xfId="3"/>
    <cellStyle name="Moeda" xfId="4" builtinId="4"/>
    <cellStyle name="Normal" xfId="0" builtinId="0"/>
    <cellStyle name="Porcentagem" xfId="2" builtinId="5"/>
    <cellStyle name="Vírgula" xfId="1" builtinId="3"/>
  </cellStyles>
  <dxfs count="468">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s>
  <tableStyles count="0" defaultTableStyle="TableStyleMedium2" defaultPivotStyle="PivotStyleLight16"/>
  <colors>
    <mruColors>
      <color rgb="FF3406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E101-4350-9153-D610F6539EAF}"/>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E101-4350-9153-D610F6539EAF}"/>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E101-4350-9153-D610F6539EAF}"/>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E101-4350-9153-D610F6539EAF}"/>
            </c:ext>
          </c:extLst>
        </c:ser>
        <c:dLbls>
          <c:showLegendKey val="0"/>
          <c:showVal val="0"/>
          <c:showCatName val="0"/>
          <c:showSerName val="0"/>
          <c:showPercent val="0"/>
          <c:showBubbleSize val="0"/>
        </c:dLbls>
        <c:gapWidth val="150"/>
        <c:axId val="113493888"/>
        <c:axId val="113495424"/>
      </c:barChart>
      <c:catAx>
        <c:axId val="113493888"/>
        <c:scaling>
          <c:orientation val="minMax"/>
        </c:scaling>
        <c:delete val="0"/>
        <c:axPos val="b"/>
        <c:numFmt formatCode="General" sourceLinked="0"/>
        <c:majorTickMark val="none"/>
        <c:minorTickMark val="none"/>
        <c:tickLblPos val="nextTo"/>
        <c:crossAx val="113495424"/>
        <c:crosses val="autoZero"/>
        <c:auto val="1"/>
        <c:lblAlgn val="ctr"/>
        <c:lblOffset val="100"/>
        <c:noMultiLvlLbl val="0"/>
      </c:catAx>
      <c:valAx>
        <c:axId val="113495424"/>
        <c:scaling>
          <c:orientation val="minMax"/>
        </c:scaling>
        <c:delete val="0"/>
        <c:axPos val="l"/>
        <c:majorGridlines/>
        <c:title>
          <c:overlay val="0"/>
        </c:title>
        <c:numFmt formatCode="General" sourceLinked="1"/>
        <c:majorTickMark val="none"/>
        <c:minorTickMark val="none"/>
        <c:tickLblPos val="nextTo"/>
        <c:crossAx val="113493888"/>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10B6-404B-9BB1-ACB6F77E6697}"/>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10B6-404B-9BB1-ACB6F77E6697}"/>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10B6-404B-9BB1-ACB6F77E6697}"/>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10B6-404B-9BB1-ACB6F77E6697}"/>
            </c:ext>
          </c:extLst>
        </c:ser>
        <c:dLbls>
          <c:showLegendKey val="0"/>
          <c:showVal val="0"/>
          <c:showCatName val="0"/>
          <c:showSerName val="0"/>
          <c:showPercent val="0"/>
          <c:showBubbleSize val="0"/>
        </c:dLbls>
        <c:gapWidth val="150"/>
        <c:axId val="113960064"/>
        <c:axId val="113961600"/>
      </c:barChart>
      <c:catAx>
        <c:axId val="113960064"/>
        <c:scaling>
          <c:orientation val="minMax"/>
        </c:scaling>
        <c:delete val="0"/>
        <c:axPos val="b"/>
        <c:numFmt formatCode="General" sourceLinked="0"/>
        <c:majorTickMark val="none"/>
        <c:minorTickMark val="none"/>
        <c:tickLblPos val="nextTo"/>
        <c:crossAx val="113961600"/>
        <c:crosses val="autoZero"/>
        <c:auto val="1"/>
        <c:lblAlgn val="ctr"/>
        <c:lblOffset val="100"/>
        <c:noMultiLvlLbl val="0"/>
      </c:catAx>
      <c:valAx>
        <c:axId val="113961600"/>
        <c:scaling>
          <c:orientation val="minMax"/>
        </c:scaling>
        <c:delete val="0"/>
        <c:axPos val="l"/>
        <c:majorGridlines/>
        <c:title>
          <c:overlay val="0"/>
        </c:title>
        <c:numFmt formatCode="General" sourceLinked="1"/>
        <c:majorTickMark val="none"/>
        <c:minorTickMark val="none"/>
        <c:tickLblPos val="nextTo"/>
        <c:crossAx val="113960064"/>
        <c:crosses val="autoZero"/>
        <c:crossBetween val="between"/>
      </c:valAx>
      <c:dTable>
        <c:showHorzBorder val="1"/>
        <c:showVertBorder val="1"/>
        <c:showOutline val="1"/>
        <c:showKeys val="1"/>
      </c:dTable>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'[3]4002 diogenes'!$N$23</c:f>
              <c:strCache>
                <c:ptCount val="1"/>
                <c:pt idx="0">
                  <c:v>Maio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2918-4765-A478-C5B0CEA688B1}"/>
            </c:ext>
          </c:extLst>
        </c:ser>
        <c:ser>
          <c:idx val="1"/>
          <c:order val="1"/>
          <c:tx>
            <c:strRef>
              <c:f>'[3]4002 diogenes'!$O$23</c:f>
              <c:strCache>
                <c:ptCount val="1"/>
                <c:pt idx="0">
                  <c:v>Junho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2918-4765-A478-C5B0CEA688B1}"/>
            </c:ext>
          </c:extLst>
        </c:ser>
        <c:ser>
          <c:idx val="2"/>
          <c:order val="2"/>
          <c:tx>
            <c:strRef>
              <c:f>'[3]4002 diogenes'!$P$23</c:f>
              <c:strCache>
                <c:ptCount val="1"/>
                <c:pt idx="0">
                  <c:v>Julho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2918-4765-A478-C5B0CEA688B1}"/>
            </c:ext>
          </c:extLst>
        </c:ser>
        <c:ser>
          <c:idx val="3"/>
          <c:order val="3"/>
          <c:tx>
            <c:strRef>
              <c:f>'[3]4002 diogenes'!$Q$23</c:f>
              <c:strCache>
                <c:ptCount val="1"/>
                <c:pt idx="0">
                  <c:v>Agosto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2918-4765-A478-C5B0CEA688B1}"/>
            </c:ext>
          </c:extLst>
        </c:ser>
        <c:dLbls>
          <c:showLegendKey val="0"/>
          <c:showVal val="0"/>
          <c:showCatName val="0"/>
          <c:showSerName val="0"/>
          <c:showPercent val="0"/>
          <c:showBubbleSize val="0"/>
        </c:dLbls>
        <c:gapWidth val="150"/>
        <c:axId val="114061696"/>
        <c:axId val="114063232"/>
      </c:barChart>
      <c:catAx>
        <c:axId val="114061696"/>
        <c:scaling>
          <c:orientation val="minMax"/>
        </c:scaling>
        <c:delete val="0"/>
        <c:axPos val="b"/>
        <c:numFmt formatCode="General" sourceLinked="0"/>
        <c:majorTickMark val="none"/>
        <c:minorTickMark val="none"/>
        <c:tickLblPos val="nextTo"/>
        <c:crossAx val="114063232"/>
        <c:crosses val="autoZero"/>
        <c:auto val="1"/>
        <c:lblAlgn val="ctr"/>
        <c:lblOffset val="100"/>
        <c:noMultiLvlLbl val="0"/>
      </c:catAx>
      <c:valAx>
        <c:axId val="114063232"/>
        <c:scaling>
          <c:orientation val="minMax"/>
        </c:scaling>
        <c:delete val="0"/>
        <c:axPos val="l"/>
        <c:majorGridlines/>
        <c:title>
          <c:overlay val="0"/>
        </c:title>
        <c:numFmt formatCode="General" sourceLinked="1"/>
        <c:majorTickMark val="none"/>
        <c:minorTickMark val="none"/>
        <c:tickLblPos val="nextTo"/>
        <c:crossAx val="114061696"/>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Gráfico de indicadores </a:t>
            </a:r>
          </a:p>
        </c:rich>
      </c:tx>
      <c:overlay val="0"/>
    </c:title>
    <c:autoTitleDeleted val="0"/>
    <c:plotArea>
      <c:layout/>
      <c:barChart>
        <c:barDir val="col"/>
        <c:grouping val="clustered"/>
        <c:varyColors val="0"/>
        <c:ser>
          <c:idx val="0"/>
          <c:order val="0"/>
          <c:tx>
            <c:strRef>
              <c:f>'[4]objetivo temático- EVERCINO'!$O$44</c:f>
              <c:strCache>
                <c:ptCount val="1"/>
                <c:pt idx="0">
                  <c:v>Indicador: 301 Território Controlado</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EVERCINO'!$P$44:$T$44</c:f>
              <c:numCache>
                <c:formatCode>General</c:formatCode>
                <c:ptCount val="5"/>
                <c:pt idx="0">
                  <c:v>0</c:v>
                </c:pt>
                <c:pt idx="1">
                  <c:v>0</c:v>
                </c:pt>
                <c:pt idx="2">
                  <c:v>0</c:v>
                </c:pt>
                <c:pt idx="3">
                  <c:v>999.94</c:v>
                </c:pt>
                <c:pt idx="4">
                  <c:v>2152.3739999999998</c:v>
                </c:pt>
              </c:numCache>
            </c:numRef>
          </c:val>
          <c:extLst xmlns:c16r2="http://schemas.microsoft.com/office/drawing/2015/06/chart">
            <c:ext xmlns:c16="http://schemas.microsoft.com/office/drawing/2014/chart" uri="{C3380CC4-5D6E-409C-BE32-E72D297353CC}">
              <c16:uniqueId val="{00000000-2F4B-45F3-A51D-FECE02C03389}"/>
            </c:ext>
          </c:extLst>
        </c:ser>
        <c:ser>
          <c:idx val="1"/>
          <c:order val="1"/>
          <c:tx>
            <c:strRef>
              <c:f>'[4]objetivo temático- EVERCINO'!$O$45</c:f>
              <c:strCache>
                <c:ptCount val="1"/>
                <c:pt idx="0">
                  <c:v>Indicador: 302 Nomenclatura regulamentada e implantada por quadra</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EVERCINO'!$P$45:$T$45</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2F4B-45F3-A51D-FECE02C03389}"/>
            </c:ext>
          </c:extLst>
        </c:ser>
        <c:ser>
          <c:idx val="2"/>
          <c:order val="2"/>
          <c:tx>
            <c:strRef>
              <c:f>'[4]objetivo temático- EVERCINO'!$O$46</c:f>
              <c:strCache>
                <c:ptCount val="1"/>
                <c:pt idx="0">
                  <c:v>Indicador: 303 Leis revisadas e/ou regulamentadas</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EVERCINO'!$P$46:$T$46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2F4B-45F3-A51D-FECE02C03389}"/>
            </c:ext>
          </c:extLst>
        </c:ser>
        <c:dLbls>
          <c:showLegendKey val="0"/>
          <c:showVal val="0"/>
          <c:showCatName val="0"/>
          <c:showSerName val="0"/>
          <c:showPercent val="0"/>
          <c:showBubbleSize val="0"/>
        </c:dLbls>
        <c:gapWidth val="150"/>
        <c:axId val="140253056"/>
        <c:axId val="140254592"/>
      </c:barChart>
      <c:catAx>
        <c:axId val="140253056"/>
        <c:scaling>
          <c:orientation val="minMax"/>
        </c:scaling>
        <c:delete val="0"/>
        <c:axPos val="b"/>
        <c:numFmt formatCode="General" sourceLinked="0"/>
        <c:majorTickMark val="none"/>
        <c:minorTickMark val="none"/>
        <c:tickLblPos val="nextTo"/>
        <c:crossAx val="140254592"/>
        <c:crosses val="autoZero"/>
        <c:auto val="1"/>
        <c:lblAlgn val="ctr"/>
        <c:lblOffset val="100"/>
        <c:noMultiLvlLbl val="0"/>
      </c:catAx>
      <c:valAx>
        <c:axId val="140254592"/>
        <c:scaling>
          <c:orientation val="minMax"/>
        </c:scaling>
        <c:delete val="0"/>
        <c:axPos val="l"/>
        <c:majorGridlines/>
        <c:title>
          <c:overlay val="0"/>
        </c:title>
        <c:numFmt formatCode="General" sourceLinked="1"/>
        <c:majorTickMark val="none"/>
        <c:minorTickMark val="none"/>
        <c:tickLblPos val="nextTo"/>
        <c:crossAx val="140253056"/>
        <c:crosses val="autoZero"/>
        <c:crossBetween val="between"/>
      </c:valAx>
      <c:dTable>
        <c:showHorzBorder val="1"/>
        <c:showVertBorder val="1"/>
        <c:showOutline val="1"/>
        <c:showKeys val="1"/>
      </c:dTable>
    </c:plotArea>
    <c:plotVisOnly val="1"/>
    <c:dispBlanksAs val="gap"/>
    <c:showDLblsOverMax val="0"/>
  </c:chart>
  <c:spPr>
    <a:blipFill>
      <a:blip xmlns:r="http://schemas.openxmlformats.org/officeDocument/2006/relationships" r:embed="rId1"/>
      <a:tile tx="0" ty="0" sx="100000" sy="100000" flip="none" algn="tl"/>
    </a:blipFill>
  </c:spPr>
  <c:printSettings>
    <c:headerFooter/>
    <c:pageMargins b="0.78740157499999996" l="0.511811024" r="0.511811024" t="0.78740157499999996" header="0.31496062000000036" footer="0.3149606200000003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3102429</xdr:colOff>
      <xdr:row>0</xdr:row>
      <xdr:rowOff>0</xdr:rowOff>
    </xdr:from>
    <xdr:to>
      <xdr:col>6</xdr:col>
      <xdr:colOff>912358</xdr:colOff>
      <xdr:row>5</xdr:row>
      <xdr:rowOff>142875</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6108" y="0"/>
          <a:ext cx="496660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1009649</xdr:colOff>
      <xdr:row>21</xdr:row>
      <xdr:rowOff>154874</xdr:rowOff>
    </xdr:from>
    <xdr:to>
      <xdr:col>17</xdr:col>
      <xdr:colOff>1043999</xdr:colOff>
      <xdr:row>29</xdr:row>
      <xdr:rowOff>0</xdr:rowOff>
    </xdr:to>
    <xdr:cxnSp macro="">
      <xdr:nvCxnSpPr>
        <xdr:cNvPr id="2" name="Conector angulado 1">
          <a:extLst>
            <a:ext uri="{FF2B5EF4-FFF2-40B4-BE49-F238E27FC236}">
              <a16:creationId xmlns:a16="http://schemas.microsoft.com/office/drawing/2014/main" xmlns="" id="{00000000-0008-0000-2100-000002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3" name="Gráfico 2">
          <a:extLst>
            <a:ext uri="{FF2B5EF4-FFF2-40B4-BE49-F238E27FC236}">
              <a16:creationId xmlns:a16="http://schemas.microsoft.com/office/drawing/2014/main" xmlns=""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4" name="Conector angulado 3">
          <a:extLst>
            <a:ext uri="{FF2B5EF4-FFF2-40B4-BE49-F238E27FC236}">
              <a16:creationId xmlns:a16="http://schemas.microsoft.com/office/drawing/2014/main" xmlns="" id="{00000000-0008-0000-2100-000004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5" name="Gráfico 4">
          <a:extLst>
            <a:ext uri="{FF2B5EF4-FFF2-40B4-BE49-F238E27FC236}">
              <a16:creationId xmlns:a16="http://schemas.microsoft.com/office/drawing/2014/main" xmlns=""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6" name="Conector angulado 5">
          <a:extLst>
            <a:ext uri="{FF2B5EF4-FFF2-40B4-BE49-F238E27FC236}">
              <a16:creationId xmlns:a16="http://schemas.microsoft.com/office/drawing/2014/main" xmlns="" id="{00000000-0008-0000-2100-000006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7" name="Gráfico 6">
          <a:extLst>
            <a:ext uri="{FF2B5EF4-FFF2-40B4-BE49-F238E27FC236}">
              <a16:creationId xmlns:a16="http://schemas.microsoft.com/office/drawing/2014/main" xmlns=""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8" name="Conector angulado 7">
          <a:extLst>
            <a:ext uri="{FF2B5EF4-FFF2-40B4-BE49-F238E27FC236}">
              <a16:creationId xmlns:a16="http://schemas.microsoft.com/office/drawing/2014/main" xmlns="" id="{00000000-0008-0000-2100-000008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35</xdr:row>
      <xdr:rowOff>0</xdr:rowOff>
    </xdr:from>
    <xdr:to>
      <xdr:col>12</xdr:col>
      <xdr:colOff>619125</xdr:colOff>
      <xdr:row>35</xdr:row>
      <xdr:rowOff>2038350</xdr:rowOff>
    </xdr:to>
    <xdr:graphicFrame macro="">
      <xdr:nvGraphicFramePr>
        <xdr:cNvPr id="19" name="Gráfico 18">
          <a:extLst>
            <a:ext uri="{FF2B5EF4-FFF2-40B4-BE49-F238E27FC236}">
              <a16:creationId xmlns:a16="http://schemas.microsoft.com/office/drawing/2014/main" xmlns=""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bitacao/Desktop/Planilhas_Quadrimestral_2019/PPA%202019%20CONSOLIDADO%20FINAL%20%20(CONFERI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ETORIA%20DE%20PLANEJ.%202018/ANEXO%20LDO%202018%20-/MONITORAMENTO%20%202&#170;%20QUAD.%20diog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1261662180/Downloads/MONITORAMENTO%20%202&#170;%20QUAD.%20dioge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5966953368.HABITACAO/Downloads/Formul&#225;rio%20de%20Monitoramento%20-%202%20QUAD%20%20em%20corre&#231;&#227;o%20Emer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ATICA"/>
      <sheetName val="Plan1"/>
      <sheetName val="DESCRIÇÃO TEMATICAS"/>
      <sheetName val="GESTAO"/>
      <sheetName val="DESCRICAO GESTAO"/>
      <sheetName val="Savya "/>
      <sheetName val="apres camara"/>
    </sheetNames>
    <sheetDataSet>
      <sheetData sheetId="0"/>
      <sheetData sheetId="1"/>
      <sheetData sheetId="2">
        <row r="2880">
          <cell r="B2880" t="str">
            <v>2101 - Manutenção dos equipamentos esportivos</v>
          </cell>
        </row>
        <row r="4566">
          <cell r="B4566" t="str">
            <v xml:space="preserve">21 - Secretaria Municipal de Planejamento, Regularização, Habitação, Meio Ambiente, Ciência e Tecnologia </v>
          </cell>
        </row>
        <row r="4567">
          <cell r="B4567" t="str">
            <v xml:space="preserve">2145 - Secretaria Municipal de Planejamento, Regularização, Habitação, Meio Ambiente, Ciência e Tecnologia </v>
          </cell>
        </row>
        <row r="4568">
          <cell r="B4568" t="str">
            <v>Gestão aprimorada</v>
          </cell>
          <cell r="E4568" t="str">
            <v>Porcentagem</v>
          </cell>
        </row>
        <row r="4592">
          <cell r="B4592" t="str">
            <v xml:space="preserve">21 - Secretaria Municipal de Planejamento, Regularização, Habitação, Meio Ambiente, Ciência e Tecnologia </v>
          </cell>
        </row>
        <row r="4593">
          <cell r="B4593" t="str">
            <v>2901 - Fundo Municipal de Capacitação e Aperfeiçoamento dos Servidores Públicos</v>
          </cell>
        </row>
        <row r="4594">
          <cell r="B4594" t="str">
            <v xml:space="preserve">Servidor capacitado </v>
          </cell>
          <cell r="E4594" t="str">
            <v>Unidade</v>
          </cell>
        </row>
        <row r="4611">
          <cell r="B4611" t="str">
            <v xml:space="preserve">21 - Secretaria Municipal de Planejamento, Regularização, Habitação, Meio Ambiente, Ciência e Tecnologia </v>
          </cell>
        </row>
        <row r="4612">
          <cell r="B4612" t="str">
            <v>2901 - Fundo Municipal de Capacitação e Aperfeiçoamento dos Servidores Públicos</v>
          </cell>
        </row>
        <row r="4613">
          <cell r="B4613" t="str">
            <v>Servidor mando</v>
          </cell>
        </row>
        <row r="5410">
          <cell r="B5410" t="str">
            <v>2204 - Regularização Fundiária</v>
          </cell>
        </row>
        <row r="5411">
          <cell r="B5411" t="str">
            <v xml:space="preserve">21 - Secretaria Municipal de Planejamento, Regularização, Habitação, Meio Ambiente, Ciência e Tecnologia </v>
          </cell>
        </row>
        <row r="5412">
          <cell r="B5412" t="str">
            <v>3001 - Fundo Municipal de Regularizacao Fundiaria</v>
          </cell>
        </row>
        <row r="5413">
          <cell r="B5413" t="str">
            <v>Bairro regularizado</v>
          </cell>
          <cell r="E5413" t="str">
            <v>Porcentagem</v>
          </cell>
        </row>
        <row r="5435">
          <cell r="B5435" t="str">
            <v>1064 - Aparelhamento Instucional</v>
          </cell>
        </row>
        <row r="5438">
          <cell r="B5438" t="str">
            <v>Unidade aparelhada</v>
          </cell>
        </row>
        <row r="5456">
          <cell r="B5456" t="str">
            <v>2205 - Realização do Trabalho Técnico Social Habitacional do Minha Casa Minha Vida</v>
          </cell>
        </row>
        <row r="5457">
          <cell r="B5457" t="str">
            <v xml:space="preserve">21 - Secretaria Municipal de Planejamento, Regularização, Habitação, Meio Ambiente, Ciência e Tecnologia </v>
          </cell>
        </row>
        <row r="5458">
          <cell r="B5458" t="str">
            <v>2145 - Secretaria Municipal de Planejamento, Regularização, Habitação, Meio Ambiente, Ciência e Tecnologia</v>
          </cell>
        </row>
        <row r="5459">
          <cell r="B5459" t="str">
            <v>Família atendida</v>
          </cell>
          <cell r="E5459" t="str">
            <v xml:space="preserve">Unidades </v>
          </cell>
        </row>
        <row r="5482">
          <cell r="B5482" t="str">
            <v xml:space="preserve">21 - Secretaria Municipal de Planejamento, Regularização, Habitação, Meio Ambiente, Ciência e Tecnologia </v>
          </cell>
        </row>
        <row r="5483">
          <cell r="B5483" t="str">
            <v>3001 - Fundo Municipal de Habitacao e Regularizacao Fundiaria</v>
          </cell>
        </row>
        <row r="5484">
          <cell r="B5484" t="str">
            <v>Cadastros a serem realizados e Atualizados</v>
          </cell>
          <cell r="E5484" t="str">
            <v>Porcentagem</v>
          </cell>
        </row>
        <row r="5503">
          <cell r="B5503" t="str">
            <v>2207 - Desenvolvimento Instucional da Habitação</v>
          </cell>
        </row>
        <row r="5504">
          <cell r="B5504" t="str">
            <v xml:space="preserve">21 - Secretaria Municipal de Planejamento, Regularização, Habitação, Meio Ambiente, Ciência e Tecnologia </v>
          </cell>
        </row>
        <row r="5505">
          <cell r="B5505" t="str">
            <v>3001 - Fundo Municipal de Habitacao e Regularizacao Fundiaria</v>
          </cell>
        </row>
        <row r="5506">
          <cell r="B5506" t="str">
            <v>Atividade desenvolvida</v>
          </cell>
          <cell r="E5506" t="str">
            <v>Porcentagem</v>
          </cell>
        </row>
        <row r="5527">
          <cell r="B5527" t="str">
            <v>1065 - Implantação do Sistema Municipal de  Informação e Cadastro Ambiental - SICA</v>
          </cell>
        </row>
        <row r="5528">
          <cell r="B5528" t="str">
            <v xml:space="preserve">21 - Secretaria de Planejamento, Habitação, Meio Ambiente, Ciencia e Tecnologia </v>
          </cell>
        </row>
        <row r="5529">
          <cell r="B5529" t="str">
            <v>2101 - Fundo Municipal de Meio Ambiente de Porto Nacional</v>
          </cell>
        </row>
        <row r="5530">
          <cell r="B5530" t="str">
            <v>Sistema Implantado</v>
          </cell>
          <cell r="E5530" t="str">
            <v>Unidade</v>
          </cell>
        </row>
        <row r="5547">
          <cell r="B5547" t="str">
            <v>2208 - Regularização, Monitoramento e Fiscalização Ambiental</v>
          </cell>
        </row>
        <row r="5548">
          <cell r="B5548" t="str">
            <v xml:space="preserve">21 - Secretaria de Planejamento, Habitação, Meio Ambiente, Ciencia e Tecnologia </v>
          </cell>
        </row>
        <row r="5549">
          <cell r="B5549" t="str">
            <v>2101 - Fundo Municipal de Meio Ambiente de Porto Nacional</v>
          </cell>
        </row>
        <row r="5550">
          <cell r="B5550" t="str">
            <v>Empreedimentos regularizados, monitorados e fiscalizados</v>
          </cell>
          <cell r="E5550" t="str">
            <v>Porcentagem</v>
          </cell>
        </row>
        <row r="5569">
          <cell r="B5569" t="str">
            <v>2209 - Fortalecimento da Educação Ambiental</v>
          </cell>
        </row>
        <row r="5570">
          <cell r="B5570" t="str">
            <v xml:space="preserve">21 - Secretaria de Planejamento, Habitação, Meio Ambiente, Ciencia e Tecnologia </v>
          </cell>
        </row>
        <row r="5571">
          <cell r="B5571" t="str">
            <v>2101 - Fundo Municipal de Meio Ambiente de Porto Nacional</v>
          </cell>
        </row>
        <row r="5572">
          <cell r="B5572" t="str">
            <v>Educação Ambiental Fortalecida</v>
          </cell>
          <cell r="E5572" t="str">
            <v>Porcentagem</v>
          </cell>
        </row>
        <row r="5593">
          <cell r="B5593" t="str">
            <v xml:space="preserve">21 - Secretaria de Planejamento, Habitação, Meio Ambiente, Ciencia e Tecnologia </v>
          </cell>
        </row>
        <row r="5594">
          <cell r="B5594" t="str">
            <v>2101 - Fundo Municipal de Meio Ambiente de Porto Nacional</v>
          </cell>
        </row>
        <row r="5595">
          <cell r="B5595" t="str">
            <v>Planos e projeto desenvolvidos e/ou revisados</v>
          </cell>
          <cell r="E5595" t="str">
            <v>Unidade</v>
          </cell>
        </row>
        <row r="5616">
          <cell r="B5616" t="str">
            <v>2211 - Manutenção dos Recursos Humanos dos Técnicos Ambientais</v>
          </cell>
        </row>
        <row r="5617">
          <cell r="B5617" t="str">
            <v xml:space="preserve">21 - Secretaria de Planejamento, Habitação, Meio Ambiente, Ciencia e Tecnologia </v>
          </cell>
        </row>
        <row r="5618">
          <cell r="B5618" t="str">
            <v>2101 - Fundo Municipal de Meio Ambiente de Porto Nacional</v>
          </cell>
        </row>
        <row r="5619">
          <cell r="B5619" t="str">
            <v>Servidor Ambiental Mantido</v>
          </cell>
          <cell r="E5619" t="str">
            <v>Unidade</v>
          </cell>
        </row>
        <row r="5627">
          <cell r="B5627">
            <v>14</v>
          </cell>
        </row>
        <row r="5639">
          <cell r="B5639" t="str">
            <v xml:space="preserve">21 - Secretaria de Planejamento, Habitação, Meio Ambiente, Ciencia e Tecnologia </v>
          </cell>
        </row>
        <row r="5640">
          <cell r="B5640" t="str">
            <v>2101 - Fundo Municipal de Meio Ambiente de Porto Nacional</v>
          </cell>
        </row>
        <row r="5641">
          <cell r="B5641" t="str">
            <v>Serviço Mantido</v>
          </cell>
          <cell r="E5641" t="str">
            <v>Porcentagem</v>
          </cell>
        </row>
      </sheetData>
      <sheetData sheetId="3"/>
      <sheetData sheetId="4">
        <row r="1038">
          <cell r="B1038" t="str">
            <v>2008 - Manutenção de recursos humanos</v>
          </cell>
        </row>
        <row r="1307">
          <cell r="B1307" t="str">
            <v>Serviço mantido</v>
          </cell>
          <cell r="E1307" t="str">
            <v>Porcentagem</v>
          </cell>
        </row>
        <row r="1331">
          <cell r="B1331" t="str">
            <v>21 - Secretaria Municipal de Planejamento, Regularização, Habitação, Meio Ambiente, Ciência e Tecnologia</v>
          </cell>
        </row>
        <row r="1332">
          <cell r="B1332" t="str">
            <v xml:space="preserve">2145 - Secretaria Municipal de Planejamento, Regularização, Habitação, Meio Ambiente, Ciência e Tecnologia </v>
          </cell>
        </row>
        <row r="1333">
          <cell r="B1333" t="str">
            <v>Servidor mantido</v>
          </cell>
          <cell r="E1333" t="str">
            <v>Unidade</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Objetivo-Temático RAFAEL"/>
      <sheetName val="5083"/>
      <sheetName val="6036"/>
      <sheetName val="6039"/>
      <sheetName val="4273"/>
      <sheetName val="4274"/>
      <sheetName val="7025"/>
      <sheetName val="Programa- JULIANA"/>
      <sheetName val="Ação - 4001 JANETE"/>
      <sheetName val="4002 Diogenes"/>
      <sheetName val="Ação - 4002 DIOGENES"/>
      <sheetName val="objetivo temático- EVERCINO"/>
      <sheetName val="4270"/>
      <sheetName val="4343"/>
      <sheetName val="4227"/>
      <sheetName val="4332"/>
      <sheetName val="5195"/>
      <sheetName val="6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3">
          <cell r="P43" t="str">
            <v>2º Quadrimestre 2014</v>
          </cell>
          <cell r="Q43" t="str">
            <v>1º Quadrimestre 2014</v>
          </cell>
          <cell r="R43" t="str">
            <v>2º Quadrimestre 2015</v>
          </cell>
          <cell r="S43" t="str">
            <v>1º Quadrimestre 2015</v>
          </cell>
          <cell r="T43" t="str">
            <v>2º Quadrimestre 2016</v>
          </cell>
        </row>
        <row r="44">
          <cell r="O44" t="str">
            <v>Indicador: 301 Território Controlado</v>
          </cell>
          <cell r="P44">
            <v>0</v>
          </cell>
          <cell r="Q44">
            <v>0</v>
          </cell>
          <cell r="R44">
            <v>0</v>
          </cell>
          <cell r="S44">
            <v>999.94</v>
          </cell>
          <cell r="T44">
            <v>2152.3739999999998</v>
          </cell>
        </row>
        <row r="45">
          <cell r="O45" t="str">
            <v>Indicador: 302 Nomenclatura regulamentada e implantada por quadra</v>
          </cell>
          <cell r="P45">
            <v>0</v>
          </cell>
          <cell r="Q45">
            <v>0</v>
          </cell>
          <cell r="R45">
            <v>0</v>
          </cell>
          <cell r="S45">
            <v>0</v>
          </cell>
          <cell r="T45">
            <v>0</v>
          </cell>
        </row>
        <row r="46">
          <cell r="O46" t="str">
            <v>Indicador: 303 Leis revisadas e/ou regulamentadas</v>
          </cell>
          <cell r="P46">
            <v>0</v>
          </cell>
          <cell r="Q46">
            <v>0</v>
          </cell>
          <cell r="R46">
            <v>0</v>
          </cell>
          <cell r="S46">
            <v>0</v>
          </cell>
          <cell r="T46">
            <v>0</v>
          </cell>
        </row>
      </sheetData>
      <sheetData sheetId="14"/>
      <sheetData sheetId="15"/>
      <sheetData sheetId="16"/>
      <sheetData sheetId="17"/>
      <sheetData sheetId="18"/>
      <sheetData sheetId="19">
        <row r="37">
          <cell r="B37" t="str">
            <v>MAI</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showWhiteSpace="0" view="pageBreakPreview" zoomScaleNormal="100" zoomScaleSheetLayoutView="100" workbookViewId="0">
      <selection activeCell="A18" sqref="A18:E18"/>
    </sheetView>
  </sheetViews>
  <sheetFormatPr defaultRowHeight="15"/>
  <cols>
    <col min="1" max="1" width="24" style="15" customWidth="1"/>
    <col min="2" max="2" width="23.85546875" style="15" customWidth="1"/>
    <col min="3" max="3" width="33.140625" style="15" customWidth="1"/>
    <col min="4" max="4" width="19.7109375" style="15" customWidth="1"/>
    <col min="5" max="5" width="15.140625" style="15" customWidth="1"/>
    <col min="6" max="11" width="1.85546875" style="15" customWidth="1"/>
    <col min="12" max="16384" width="9.140625" style="15"/>
  </cols>
  <sheetData>
    <row r="1" spans="1:5" ht="42" customHeight="1">
      <c r="A1" s="405" t="s">
        <v>26</v>
      </c>
      <c r="B1" s="405"/>
      <c r="C1" s="405"/>
      <c r="D1" s="405"/>
      <c r="E1" s="405"/>
    </row>
    <row r="2" spans="1:5" ht="15.75" customHeight="1">
      <c r="A2" s="405" t="s">
        <v>21</v>
      </c>
      <c r="B2" s="405"/>
      <c r="C2" s="405"/>
      <c r="D2" s="405"/>
      <c r="E2" s="405"/>
    </row>
    <row r="3" spans="1:5" ht="15.75" customHeight="1">
      <c r="A3" s="1"/>
      <c r="B3" s="1"/>
      <c r="C3" s="1"/>
      <c r="D3" s="1"/>
      <c r="E3" s="1"/>
    </row>
    <row r="4" spans="1:5" ht="15" customHeight="1">
      <c r="A4" s="2" t="s">
        <v>30</v>
      </c>
      <c r="B4" s="404"/>
      <c r="C4" s="404"/>
      <c r="D4" s="404"/>
      <c r="E4" s="404"/>
    </row>
    <row r="5" spans="1:5" ht="9" customHeight="1">
      <c r="A5" s="16"/>
      <c r="B5" s="17"/>
      <c r="C5" s="17"/>
      <c r="D5" s="17"/>
      <c r="E5" s="17"/>
    </row>
    <row r="6" spans="1:5" s="16" customFormat="1">
      <c r="A6" s="2" t="s">
        <v>29</v>
      </c>
      <c r="B6" s="403"/>
      <c r="C6" s="403"/>
      <c r="D6" s="403"/>
      <c r="E6" s="403"/>
    </row>
    <row r="7" spans="1:5" ht="10.5" customHeight="1">
      <c r="A7" s="18"/>
      <c r="B7" s="18"/>
      <c r="C7" s="19"/>
      <c r="D7" s="17"/>
      <c r="E7" s="17"/>
    </row>
    <row r="8" spans="1:5">
      <c r="A8" s="4" t="s">
        <v>0</v>
      </c>
      <c r="B8" s="408"/>
      <c r="C8" s="408"/>
      <c r="D8" s="408"/>
      <c r="E8" s="408"/>
    </row>
    <row r="9" spans="1:5" ht="9.75" customHeight="1">
      <c r="A9" s="20"/>
      <c r="B9" s="21"/>
      <c r="C9" s="22"/>
      <c r="D9" s="22"/>
      <c r="E9" s="23"/>
    </row>
    <row r="10" spans="1:5">
      <c r="A10" s="24" t="s">
        <v>25</v>
      </c>
      <c r="B10" s="25"/>
      <c r="C10" s="26"/>
      <c r="D10" s="27"/>
      <c r="E10" s="28"/>
    </row>
    <row r="11" spans="1:5" ht="7.5" customHeight="1">
      <c r="A11" s="20"/>
      <c r="B11" s="21"/>
      <c r="C11" s="22"/>
      <c r="D11" s="22"/>
      <c r="E11" s="23"/>
    </row>
    <row r="12" spans="1:5">
      <c r="A12" s="29" t="s">
        <v>1</v>
      </c>
      <c r="B12" s="29" t="s">
        <v>2</v>
      </c>
      <c r="C12" s="29" t="s">
        <v>3</v>
      </c>
      <c r="D12" s="29" t="s">
        <v>4</v>
      </c>
      <c r="E12" s="29" t="s">
        <v>5</v>
      </c>
    </row>
    <row r="13" spans="1:5">
      <c r="A13" s="5"/>
      <c r="B13" s="6"/>
      <c r="C13" s="3"/>
      <c r="D13" s="3"/>
      <c r="E13" s="7" t="e">
        <f>C13/B13*100</f>
        <v>#DIV/0!</v>
      </c>
    </row>
    <row r="14" spans="1:5">
      <c r="A14" s="409" t="s">
        <v>6</v>
      </c>
      <c r="B14" s="409"/>
      <c r="C14" s="409"/>
      <c r="D14" s="409"/>
      <c r="E14" s="409"/>
    </row>
    <row r="15" spans="1:5">
      <c r="A15" s="8" t="s">
        <v>7</v>
      </c>
      <c r="B15" s="9" t="s">
        <v>8</v>
      </c>
      <c r="C15" s="9" t="s">
        <v>9</v>
      </c>
      <c r="D15" s="411" t="s">
        <v>10</v>
      </c>
      <c r="E15" s="412"/>
    </row>
    <row r="16" spans="1:5">
      <c r="A16" s="10"/>
      <c r="B16" s="11"/>
      <c r="C16" s="11"/>
      <c r="D16" s="413"/>
      <c r="E16" s="414"/>
    </row>
    <row r="17" spans="1:5" ht="9.75" customHeight="1">
      <c r="A17" s="409"/>
      <c r="B17" s="409"/>
      <c r="C17" s="409"/>
      <c r="D17" s="409"/>
      <c r="E17" s="409"/>
    </row>
    <row r="18" spans="1:5" ht="142.5" customHeight="1">
      <c r="A18" s="410" t="s">
        <v>27</v>
      </c>
      <c r="B18" s="410"/>
      <c r="C18" s="410"/>
      <c r="D18" s="410"/>
      <c r="E18" s="410"/>
    </row>
    <row r="19" spans="1:5" ht="35.25" customHeight="1">
      <c r="A19" s="30"/>
      <c r="B19" s="30"/>
      <c r="C19" s="30"/>
      <c r="D19" s="30"/>
      <c r="E19" s="30"/>
    </row>
    <row r="20" spans="1:5">
      <c r="A20" s="4" t="s">
        <v>0</v>
      </c>
      <c r="B20" s="408"/>
      <c r="C20" s="408"/>
      <c r="D20" s="408"/>
      <c r="E20" s="408"/>
    </row>
    <row r="21" spans="1:5" ht="9.75" customHeight="1">
      <c r="A21" s="20"/>
      <c r="B21" s="21"/>
      <c r="C21" s="22"/>
      <c r="D21" s="22"/>
      <c r="E21" s="23"/>
    </row>
    <row r="22" spans="1:5">
      <c r="A22" s="24" t="s">
        <v>25</v>
      </c>
      <c r="B22" s="417"/>
      <c r="C22" s="418"/>
      <c r="D22" s="27"/>
      <c r="E22" s="28"/>
    </row>
    <row r="23" spans="1:5" ht="7.5" customHeight="1">
      <c r="A23" s="20"/>
      <c r="B23" s="21"/>
      <c r="C23" s="22"/>
      <c r="D23" s="22"/>
      <c r="E23" s="23"/>
    </row>
    <row r="24" spans="1:5">
      <c r="A24" s="29" t="s">
        <v>1</v>
      </c>
      <c r="B24" s="29" t="s">
        <v>2</v>
      </c>
      <c r="C24" s="29" t="s">
        <v>3</v>
      </c>
      <c r="D24" s="14" t="s">
        <v>4</v>
      </c>
      <c r="E24" s="14" t="s">
        <v>5</v>
      </c>
    </row>
    <row r="25" spans="1:5">
      <c r="A25" s="5"/>
      <c r="B25" s="6"/>
      <c r="C25" s="3"/>
      <c r="D25" s="3"/>
      <c r="E25" s="7" t="e">
        <f>C25/B25*100</f>
        <v>#DIV/0!</v>
      </c>
    </row>
    <row r="26" spans="1:5">
      <c r="A26" s="409" t="s">
        <v>6</v>
      </c>
      <c r="B26" s="409"/>
      <c r="C26" s="409"/>
      <c r="D26" s="409"/>
      <c r="E26" s="409"/>
    </row>
    <row r="27" spans="1:5">
      <c r="A27" s="12" t="s">
        <v>7</v>
      </c>
      <c r="B27" s="13" t="s">
        <v>8</v>
      </c>
      <c r="C27" s="13" t="s">
        <v>9</v>
      </c>
      <c r="D27" s="419" t="s">
        <v>10</v>
      </c>
      <c r="E27" s="420"/>
    </row>
    <row r="28" spans="1:5">
      <c r="A28" s="10"/>
      <c r="B28" s="11"/>
      <c r="C28" s="11"/>
      <c r="D28" s="413"/>
      <c r="E28" s="414"/>
    </row>
    <row r="29" spans="1:5" ht="9.75" customHeight="1">
      <c r="A29" s="409"/>
      <c r="B29" s="409"/>
      <c r="C29" s="409"/>
      <c r="D29" s="409"/>
      <c r="E29" s="409"/>
    </row>
    <row r="30" spans="1:5" ht="142.5" customHeight="1">
      <c r="A30" s="410" t="s">
        <v>27</v>
      </c>
      <c r="B30" s="410"/>
      <c r="C30" s="410"/>
      <c r="D30" s="410"/>
      <c r="E30" s="410"/>
    </row>
    <row r="31" spans="1:5">
      <c r="A31" s="415"/>
      <c r="B31" s="409"/>
      <c r="C31" s="409"/>
      <c r="D31" s="409"/>
      <c r="E31" s="416"/>
    </row>
    <row r="32" spans="1:5">
      <c r="A32" s="406" t="s">
        <v>24</v>
      </c>
      <c r="B32" s="407"/>
      <c r="C32" s="406" t="s">
        <v>23</v>
      </c>
      <c r="D32" s="406" t="s">
        <v>28</v>
      </c>
      <c r="E32" s="406"/>
    </row>
    <row r="33" spans="1:5" ht="39.75" customHeight="1">
      <c r="A33" s="407"/>
      <c r="B33" s="407"/>
      <c r="C33" s="406"/>
      <c r="D33" s="406"/>
      <c r="E33" s="406"/>
    </row>
    <row r="34" spans="1:5">
      <c r="A34" s="407"/>
      <c r="B34" s="407"/>
      <c r="C34" s="406"/>
      <c r="D34" s="406"/>
      <c r="E34" s="406"/>
    </row>
    <row r="35" spans="1:5">
      <c r="A35" s="407"/>
      <c r="B35" s="407"/>
      <c r="C35" s="406"/>
      <c r="D35" s="406"/>
      <c r="E35" s="406"/>
    </row>
    <row r="36" spans="1:5">
      <c r="A36" s="31"/>
      <c r="B36" s="31"/>
      <c r="C36" s="31"/>
      <c r="D36" s="31"/>
      <c r="E36" s="31"/>
    </row>
    <row r="39" spans="1:5" ht="15.75">
      <c r="A39" s="32"/>
      <c r="B39" s="32"/>
      <c r="C39" s="32"/>
      <c r="D39" s="32"/>
      <c r="E39" s="32"/>
    </row>
  </sheetData>
  <mergeCells count="21">
    <mergeCell ref="A26:E26"/>
    <mergeCell ref="A29:E29"/>
    <mergeCell ref="A30:E30"/>
    <mergeCell ref="D27:E27"/>
    <mergeCell ref="D28:E28"/>
    <mergeCell ref="B6:E6"/>
    <mergeCell ref="B4:E4"/>
    <mergeCell ref="A1:E1"/>
    <mergeCell ref="A2:E2"/>
    <mergeCell ref="A32:B35"/>
    <mergeCell ref="C32:C35"/>
    <mergeCell ref="D32:E35"/>
    <mergeCell ref="B8:E8"/>
    <mergeCell ref="A17:E17"/>
    <mergeCell ref="A18:E18"/>
    <mergeCell ref="A14:E14"/>
    <mergeCell ref="D15:E15"/>
    <mergeCell ref="D16:E16"/>
    <mergeCell ref="A31:E31"/>
    <mergeCell ref="B20:E20"/>
    <mergeCell ref="B22:C22"/>
  </mergeCells>
  <printOptions horizontalCentered="1"/>
  <pageMargins left="0" right="0" top="1.7716535433070868" bottom="0" header="0.39370078740157483" footer="0.31496062992125984"/>
  <pageSetup paperSize="9" scale="87" orientation="portrait" useFirstPageNumber="1" horizontalDpi="300" verticalDpi="300" r:id="rId1"/>
  <headerFooter>
    <oddHeader xml:space="preserve">&amp;C&amp;G
&amp;8PREEITURA MUNICIPAL DE PALMAS
SECRETARIA MUNICIPAL DE FINANÇAS
DIRETORIA GERAL DE PLANEJAMENTO E ORÇAMENTO&amp;11
</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4" zoomScaleNormal="100" workbookViewId="0">
      <selection activeCell="B15" sqref="B15"/>
    </sheetView>
  </sheetViews>
  <sheetFormatPr defaultRowHeight="15"/>
  <cols>
    <col min="1" max="1" width="26.140625" style="331" customWidth="1"/>
    <col min="2" max="2" width="26" style="331" customWidth="1"/>
    <col min="3" max="3" width="20.5703125" style="331" customWidth="1"/>
    <col min="4" max="4" width="20.7109375" style="331" customWidth="1"/>
    <col min="5"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 width="9.140625" style="331"/>
    <col min="17" max="17" width="11.5703125" style="331" bestFit="1" customWidth="1"/>
    <col min="18"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TEMATICAS'!$B$5593</f>
        <v xml:space="preserve">21 - Secretaria de Planejamento, Habitação, Meio Ambiente, Ciencia e Tecnologia </v>
      </c>
      <c r="C4" s="431"/>
      <c r="D4" s="431"/>
      <c r="E4" s="431"/>
      <c r="F4" s="431"/>
      <c r="G4" s="432"/>
    </row>
    <row r="5" spans="1:8" ht="30.75" customHeight="1">
      <c r="A5" s="342" t="s">
        <v>305</v>
      </c>
      <c r="B5" s="451" t="str">
        <f>'[1]DESCRIÇÃO TEMATICAS'!$B$5594</f>
        <v>2101 - Fundo Municipal de Meio Ambiente de Porto Nacional</v>
      </c>
      <c r="C5" s="452"/>
      <c r="D5" s="452"/>
      <c r="E5" s="452"/>
      <c r="F5" s="452"/>
      <c r="G5" s="453"/>
    </row>
    <row r="6" spans="1:8" ht="15" customHeight="1">
      <c r="A6" s="336" t="s">
        <v>33</v>
      </c>
      <c r="B6" s="454" t="s">
        <v>367</v>
      </c>
      <c r="C6" s="452"/>
      <c r="D6" s="452"/>
      <c r="E6" s="452"/>
      <c r="F6" s="452"/>
      <c r="G6" s="453"/>
    </row>
    <row r="7" spans="1:8" ht="138" customHeight="1">
      <c r="A7" s="336" t="s">
        <v>306</v>
      </c>
      <c r="B7" s="448" t="s">
        <v>385</v>
      </c>
      <c r="C7" s="449"/>
      <c r="D7" s="449"/>
      <c r="E7" s="449"/>
      <c r="F7" s="449"/>
      <c r="G7" s="450"/>
    </row>
    <row r="8" spans="1:8" ht="29.25" customHeight="1">
      <c r="A8" s="336" t="s">
        <v>307</v>
      </c>
      <c r="B8" s="448" t="s">
        <v>386</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6" t="str">
        <f>'[1]DESCRIÇÃO TEMATICAS'!$B$5595</f>
        <v>Planos e projeto desenvolvidos e/ou revisados</v>
      </c>
      <c r="B12" s="463"/>
      <c r="C12" s="464" t="str">
        <f>'[1]DESCRIÇÃO TEMATICAS'!$E$5595</f>
        <v>Unidade</v>
      </c>
      <c r="D12" s="465"/>
      <c r="E12" s="337">
        <v>12</v>
      </c>
      <c r="F12" s="350">
        <f>IFERROR(E12*E16/100,0)</f>
        <v>1.8958490566037736</v>
      </c>
      <c r="G12" s="349">
        <f>IFERROR(F12/E12*100,0)</f>
        <v>15.79874213836478</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318000</v>
      </c>
      <c r="B15" s="364">
        <v>318000</v>
      </c>
      <c r="C15" s="340">
        <v>54140</v>
      </c>
      <c r="D15" s="340">
        <v>50240</v>
      </c>
      <c r="E15" s="340">
        <v>50240</v>
      </c>
      <c r="F15" s="341">
        <v>0</v>
      </c>
      <c r="G15" s="349">
        <f>IFERROR(B15-C15-F15,0)</f>
        <v>263860</v>
      </c>
    </row>
    <row r="16" spans="1:8" ht="16.5" thickBot="1">
      <c r="A16" s="455" t="s">
        <v>323</v>
      </c>
      <c r="B16" s="455"/>
      <c r="C16" s="349">
        <f>IFERROR(C15/$B$15*100,0)</f>
        <v>17.025157232704402</v>
      </c>
      <c r="D16" s="349">
        <f>IFERROR(D15/$C$15*100,0)</f>
        <v>92.796453638714453</v>
      </c>
      <c r="E16" s="349">
        <f>IFERROR(E15/$B$15*100,0)</f>
        <v>15.79874213836478</v>
      </c>
    </row>
  </sheetData>
  <mergeCells count="15">
    <mergeCell ref="A16:B16"/>
    <mergeCell ref="A13:G13"/>
    <mergeCell ref="A1:G1"/>
    <mergeCell ref="A2:G2"/>
    <mergeCell ref="B4:G4"/>
    <mergeCell ref="B6:G6"/>
    <mergeCell ref="B5:G5"/>
    <mergeCell ref="B7:G7"/>
    <mergeCell ref="B8:G8"/>
    <mergeCell ref="B9:G9"/>
    <mergeCell ref="A10:G10"/>
    <mergeCell ref="A11:B11"/>
    <mergeCell ref="C11:D11"/>
    <mergeCell ref="A12:B12"/>
    <mergeCell ref="C12:D12"/>
  </mergeCells>
  <conditionalFormatting sqref="D16">
    <cfRule type="cellIs" dxfId="323" priority="4" operator="between">
      <formula>66</formula>
      <formula>100</formula>
    </cfRule>
    <cfRule type="cellIs" dxfId="322" priority="5" operator="between">
      <formula>33</formula>
      <formula>66</formula>
    </cfRule>
    <cfRule type="cellIs" dxfId="321" priority="6" operator="between">
      <formula>0</formula>
      <formula>33</formula>
    </cfRule>
  </conditionalFormatting>
  <conditionalFormatting sqref="G15">
    <cfRule type="cellIs" dxfId="320" priority="16" operator="between">
      <formula>66</formula>
      <formula>100</formula>
    </cfRule>
    <cfRule type="cellIs" dxfId="319" priority="17" operator="between">
      <formula>33</formula>
      <formula>66</formula>
    </cfRule>
    <cfRule type="cellIs" dxfId="318" priority="18" operator="between">
      <formula>0</formula>
      <formula>33</formula>
    </cfRule>
  </conditionalFormatting>
  <conditionalFormatting sqref="G12">
    <cfRule type="cellIs" dxfId="317" priority="13" operator="between">
      <formula>66</formula>
      <formula>100</formula>
    </cfRule>
    <cfRule type="cellIs" dxfId="316" priority="14" operator="between">
      <formula>33</formula>
      <formula>66</formula>
    </cfRule>
    <cfRule type="cellIs" dxfId="315" priority="15" operator="between">
      <formula>0</formula>
      <formula>33</formula>
    </cfRule>
  </conditionalFormatting>
  <conditionalFormatting sqref="F12">
    <cfRule type="cellIs" dxfId="314" priority="10" operator="between">
      <formula>$E$12*0</formula>
      <formula>$E$12*0.329999</formula>
    </cfRule>
    <cfRule type="cellIs" dxfId="313" priority="11" operator="between">
      <formula>$E$12*0.33</formula>
      <formula>$E$12*0.6599999</formula>
    </cfRule>
    <cfRule type="cellIs" dxfId="312" priority="12" operator="between">
      <formula>$E$12*0.66</formula>
      <formula>$E$12*1</formula>
    </cfRule>
  </conditionalFormatting>
  <conditionalFormatting sqref="C16">
    <cfRule type="cellIs" dxfId="311" priority="7" operator="between">
      <formula>66</formula>
      <formula>100</formula>
    </cfRule>
    <cfRule type="cellIs" dxfId="310" priority="8" operator="between">
      <formula>33</formula>
      <formula>66</formula>
    </cfRule>
    <cfRule type="cellIs" dxfId="309" priority="9" operator="between">
      <formula>0</formula>
      <formula>33</formula>
    </cfRule>
  </conditionalFormatting>
  <conditionalFormatting sqref="E16">
    <cfRule type="cellIs" dxfId="308" priority="1" operator="between">
      <formula>66</formula>
      <formula>100</formula>
    </cfRule>
    <cfRule type="cellIs" dxfId="307" priority="2" operator="between">
      <formula>33</formula>
      <formula>66</formula>
    </cfRule>
    <cfRule type="cellIs" dxfId="30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B15" sqref="B15"/>
    </sheetView>
  </sheetViews>
  <sheetFormatPr defaultRowHeight="15"/>
  <cols>
    <col min="1" max="1" width="26.140625" style="331" customWidth="1"/>
    <col min="2" max="2" width="23.4257812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TEMATICAS'!$B$5548</f>
        <v xml:space="preserve">21 - Secretaria de Planejamento, Habitação, Meio Ambiente, Ciencia e Tecnologia </v>
      </c>
      <c r="C4" s="431"/>
      <c r="D4" s="431"/>
      <c r="E4" s="431"/>
      <c r="F4" s="431"/>
      <c r="G4" s="432"/>
    </row>
    <row r="5" spans="1:8" ht="30.75" customHeight="1">
      <c r="A5" s="342" t="s">
        <v>305</v>
      </c>
      <c r="B5" s="451" t="str">
        <f>'[1]DESCRIÇÃO TEMATICAS'!$B$5549</f>
        <v>2101 - Fundo Municipal de Meio Ambiente de Porto Nacional</v>
      </c>
      <c r="C5" s="452"/>
      <c r="D5" s="452"/>
      <c r="E5" s="452"/>
      <c r="F5" s="452"/>
      <c r="G5" s="453"/>
    </row>
    <row r="6" spans="1:8" ht="15" customHeight="1">
      <c r="A6" s="336" t="s">
        <v>33</v>
      </c>
      <c r="B6" s="454" t="str">
        <f>'[1]DESCRIÇÃO TEMATICAS'!$B$5547</f>
        <v>2208 - Regularização, Monitoramento e Fiscalização Ambiental</v>
      </c>
      <c r="C6" s="452"/>
      <c r="D6" s="452"/>
      <c r="E6" s="452"/>
      <c r="F6" s="452"/>
      <c r="G6" s="453"/>
    </row>
    <row r="7" spans="1:8" ht="76.5" customHeight="1">
      <c r="A7" s="336" t="s">
        <v>306</v>
      </c>
      <c r="B7" s="448" t="s">
        <v>388</v>
      </c>
      <c r="C7" s="449"/>
      <c r="D7" s="449"/>
      <c r="E7" s="449"/>
      <c r="F7" s="449"/>
      <c r="G7" s="450"/>
    </row>
    <row r="8" spans="1:8" ht="29.25" customHeight="1">
      <c r="A8" s="336" t="s">
        <v>307</v>
      </c>
      <c r="B8" s="448" t="s">
        <v>387</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TEMATICAS'!$B$5550</f>
        <v>Empreedimentos regularizados, monitorados e fiscalizados</v>
      </c>
      <c r="B12" s="463"/>
      <c r="C12" s="464" t="str">
        <f>'[1]DESCRIÇÃO TEMATICAS'!$E$5550</f>
        <v>Porcentagem</v>
      </c>
      <c r="D12" s="465"/>
      <c r="E12" s="337">
        <v>80</v>
      </c>
      <c r="F12" s="350">
        <f>IFERROR(E12*E16/100,0)</f>
        <v>0</v>
      </c>
      <c r="G12" s="349">
        <f>IFERROR(F12/E12*100,0)</f>
        <v>0</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35000</v>
      </c>
      <c r="B15" s="364">
        <v>20000</v>
      </c>
      <c r="C15" s="340">
        <v>0</v>
      </c>
      <c r="D15" s="340">
        <v>0</v>
      </c>
      <c r="E15" s="340">
        <v>0</v>
      </c>
      <c r="F15" s="341">
        <v>0</v>
      </c>
      <c r="G15" s="349">
        <f>IFERROR(B15-C15-F15,0)</f>
        <v>20000</v>
      </c>
    </row>
    <row r="16" spans="1:8" ht="16.5" thickBot="1">
      <c r="A16" s="455" t="s">
        <v>323</v>
      </c>
      <c r="B16" s="455"/>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305" priority="7" operator="between">
      <formula>66</formula>
      <formula>100</formula>
    </cfRule>
    <cfRule type="cellIs" dxfId="304" priority="8" operator="between">
      <formula>33</formula>
      <formula>66</formula>
    </cfRule>
    <cfRule type="cellIs" dxfId="303" priority="9" operator="between">
      <formula>0</formula>
      <formula>33</formula>
    </cfRule>
  </conditionalFormatting>
  <conditionalFormatting sqref="G15">
    <cfRule type="cellIs" dxfId="302" priority="16" operator="between">
      <formula>66</formula>
      <formula>100</formula>
    </cfRule>
    <cfRule type="cellIs" dxfId="301" priority="17" operator="between">
      <formula>33</formula>
      <formula>66</formula>
    </cfRule>
    <cfRule type="cellIs" dxfId="300" priority="18" operator="between">
      <formula>0</formula>
      <formula>33</formula>
    </cfRule>
  </conditionalFormatting>
  <conditionalFormatting sqref="G12">
    <cfRule type="cellIs" dxfId="299" priority="13" operator="between">
      <formula>66</formula>
      <formula>100</formula>
    </cfRule>
    <cfRule type="cellIs" dxfId="298" priority="14" operator="between">
      <formula>33</formula>
      <formula>66</formula>
    </cfRule>
    <cfRule type="cellIs" dxfId="297" priority="15" operator="between">
      <formula>0</formula>
      <formula>33</formula>
    </cfRule>
  </conditionalFormatting>
  <conditionalFormatting sqref="F12">
    <cfRule type="cellIs" dxfId="296" priority="10" operator="between">
      <formula>$E$12*0</formula>
      <formula>$E$12*0.329999</formula>
    </cfRule>
    <cfRule type="cellIs" dxfId="295" priority="11" operator="between">
      <formula>$E$12*0.33</formula>
      <formula>$E$12*0.6599999</formula>
    </cfRule>
    <cfRule type="cellIs" dxfId="294" priority="12" operator="between">
      <formula>$E$12*0.66</formula>
      <formula>$E$12*1</formula>
    </cfRule>
  </conditionalFormatting>
  <conditionalFormatting sqref="D16">
    <cfRule type="cellIs" dxfId="293" priority="4" operator="between">
      <formula>66</formula>
      <formula>100</formula>
    </cfRule>
    <cfRule type="cellIs" dxfId="292" priority="5" operator="between">
      <formula>33</formula>
      <formula>66</formula>
    </cfRule>
    <cfRule type="cellIs" dxfId="291" priority="6" operator="between">
      <formula>0</formula>
      <formula>33</formula>
    </cfRule>
  </conditionalFormatting>
  <conditionalFormatting sqref="E16">
    <cfRule type="cellIs" dxfId="290" priority="1" operator="between">
      <formula>66</formula>
      <formula>100</formula>
    </cfRule>
    <cfRule type="cellIs" dxfId="289" priority="2" operator="between">
      <formula>33</formula>
      <formula>66</formula>
    </cfRule>
    <cfRule type="cellIs" dxfId="28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5" zoomScaleNormal="100" workbookViewId="0">
      <selection activeCell="C15" sqref="C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TEMATICAS'!$B$4592</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TEMATICAS'!$B$4593</f>
        <v>2901 - Fundo Municipal de Capacitação e Aperfeiçoamento dos Servidores Públicos</v>
      </c>
      <c r="C5" s="452"/>
      <c r="D5" s="452"/>
      <c r="E5" s="452"/>
      <c r="F5" s="452"/>
      <c r="G5" s="453"/>
    </row>
    <row r="6" spans="1:8" ht="15" customHeight="1">
      <c r="A6" s="336" t="s">
        <v>33</v>
      </c>
      <c r="B6" s="454" t="s">
        <v>368</v>
      </c>
      <c r="C6" s="452"/>
      <c r="D6" s="452"/>
      <c r="E6" s="452"/>
      <c r="F6" s="452"/>
      <c r="G6" s="453"/>
    </row>
    <row r="7" spans="1:8" ht="180" customHeight="1">
      <c r="A7" s="336" t="s">
        <v>306</v>
      </c>
      <c r="B7" s="448" t="s">
        <v>389</v>
      </c>
      <c r="C7" s="449"/>
      <c r="D7" s="449"/>
      <c r="E7" s="449"/>
      <c r="F7" s="449"/>
      <c r="G7" s="450"/>
    </row>
    <row r="8" spans="1:8" ht="29.25" customHeight="1">
      <c r="A8" s="336" t="s">
        <v>307</v>
      </c>
      <c r="B8" s="448" t="s">
        <v>390</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TEMATICAS'!$B$4594</f>
        <v xml:space="preserve">Servidor capacitado </v>
      </c>
      <c r="B12" s="463"/>
      <c r="C12" s="464" t="str">
        <f>'[1]DESCRIÇÃO TEMATICAS'!$E$4594</f>
        <v>Unidade</v>
      </c>
      <c r="D12" s="465"/>
      <c r="E12" s="337">
        <v>200</v>
      </c>
      <c r="F12" s="350">
        <f>IFERROR(E12*E16/100,0)</f>
        <v>180.34369849467095</v>
      </c>
      <c r="G12" s="349">
        <f>IFERROR(F12/E12*100,0)</f>
        <v>90.171849247335473</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5000</v>
      </c>
      <c r="B15" s="364">
        <v>18202</v>
      </c>
      <c r="C15" s="340">
        <v>18192</v>
      </c>
      <c r="D15" s="340">
        <v>18103.080000000002</v>
      </c>
      <c r="E15" s="340">
        <v>16413.080000000002</v>
      </c>
      <c r="F15" s="341">
        <v>0</v>
      </c>
      <c r="G15" s="349">
        <f>IFERROR(B15-C15-F15,0)</f>
        <v>10</v>
      </c>
    </row>
    <row r="16" spans="1:8" ht="16.5" thickBot="1">
      <c r="A16" s="455" t="s">
        <v>323</v>
      </c>
      <c r="B16" s="455"/>
      <c r="C16" s="349">
        <f>IFERROR(C15/$B$15*100,0)</f>
        <v>99.945060982309641</v>
      </c>
      <c r="D16" s="349">
        <f>IFERROR(D15/$C$15*100,0)</f>
        <v>99.511213720316633</v>
      </c>
      <c r="E16" s="349">
        <f>IFERROR(E15/$B$15*100,0)</f>
        <v>90.171849247335473</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287" priority="7" operator="between">
      <formula>66</formula>
      <formula>100</formula>
    </cfRule>
    <cfRule type="cellIs" dxfId="286" priority="8" operator="between">
      <formula>33</formula>
      <formula>66</formula>
    </cfRule>
    <cfRule type="cellIs" dxfId="285" priority="9" operator="between">
      <formula>0</formula>
      <formula>33</formula>
    </cfRule>
  </conditionalFormatting>
  <conditionalFormatting sqref="G15">
    <cfRule type="cellIs" dxfId="284" priority="16" operator="between">
      <formula>66</formula>
      <formula>100</formula>
    </cfRule>
    <cfRule type="cellIs" dxfId="283" priority="17" operator="between">
      <formula>33</formula>
      <formula>66</formula>
    </cfRule>
    <cfRule type="cellIs" dxfId="282" priority="18" operator="between">
      <formula>0</formula>
      <formula>33</formula>
    </cfRule>
  </conditionalFormatting>
  <conditionalFormatting sqref="G12">
    <cfRule type="cellIs" dxfId="281" priority="13" operator="between">
      <formula>66</formula>
      <formula>100</formula>
    </cfRule>
    <cfRule type="cellIs" dxfId="280" priority="14" operator="between">
      <formula>33</formula>
      <formula>66</formula>
    </cfRule>
    <cfRule type="cellIs" dxfId="279" priority="15" operator="between">
      <formula>0</formula>
      <formula>33</formula>
    </cfRule>
  </conditionalFormatting>
  <conditionalFormatting sqref="F12">
    <cfRule type="cellIs" dxfId="278" priority="10" operator="between">
      <formula>$E$12*0</formula>
      <formula>$E$12*0.329999</formula>
    </cfRule>
    <cfRule type="cellIs" dxfId="277" priority="11" operator="between">
      <formula>$E$12*0.33</formula>
      <formula>$E$12*0.6599999</formula>
    </cfRule>
    <cfRule type="cellIs" dxfId="276" priority="12" operator="between">
      <formula>$E$12*0.66</formula>
      <formula>$E$12*1</formula>
    </cfRule>
  </conditionalFormatting>
  <conditionalFormatting sqref="D16">
    <cfRule type="cellIs" dxfId="275" priority="4" operator="between">
      <formula>66</formula>
      <formula>100</formula>
    </cfRule>
    <cfRule type="cellIs" dxfId="274" priority="5" operator="between">
      <formula>33</formula>
      <formula>66</formula>
    </cfRule>
    <cfRule type="cellIs" dxfId="273" priority="6" operator="between">
      <formula>0</formula>
      <formula>33</formula>
    </cfRule>
  </conditionalFormatting>
  <conditionalFormatting sqref="E16">
    <cfRule type="cellIs" dxfId="272" priority="1" operator="between">
      <formula>66</formula>
      <formula>100</formula>
    </cfRule>
    <cfRule type="cellIs" dxfId="271" priority="2" operator="between">
      <formula>33</formula>
      <formula>66</formula>
    </cfRule>
    <cfRule type="cellIs" dxfId="27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22.28515625" style="331" customWidth="1"/>
    <col min="4" max="5" width="18.140625" style="331" customWidth="1"/>
    <col min="6" max="6" width="21.7109375" style="331" customWidth="1"/>
    <col min="7" max="7" width="22"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TEMATICAS'!$B$4611</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TEMATICAS'!$B$4612</f>
        <v>2901 - Fundo Municipal de Capacitação e Aperfeiçoamento dos Servidores Públicos</v>
      </c>
      <c r="C5" s="452"/>
      <c r="D5" s="452"/>
      <c r="E5" s="452"/>
      <c r="F5" s="452"/>
      <c r="G5" s="453"/>
    </row>
    <row r="6" spans="1:8" ht="15" customHeight="1">
      <c r="A6" s="336" t="s">
        <v>33</v>
      </c>
      <c r="B6" s="454" t="s">
        <v>362</v>
      </c>
      <c r="C6" s="452"/>
      <c r="D6" s="452"/>
      <c r="E6" s="452"/>
      <c r="F6" s="452"/>
      <c r="G6" s="453"/>
    </row>
    <row r="7" spans="1:8" ht="45.75" customHeight="1">
      <c r="A7" s="336" t="s">
        <v>306</v>
      </c>
      <c r="B7" s="448" t="s">
        <v>391</v>
      </c>
      <c r="C7" s="449"/>
      <c r="D7" s="449"/>
      <c r="E7" s="449"/>
      <c r="F7" s="449"/>
      <c r="G7" s="450"/>
    </row>
    <row r="8" spans="1:8" ht="29.25" customHeight="1">
      <c r="A8" s="336" t="s">
        <v>307</v>
      </c>
      <c r="B8" s="448" t="s">
        <v>392</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TEMATICAS'!$B$4613</f>
        <v>Servidor mando</v>
      </c>
      <c r="B12" s="463"/>
      <c r="C12" s="464" t="s">
        <v>78</v>
      </c>
      <c r="D12" s="465"/>
      <c r="E12" s="337">
        <v>5</v>
      </c>
      <c r="F12" s="350">
        <f>IFERROR(E12*E16/100,0)</f>
        <v>0</v>
      </c>
      <c r="G12" s="349">
        <f>IFERROR(F12/E12*100,0)</f>
        <v>0</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1000</v>
      </c>
      <c r="B15" s="364">
        <v>0</v>
      </c>
      <c r="C15" s="340">
        <v>0</v>
      </c>
      <c r="D15" s="340">
        <v>0</v>
      </c>
      <c r="E15" s="340">
        <v>0</v>
      </c>
      <c r="F15" s="341">
        <v>0</v>
      </c>
      <c r="G15" s="349">
        <f>IFERROR(B15-C15-F15,0)</f>
        <v>0</v>
      </c>
    </row>
    <row r="16" spans="1:8" ht="16.5" thickBot="1">
      <c r="A16" s="455" t="s">
        <v>323</v>
      </c>
      <c r="B16" s="455"/>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269" priority="7" operator="between">
      <formula>66</formula>
      <formula>100</formula>
    </cfRule>
    <cfRule type="cellIs" dxfId="268" priority="8" operator="between">
      <formula>33</formula>
      <formula>66</formula>
    </cfRule>
    <cfRule type="cellIs" dxfId="267" priority="9" operator="between">
      <formula>0</formula>
      <formula>33</formula>
    </cfRule>
  </conditionalFormatting>
  <conditionalFormatting sqref="G15">
    <cfRule type="cellIs" dxfId="266" priority="16" operator="between">
      <formula>66</formula>
      <formula>100</formula>
    </cfRule>
    <cfRule type="cellIs" dxfId="265" priority="17" operator="between">
      <formula>33</formula>
      <formula>66</formula>
    </cfRule>
    <cfRule type="cellIs" dxfId="264" priority="18" operator="between">
      <formula>0</formula>
      <formula>33</formula>
    </cfRule>
  </conditionalFormatting>
  <conditionalFormatting sqref="G12">
    <cfRule type="cellIs" dxfId="263" priority="13" operator="between">
      <formula>66</formula>
      <formula>100</formula>
    </cfRule>
    <cfRule type="cellIs" dxfId="262" priority="14" operator="between">
      <formula>33</formula>
      <formula>66</formula>
    </cfRule>
    <cfRule type="cellIs" dxfId="261" priority="15" operator="between">
      <formula>0</formula>
      <formula>33</formula>
    </cfRule>
  </conditionalFormatting>
  <conditionalFormatting sqref="F12">
    <cfRule type="cellIs" dxfId="260" priority="10" operator="between">
      <formula>$E$12*0</formula>
      <formula>$E$12*0.329999</formula>
    </cfRule>
    <cfRule type="cellIs" dxfId="259" priority="11" operator="between">
      <formula>$E$12*0.33</formula>
      <formula>$E$12*0.6599999</formula>
    </cfRule>
    <cfRule type="cellIs" dxfId="258" priority="12" operator="between">
      <formula>$E$12*0.66</formula>
      <formula>$E$12*1</formula>
    </cfRule>
  </conditionalFormatting>
  <conditionalFormatting sqref="D16">
    <cfRule type="cellIs" dxfId="257" priority="4" operator="between">
      <formula>66</formula>
      <formula>100</formula>
    </cfRule>
    <cfRule type="cellIs" dxfId="256" priority="5" operator="between">
      <formula>33</formula>
      <formula>66</formula>
    </cfRule>
    <cfRule type="cellIs" dxfId="255" priority="6" operator="between">
      <formula>0</formula>
      <formula>33</formula>
    </cfRule>
  </conditionalFormatting>
  <conditionalFormatting sqref="E16">
    <cfRule type="cellIs" dxfId="254" priority="1" operator="between">
      <formula>66</formula>
      <formula>100</formula>
    </cfRule>
    <cfRule type="cellIs" dxfId="253" priority="2" operator="between">
      <formula>33</formula>
      <formula>66</formula>
    </cfRule>
    <cfRule type="cellIs" dxfId="25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TEMATICAS'!$B$5504</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TEMATICAS'!$B$5505</f>
        <v>3001 - Fundo Municipal de Habitacao e Regularizacao Fundiaria</v>
      </c>
      <c r="C5" s="452"/>
      <c r="D5" s="452"/>
      <c r="E5" s="452"/>
      <c r="F5" s="452"/>
      <c r="G5" s="453"/>
    </row>
    <row r="6" spans="1:8" ht="15" customHeight="1">
      <c r="A6" s="336" t="s">
        <v>33</v>
      </c>
      <c r="B6" s="454" t="str">
        <f>'[1]DESCRIÇÃO TEMATICAS'!$B$5503</f>
        <v>2207 - Desenvolvimento Instucional da Habitação</v>
      </c>
      <c r="C6" s="452"/>
      <c r="D6" s="452"/>
      <c r="E6" s="452"/>
      <c r="F6" s="452"/>
      <c r="G6" s="453"/>
    </row>
    <row r="7" spans="1:8" ht="82.5" customHeight="1">
      <c r="A7" s="336" t="s">
        <v>306</v>
      </c>
      <c r="B7" s="448" t="s">
        <v>393</v>
      </c>
      <c r="C7" s="449"/>
      <c r="D7" s="449"/>
      <c r="E7" s="449"/>
      <c r="F7" s="449"/>
      <c r="G7" s="450"/>
    </row>
    <row r="8" spans="1:8" ht="29.25" customHeight="1">
      <c r="A8" s="336" t="s">
        <v>307</v>
      </c>
      <c r="B8" s="448" t="s">
        <v>394</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TEMATICAS'!$B$5506</f>
        <v>Atividade desenvolvida</v>
      </c>
      <c r="B12" s="463"/>
      <c r="C12" s="464" t="str">
        <f>'[1]DESCRIÇÃO TEMATICAS'!$E$5506</f>
        <v>Porcentagem</v>
      </c>
      <c r="D12" s="465"/>
      <c r="E12" s="337">
        <v>100</v>
      </c>
      <c r="F12" s="350">
        <f>IFERROR(E12*E16/100,0)</f>
        <v>51</v>
      </c>
      <c r="G12" s="349">
        <f>IFERROR(F12/E12*100,0)</f>
        <v>51</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4000</v>
      </c>
      <c r="B15" s="364">
        <v>1000</v>
      </c>
      <c r="C15" s="340">
        <v>510</v>
      </c>
      <c r="D15" s="340">
        <v>510</v>
      </c>
      <c r="E15" s="340">
        <v>510</v>
      </c>
      <c r="F15" s="341">
        <v>0</v>
      </c>
      <c r="G15" s="349">
        <f>IFERROR(B15-C15-F15,0)</f>
        <v>490</v>
      </c>
    </row>
    <row r="16" spans="1:8" ht="16.5" thickBot="1">
      <c r="A16" s="455" t="s">
        <v>323</v>
      </c>
      <c r="B16" s="455"/>
      <c r="C16" s="349">
        <f>IFERROR(C15/$B$15*100,0)</f>
        <v>51</v>
      </c>
      <c r="D16" s="349">
        <f>IFERROR(D15/$C$15*100,0)</f>
        <v>100</v>
      </c>
      <c r="E16" s="349">
        <f>IFERROR(E15/$B$15*100,0)</f>
        <v>51</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251" priority="7" operator="between">
      <formula>66</formula>
      <formula>100</formula>
    </cfRule>
    <cfRule type="cellIs" dxfId="250" priority="8" operator="between">
      <formula>33</formula>
      <formula>66</formula>
    </cfRule>
    <cfRule type="cellIs" dxfId="249" priority="9" operator="between">
      <formula>0</formula>
      <formula>33</formula>
    </cfRule>
  </conditionalFormatting>
  <conditionalFormatting sqref="G15">
    <cfRule type="cellIs" dxfId="248" priority="16" operator="between">
      <formula>66</formula>
      <formula>100</formula>
    </cfRule>
    <cfRule type="cellIs" dxfId="247" priority="17" operator="between">
      <formula>33</formula>
      <formula>66</formula>
    </cfRule>
    <cfRule type="cellIs" dxfId="246" priority="18" operator="between">
      <formula>0</formula>
      <formula>33</formula>
    </cfRule>
  </conditionalFormatting>
  <conditionalFormatting sqref="G12">
    <cfRule type="cellIs" dxfId="245" priority="13" operator="between">
      <formula>66</formula>
      <formula>100</formula>
    </cfRule>
    <cfRule type="cellIs" dxfId="244" priority="14" operator="between">
      <formula>33</formula>
      <formula>66</formula>
    </cfRule>
    <cfRule type="cellIs" dxfId="243" priority="15" operator="between">
      <formula>0</formula>
      <formula>33</formula>
    </cfRule>
  </conditionalFormatting>
  <conditionalFormatting sqref="F12">
    <cfRule type="cellIs" dxfId="242" priority="10" operator="between">
      <formula>$E$12*0</formula>
      <formula>$E$12*0.329999</formula>
    </cfRule>
    <cfRule type="cellIs" dxfId="241" priority="11" operator="between">
      <formula>$E$12*0.33</formula>
      <formula>$E$12*0.6599999</formula>
    </cfRule>
    <cfRule type="cellIs" dxfId="240" priority="12" operator="between">
      <formula>$E$12*0.66</formula>
      <formula>$E$12*1</formula>
    </cfRule>
  </conditionalFormatting>
  <conditionalFormatting sqref="D16">
    <cfRule type="cellIs" dxfId="239" priority="4" operator="between">
      <formula>66</formula>
      <formula>100</formula>
    </cfRule>
    <cfRule type="cellIs" dxfId="238" priority="5" operator="between">
      <formula>33</formula>
      <formula>66</formula>
    </cfRule>
    <cfRule type="cellIs" dxfId="237" priority="6" operator="between">
      <formula>0</formula>
      <formula>33</formula>
    </cfRule>
  </conditionalFormatting>
  <conditionalFormatting sqref="E16">
    <cfRule type="cellIs" dxfId="236" priority="1" operator="between">
      <formula>66</formula>
      <formula>100</formula>
    </cfRule>
    <cfRule type="cellIs" dxfId="235" priority="2" operator="between">
      <formula>33</formula>
      <formula>66</formula>
    </cfRule>
    <cfRule type="cellIs" dxfId="23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24.42578125" style="331" customWidth="1"/>
    <col min="4" max="5" width="18.140625" style="331" customWidth="1"/>
    <col min="6" max="6" width="21.7109375" style="331" customWidth="1"/>
    <col min="7" max="7" width="22.57031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TEMATICAS'!$B$5482</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TEMATICAS'!$B$5483</f>
        <v>3001 - Fundo Municipal de Habitacao e Regularizacao Fundiaria</v>
      </c>
      <c r="C5" s="452"/>
      <c r="D5" s="452"/>
      <c r="E5" s="452"/>
      <c r="F5" s="452"/>
      <c r="G5" s="453"/>
    </row>
    <row r="6" spans="1:8" ht="15" customHeight="1">
      <c r="A6" s="336" t="s">
        <v>33</v>
      </c>
      <c r="B6" s="454" t="s">
        <v>361</v>
      </c>
      <c r="C6" s="452"/>
      <c r="D6" s="452"/>
      <c r="E6" s="452"/>
      <c r="F6" s="452"/>
      <c r="G6" s="453"/>
    </row>
    <row r="7" spans="1:8" ht="82.5" customHeight="1">
      <c r="A7" s="336" t="s">
        <v>306</v>
      </c>
      <c r="B7" s="448" t="s">
        <v>395</v>
      </c>
      <c r="C7" s="449"/>
      <c r="D7" s="449"/>
      <c r="E7" s="449"/>
      <c r="F7" s="449"/>
      <c r="G7" s="450"/>
    </row>
    <row r="8" spans="1:8" ht="51" customHeight="1">
      <c r="A8" s="336" t="s">
        <v>307</v>
      </c>
      <c r="B8" s="448" t="s">
        <v>396</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TEMATICAS'!$B$5484</f>
        <v>Cadastros a serem realizados e Atualizados</v>
      </c>
      <c r="B12" s="463"/>
      <c r="C12" s="464" t="str">
        <f>'[1]DESCRIÇÃO TEMATICAS'!$E$5484</f>
        <v>Porcentagem</v>
      </c>
      <c r="D12" s="465"/>
      <c r="E12" s="337">
        <v>100</v>
      </c>
      <c r="F12" s="350">
        <f>IFERROR(E12*E16/100,0)</f>
        <v>0</v>
      </c>
      <c r="G12" s="349">
        <f>IFERROR(F12/E12*100,0)</f>
        <v>0</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18000</v>
      </c>
      <c r="B15" s="364">
        <v>1000</v>
      </c>
      <c r="C15" s="340">
        <v>0</v>
      </c>
      <c r="D15" s="340">
        <v>0</v>
      </c>
      <c r="E15" s="340">
        <v>0</v>
      </c>
      <c r="F15" s="341">
        <v>0</v>
      </c>
      <c r="G15" s="349">
        <f>IFERROR(B15-C15-F15,0)</f>
        <v>1000</v>
      </c>
    </row>
    <row r="16" spans="1:8" ht="16.5" thickBot="1">
      <c r="A16" s="455" t="s">
        <v>323</v>
      </c>
      <c r="B16" s="455"/>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G12">
    <cfRule type="cellIs" dxfId="233" priority="13" operator="between">
      <formula>66</formula>
      <formula>100</formula>
    </cfRule>
    <cfRule type="cellIs" dxfId="232" priority="14" operator="between">
      <formula>33</formula>
      <formula>66</formula>
    </cfRule>
    <cfRule type="cellIs" dxfId="231" priority="15" operator="between">
      <formula>0</formula>
      <formula>33</formula>
    </cfRule>
  </conditionalFormatting>
  <conditionalFormatting sqref="C16">
    <cfRule type="cellIs" dxfId="230" priority="7" operator="between">
      <formula>66</formula>
      <formula>100</formula>
    </cfRule>
    <cfRule type="cellIs" dxfId="229" priority="8" operator="between">
      <formula>33</formula>
      <formula>66</formula>
    </cfRule>
    <cfRule type="cellIs" dxfId="228" priority="9" operator="between">
      <formula>0</formula>
      <formula>33</formula>
    </cfRule>
  </conditionalFormatting>
  <conditionalFormatting sqref="G15">
    <cfRule type="cellIs" dxfId="227" priority="16" operator="between">
      <formula>66</formula>
      <formula>100</formula>
    </cfRule>
    <cfRule type="cellIs" dxfId="226" priority="17" operator="between">
      <formula>33</formula>
      <formula>66</formula>
    </cfRule>
    <cfRule type="cellIs" dxfId="225" priority="18" operator="between">
      <formula>0</formula>
      <formula>33</formula>
    </cfRule>
  </conditionalFormatting>
  <conditionalFormatting sqref="F12">
    <cfRule type="cellIs" dxfId="224" priority="10" operator="between">
      <formula>$E$12*0</formula>
      <formula>$E$12*0.329999</formula>
    </cfRule>
    <cfRule type="cellIs" dxfId="223" priority="11" operator="between">
      <formula>$E$12*0.33</formula>
      <formula>$E$12*0.6599999</formula>
    </cfRule>
    <cfRule type="cellIs" dxfId="222" priority="12" operator="between">
      <formula>$E$12*0.66</formula>
      <formula>$E$12*1</formula>
    </cfRule>
  </conditionalFormatting>
  <conditionalFormatting sqref="D16">
    <cfRule type="cellIs" dxfId="221" priority="4" operator="between">
      <formula>66</formula>
      <formula>100</formula>
    </cfRule>
    <cfRule type="cellIs" dxfId="220" priority="5" operator="between">
      <formula>33</formula>
      <formula>66</formula>
    </cfRule>
    <cfRule type="cellIs" dxfId="219" priority="6" operator="between">
      <formula>0</formula>
      <formula>33</formula>
    </cfRule>
  </conditionalFormatting>
  <conditionalFormatting sqref="E16">
    <cfRule type="cellIs" dxfId="218" priority="1" operator="between">
      <formula>66</formula>
      <formula>100</formula>
    </cfRule>
    <cfRule type="cellIs" dxfId="217" priority="2" operator="between">
      <formula>33</formula>
      <formula>66</formula>
    </cfRule>
    <cfRule type="cellIs" dxfId="21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4" zoomScaleNormal="100" workbookViewId="0">
      <selection activeCell="B15" sqref="B15"/>
    </sheetView>
  </sheetViews>
  <sheetFormatPr defaultRowHeight="15"/>
  <cols>
    <col min="1" max="1" width="26.140625" style="331" customWidth="1"/>
    <col min="2" max="2" width="18.85546875" style="331" customWidth="1"/>
    <col min="3" max="3" width="19.140625" style="331" customWidth="1"/>
    <col min="4" max="5" width="18.140625" style="331" customWidth="1"/>
    <col min="6" max="6" width="21.7109375" style="331" customWidth="1"/>
    <col min="7" max="7" width="20.8554687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TEMATICAS'!$B$5411</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TEMATICAS'!$B$5412</f>
        <v>3001 - Fundo Municipal de Regularizacao Fundiaria</v>
      </c>
      <c r="C5" s="452"/>
      <c r="D5" s="452"/>
      <c r="E5" s="452"/>
      <c r="F5" s="452"/>
      <c r="G5" s="453"/>
    </row>
    <row r="6" spans="1:8" ht="15" customHeight="1">
      <c r="A6" s="336" t="s">
        <v>33</v>
      </c>
      <c r="B6" s="454" t="str">
        <f>'[1]DESCRIÇÃO TEMATICAS'!$B$5410</f>
        <v>2204 - Regularização Fundiária</v>
      </c>
      <c r="C6" s="452"/>
      <c r="D6" s="452"/>
      <c r="E6" s="452"/>
      <c r="F6" s="452"/>
      <c r="G6" s="453"/>
    </row>
    <row r="7" spans="1:8" ht="100.5" customHeight="1">
      <c r="A7" s="336" t="s">
        <v>306</v>
      </c>
      <c r="B7" s="448" t="s">
        <v>397</v>
      </c>
      <c r="C7" s="449"/>
      <c r="D7" s="449"/>
      <c r="E7" s="449"/>
      <c r="F7" s="449"/>
      <c r="G7" s="450"/>
    </row>
    <row r="8" spans="1:8" ht="86.25" customHeight="1">
      <c r="A8" s="336" t="s">
        <v>307</v>
      </c>
      <c r="B8" s="448" t="s">
        <v>398</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TEMATICAS'!$B$5413</f>
        <v>Bairro regularizado</v>
      </c>
      <c r="B12" s="463"/>
      <c r="C12" s="464" t="str">
        <f>'[1]DESCRIÇÃO TEMATICAS'!$E$5413</f>
        <v>Porcentagem</v>
      </c>
      <c r="D12" s="465"/>
      <c r="E12" s="337">
        <v>30</v>
      </c>
      <c r="F12" s="350">
        <f>IFERROR(E12*E16/100,0)</f>
        <v>29.14104811650278</v>
      </c>
      <c r="G12" s="349">
        <f>IFERROR(F12/E12*100,0)</f>
        <v>97.136827055009263</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82000</v>
      </c>
      <c r="B15" s="364">
        <v>1285070.1200000001</v>
      </c>
      <c r="C15" s="340">
        <v>1285070.1200000001</v>
      </c>
      <c r="D15" s="340">
        <v>1282076.3400000001</v>
      </c>
      <c r="E15" s="340">
        <v>1248276.3400000001</v>
      </c>
      <c r="F15" s="341">
        <v>0</v>
      </c>
      <c r="G15" s="349">
        <f>IFERROR(B15-C15-F15,0)</f>
        <v>0</v>
      </c>
    </row>
    <row r="16" spans="1:8" ht="16.5" thickBot="1">
      <c r="A16" s="455" t="s">
        <v>323</v>
      </c>
      <c r="B16" s="455"/>
      <c r="C16" s="349">
        <f>IFERROR(C15/$B$15*100,0)</f>
        <v>100</v>
      </c>
      <c r="D16" s="349">
        <f>IFERROR(D15/$C$15*100,0)</f>
        <v>99.76703372419864</v>
      </c>
      <c r="E16" s="349">
        <f>IFERROR(E15/$B$15*100,0)</f>
        <v>97.136827055009263</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215" priority="7" operator="between">
      <formula>66</formula>
      <formula>100</formula>
    </cfRule>
    <cfRule type="cellIs" dxfId="214" priority="8" operator="between">
      <formula>33</formula>
      <formula>66</formula>
    </cfRule>
    <cfRule type="cellIs" dxfId="213" priority="9" operator="between">
      <formula>0</formula>
      <formula>33</formula>
    </cfRule>
  </conditionalFormatting>
  <conditionalFormatting sqref="G15">
    <cfRule type="cellIs" dxfId="212" priority="16" operator="between">
      <formula>66</formula>
      <formula>100</formula>
    </cfRule>
    <cfRule type="cellIs" dxfId="211" priority="17" operator="between">
      <formula>33</formula>
      <formula>66</formula>
    </cfRule>
    <cfRule type="cellIs" dxfId="210" priority="18" operator="between">
      <formula>0</formula>
      <formula>33</formula>
    </cfRule>
  </conditionalFormatting>
  <conditionalFormatting sqref="G12">
    <cfRule type="cellIs" dxfId="209" priority="13" operator="between">
      <formula>66</formula>
      <formula>100</formula>
    </cfRule>
    <cfRule type="cellIs" dxfId="208" priority="14" operator="between">
      <formula>33</formula>
      <formula>66</formula>
    </cfRule>
    <cfRule type="cellIs" dxfId="207" priority="15" operator="between">
      <formula>0</formula>
      <formula>33</formula>
    </cfRule>
  </conditionalFormatting>
  <conditionalFormatting sqref="F12">
    <cfRule type="cellIs" dxfId="206" priority="10" operator="between">
      <formula>$E$12*0</formula>
      <formula>$E$12*0.329999</formula>
    </cfRule>
    <cfRule type="cellIs" dxfId="205" priority="11" operator="between">
      <formula>$E$12*0.33</formula>
      <formula>$E$12*0.6599999</formula>
    </cfRule>
    <cfRule type="cellIs" dxfId="204" priority="12" operator="between">
      <formula>$E$12*0.66</formula>
      <formula>$E$12*1</formula>
    </cfRule>
  </conditionalFormatting>
  <conditionalFormatting sqref="D16">
    <cfRule type="cellIs" dxfId="203" priority="4" operator="between">
      <formula>66</formula>
      <formula>100</formula>
    </cfRule>
    <cfRule type="cellIs" dxfId="202" priority="5" operator="between">
      <formula>33</formula>
      <formula>66</formula>
    </cfRule>
    <cfRule type="cellIs" dxfId="201" priority="6" operator="between">
      <formula>0</formula>
      <formula>33</formula>
    </cfRule>
  </conditionalFormatting>
  <conditionalFormatting sqref="E16">
    <cfRule type="cellIs" dxfId="200" priority="1" operator="between">
      <formula>66</formula>
      <formula>100</formula>
    </cfRule>
    <cfRule type="cellIs" dxfId="199" priority="2" operator="between">
      <formula>33</formula>
      <formula>66</formula>
    </cfRule>
    <cfRule type="cellIs" dxfId="19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9.140625" style="331" customWidth="1"/>
    <col min="4" max="5" width="18.140625" style="331" customWidth="1"/>
    <col min="6" max="6" width="21.7109375" style="331" customWidth="1"/>
    <col min="7" max="7" width="20.8554687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TEMATICAS'!$B$5411</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TEMATICAS'!$B$5412</f>
        <v>3001 - Fundo Municipal de Regularizacao Fundiaria</v>
      </c>
      <c r="C5" s="452"/>
      <c r="D5" s="452"/>
      <c r="E5" s="452"/>
      <c r="F5" s="452"/>
      <c r="G5" s="453"/>
    </row>
    <row r="6" spans="1:8" ht="15" customHeight="1">
      <c r="A6" s="382" t="s">
        <v>33</v>
      </c>
      <c r="B6" s="454" t="str">
        <f>'[1]DESCRIÇÃO TEMATICAS'!$B$5435</f>
        <v>1064 - Aparelhamento Instucional</v>
      </c>
      <c r="C6" s="452"/>
      <c r="D6" s="452"/>
      <c r="E6" s="452"/>
      <c r="F6" s="452"/>
      <c r="G6" s="453"/>
    </row>
    <row r="7" spans="1:8" ht="65.25" customHeight="1">
      <c r="A7" s="382" t="s">
        <v>306</v>
      </c>
      <c r="B7" s="448" t="s">
        <v>399</v>
      </c>
      <c r="C7" s="449"/>
      <c r="D7" s="449"/>
      <c r="E7" s="449"/>
      <c r="F7" s="449"/>
      <c r="G7" s="450"/>
    </row>
    <row r="8" spans="1:8" ht="57.75" customHeight="1">
      <c r="A8" s="382" t="s">
        <v>307</v>
      </c>
      <c r="B8" s="448" t="s">
        <v>400</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TEMATICAS'!$B$5438</f>
        <v>Unidade aparelhada</v>
      </c>
      <c r="B12" s="463"/>
      <c r="C12" s="464" t="str">
        <f>'[1]DESCRIÇÃO TEMATICAS'!$E$5413</f>
        <v>Porcentagem</v>
      </c>
      <c r="D12" s="465"/>
      <c r="E12" s="337">
        <v>100</v>
      </c>
      <c r="F12" s="350">
        <f>IFERROR(E12*E16/100,0)</f>
        <v>0</v>
      </c>
      <c r="G12" s="349">
        <f>IFERROR(F12/E12*100,0)</f>
        <v>0</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13000</v>
      </c>
      <c r="B15" s="364">
        <v>0</v>
      </c>
      <c r="C15" s="340">
        <v>0</v>
      </c>
      <c r="D15" s="340">
        <v>0</v>
      </c>
      <c r="E15" s="340">
        <v>0</v>
      </c>
      <c r="F15" s="341">
        <v>0</v>
      </c>
      <c r="G15" s="349">
        <f>IFERROR(B15-C15-F15,0)</f>
        <v>0</v>
      </c>
    </row>
    <row r="16" spans="1:8" ht="16.5" thickBot="1">
      <c r="A16" s="455" t="s">
        <v>323</v>
      </c>
      <c r="B16" s="455"/>
      <c r="C16" s="349">
        <f>IFERROR(C15/$B$15*100,0)</f>
        <v>0</v>
      </c>
      <c r="D16" s="349">
        <f>IFERROR(D15/$C$15*100,0)</f>
        <v>0</v>
      </c>
      <c r="E16" s="349">
        <f>IFERROR(E15/$B$15*100,0)</f>
        <v>0</v>
      </c>
    </row>
  </sheetData>
  <mergeCells count="15">
    <mergeCell ref="B7:G7"/>
    <mergeCell ref="A1:G1"/>
    <mergeCell ref="A2:G2"/>
    <mergeCell ref="B4:G4"/>
    <mergeCell ref="B5:G5"/>
    <mergeCell ref="B6:G6"/>
    <mergeCell ref="A13:G13"/>
    <mergeCell ref="A16:B16"/>
    <mergeCell ref="B8:G8"/>
    <mergeCell ref="B9:G9"/>
    <mergeCell ref="A10:G10"/>
    <mergeCell ref="A11:B11"/>
    <mergeCell ref="C11:D11"/>
    <mergeCell ref="A12:B12"/>
    <mergeCell ref="C12:D12"/>
  </mergeCells>
  <conditionalFormatting sqref="C16">
    <cfRule type="cellIs" dxfId="197" priority="7" operator="between">
      <formula>66</formula>
      <formula>100</formula>
    </cfRule>
    <cfRule type="cellIs" dxfId="196" priority="8" operator="between">
      <formula>33</formula>
      <formula>66</formula>
    </cfRule>
    <cfRule type="cellIs" dxfId="195" priority="9" operator="between">
      <formula>0</formula>
      <formula>33</formula>
    </cfRule>
  </conditionalFormatting>
  <conditionalFormatting sqref="G15">
    <cfRule type="cellIs" dxfId="194" priority="16" operator="between">
      <formula>66</formula>
      <formula>100</formula>
    </cfRule>
    <cfRule type="cellIs" dxfId="193" priority="17" operator="between">
      <formula>33</formula>
      <formula>66</formula>
    </cfRule>
    <cfRule type="cellIs" dxfId="192" priority="18" operator="between">
      <formula>0</formula>
      <formula>33</formula>
    </cfRule>
  </conditionalFormatting>
  <conditionalFormatting sqref="G12">
    <cfRule type="cellIs" dxfId="191" priority="13" operator="between">
      <formula>66</formula>
      <formula>100</formula>
    </cfRule>
    <cfRule type="cellIs" dxfId="190" priority="14" operator="between">
      <formula>33</formula>
      <formula>66</formula>
    </cfRule>
    <cfRule type="cellIs" dxfId="189" priority="15" operator="between">
      <formula>0</formula>
      <formula>33</formula>
    </cfRule>
  </conditionalFormatting>
  <conditionalFormatting sqref="F12">
    <cfRule type="cellIs" dxfId="188" priority="10" operator="between">
      <formula>$E$12*0</formula>
      <formula>$E$12*0.329999</formula>
    </cfRule>
    <cfRule type="cellIs" dxfId="187" priority="11" operator="between">
      <formula>$E$12*0.33</formula>
      <formula>$E$12*0.6599999</formula>
    </cfRule>
    <cfRule type="cellIs" dxfId="186" priority="12" operator="between">
      <formula>$E$12*0.66</formula>
      <formula>$E$12*1</formula>
    </cfRule>
  </conditionalFormatting>
  <conditionalFormatting sqref="D16">
    <cfRule type="cellIs" dxfId="185" priority="4" operator="between">
      <formula>66</formula>
      <formula>100</formula>
    </cfRule>
    <cfRule type="cellIs" dxfId="184" priority="5" operator="between">
      <formula>33</formula>
      <formula>66</formula>
    </cfRule>
    <cfRule type="cellIs" dxfId="183" priority="6" operator="between">
      <formula>0</formula>
      <formula>33</formula>
    </cfRule>
  </conditionalFormatting>
  <conditionalFormatting sqref="E16">
    <cfRule type="cellIs" dxfId="182" priority="1" operator="between">
      <formula>66</formula>
      <formula>100</formula>
    </cfRule>
    <cfRule type="cellIs" dxfId="181" priority="2" operator="between">
      <formula>33</formula>
      <formula>66</formula>
    </cfRule>
    <cfRule type="cellIs" dxfId="18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N181"/>
  <sheetViews>
    <sheetView showGridLines="0" tabSelected="1" topLeftCell="A124" zoomScale="80" zoomScaleNormal="80" zoomScaleSheetLayoutView="70" zoomScalePageLayoutView="60" workbookViewId="0">
      <selection activeCell="A180" sqref="A180:N180"/>
    </sheetView>
  </sheetViews>
  <sheetFormatPr defaultRowHeight="15"/>
  <cols>
    <col min="1" max="1" width="7.28515625" style="352" customWidth="1"/>
    <col min="2" max="2" width="27" style="351" customWidth="1"/>
    <col min="3" max="3" width="37.140625" style="351" customWidth="1"/>
    <col min="4" max="4" width="20.28515625" style="351" customWidth="1"/>
    <col min="5" max="5" width="20.42578125" style="351" customWidth="1"/>
    <col min="6" max="6" width="20.28515625" style="351" customWidth="1"/>
    <col min="7" max="7" width="25.28515625" style="351" customWidth="1"/>
    <col min="8" max="8" width="23.42578125" style="351" customWidth="1"/>
    <col min="9" max="9" width="16" style="351" customWidth="1"/>
    <col min="10" max="10" width="23.140625" style="351" customWidth="1"/>
    <col min="11" max="11" width="9.140625" style="352" customWidth="1"/>
    <col min="12" max="12" width="12.28515625" style="351" customWidth="1"/>
    <col min="13" max="13" width="14.5703125" style="351" customWidth="1"/>
    <col min="14" max="14" width="9.42578125" style="351" customWidth="1"/>
    <col min="15" max="15" width="22.28515625" style="351" customWidth="1"/>
    <col min="16" max="16" width="25" style="351" customWidth="1"/>
    <col min="17" max="17" width="18" style="351" customWidth="1"/>
    <col min="18" max="18" width="9.140625" style="351"/>
    <col min="19" max="19" width="13" style="351" customWidth="1"/>
    <col min="20" max="16384" width="9.140625" style="351"/>
  </cols>
  <sheetData>
    <row r="3" spans="1:14">
      <c r="A3" s="362"/>
      <c r="B3" s="360"/>
      <c r="C3" s="360"/>
      <c r="D3" s="360"/>
      <c r="E3" s="360"/>
      <c r="F3" s="360"/>
      <c r="G3" s="360"/>
      <c r="H3" s="360"/>
      <c r="I3" s="360"/>
      <c r="J3" s="360"/>
      <c r="K3" s="362"/>
      <c r="L3" s="360"/>
      <c r="M3" s="360"/>
      <c r="N3" s="360"/>
    </row>
    <row r="4" spans="1:14">
      <c r="A4" s="362"/>
      <c r="B4" s="360"/>
      <c r="C4" s="360"/>
      <c r="D4" s="360"/>
      <c r="E4" s="360"/>
      <c r="F4" s="360"/>
      <c r="G4" s="360"/>
      <c r="H4" s="360"/>
      <c r="I4" s="360"/>
      <c r="J4" s="360"/>
      <c r="K4" s="362"/>
      <c r="L4" s="360"/>
      <c r="M4" s="360"/>
      <c r="N4" s="360"/>
    </row>
    <row r="5" spans="1:14">
      <c r="A5" s="362"/>
      <c r="B5" s="360"/>
      <c r="C5" s="360"/>
      <c r="D5" s="360"/>
      <c r="E5" s="360"/>
      <c r="F5" s="360"/>
      <c r="G5" s="360"/>
      <c r="H5" s="360"/>
      <c r="I5" s="360"/>
      <c r="J5" s="360"/>
      <c r="K5" s="362"/>
      <c r="L5" s="360"/>
      <c r="M5" s="360"/>
      <c r="N5" s="360"/>
    </row>
    <row r="6" spans="1:14">
      <c r="A6" s="362"/>
      <c r="B6" s="360"/>
      <c r="C6" s="360"/>
      <c r="D6" s="360"/>
      <c r="E6" s="360"/>
      <c r="F6" s="360"/>
      <c r="G6" s="360"/>
      <c r="H6" s="360"/>
      <c r="I6" s="360"/>
      <c r="J6" s="360"/>
      <c r="K6" s="362"/>
      <c r="L6" s="360"/>
      <c r="M6" s="360"/>
      <c r="N6" s="360"/>
    </row>
    <row r="7" spans="1:14" ht="18.75" customHeight="1">
      <c r="A7" s="475" t="s">
        <v>315</v>
      </c>
      <c r="B7" s="475"/>
      <c r="C7" s="475"/>
      <c r="D7" s="475"/>
      <c r="E7" s="475"/>
      <c r="F7" s="475"/>
      <c r="G7" s="475"/>
      <c r="H7" s="475"/>
      <c r="I7" s="475"/>
      <c r="J7" s="475"/>
      <c r="K7" s="475"/>
      <c r="L7" s="475"/>
      <c r="M7" s="475"/>
      <c r="N7" s="475"/>
    </row>
    <row r="8" spans="1:14" ht="23.25">
      <c r="A8" s="476" t="s">
        <v>401</v>
      </c>
      <c r="B8" s="476"/>
      <c r="C8" s="476"/>
      <c r="D8" s="476"/>
      <c r="E8" s="476"/>
      <c r="F8" s="476"/>
      <c r="G8" s="476"/>
      <c r="H8" s="476"/>
      <c r="I8" s="476"/>
      <c r="J8" s="476"/>
      <c r="K8" s="476"/>
      <c r="L8" s="476"/>
      <c r="M8" s="476"/>
      <c r="N8" s="476"/>
    </row>
    <row r="9" spans="1:14" ht="21" thickBot="1">
      <c r="A9" s="361"/>
      <c r="B9" s="361"/>
      <c r="C9" s="361"/>
      <c r="D9" s="361"/>
      <c r="E9" s="361"/>
      <c r="F9" s="361"/>
      <c r="G9" s="361"/>
      <c r="H9" s="361"/>
      <c r="I9" s="361"/>
      <c r="J9" s="361"/>
      <c r="K9" s="361"/>
      <c r="L9" s="361"/>
      <c r="M9" s="361"/>
      <c r="N9" s="361"/>
    </row>
    <row r="10" spans="1:14" s="354" customFormat="1" ht="21" customHeight="1" thickBot="1">
      <c r="A10" s="477" t="s">
        <v>34</v>
      </c>
      <c r="B10" s="478"/>
      <c r="C10" s="479" t="s">
        <v>329</v>
      </c>
      <c r="D10" s="480"/>
      <c r="E10" s="480"/>
      <c r="F10" s="480"/>
      <c r="G10" s="480"/>
      <c r="H10" s="480"/>
      <c r="I10" s="480"/>
      <c r="J10" s="480"/>
      <c r="K10" s="480"/>
      <c r="L10" s="480"/>
      <c r="M10" s="480"/>
      <c r="N10" s="481"/>
    </row>
    <row r="11" spans="1:14" s="354" customFormat="1" ht="21" customHeight="1" thickBot="1">
      <c r="A11" s="472" t="s">
        <v>314</v>
      </c>
      <c r="B11" s="473"/>
      <c r="C11" s="482" t="s">
        <v>330</v>
      </c>
      <c r="D11" s="483"/>
      <c r="E11" s="483"/>
      <c r="F11" s="483"/>
      <c r="G11" s="483"/>
      <c r="H11" s="483"/>
      <c r="I11" s="483"/>
      <c r="J11" s="483"/>
      <c r="K11" s="483"/>
      <c r="L11" s="483"/>
      <c r="M11" s="483"/>
      <c r="N11" s="484"/>
    </row>
    <row r="12" spans="1:14" s="354" customFormat="1" ht="21" customHeight="1" thickBot="1">
      <c r="A12" s="472" t="s">
        <v>313</v>
      </c>
      <c r="B12" s="473"/>
      <c r="C12" s="472" t="s">
        <v>331</v>
      </c>
      <c r="D12" s="474"/>
      <c r="E12" s="474"/>
      <c r="F12" s="474"/>
      <c r="G12" s="474"/>
      <c r="H12" s="474"/>
      <c r="I12" s="474"/>
      <c r="J12" s="474"/>
      <c r="K12" s="474"/>
      <c r="L12" s="474"/>
      <c r="M12" s="474"/>
      <c r="N12" s="473"/>
    </row>
    <row r="13" spans="1:14" s="354" customFormat="1" ht="16.5" customHeight="1" thickBot="1">
      <c r="A13" s="485" t="s">
        <v>37</v>
      </c>
      <c r="B13" s="486"/>
      <c r="C13" s="487"/>
      <c r="D13" s="516" t="s">
        <v>53</v>
      </c>
      <c r="E13" s="517"/>
      <c r="F13" s="517"/>
      <c r="G13" s="517"/>
      <c r="H13" s="517"/>
      <c r="I13" s="517"/>
      <c r="J13" s="517"/>
      <c r="K13" s="518"/>
      <c r="L13" s="488" t="s">
        <v>38</v>
      </c>
      <c r="M13" s="486"/>
      <c r="N13" s="489"/>
    </row>
    <row r="14" spans="1:14" s="354" customFormat="1" ht="39" customHeight="1" thickBot="1">
      <c r="A14" s="358" t="s">
        <v>14</v>
      </c>
      <c r="B14" s="494" t="s">
        <v>15</v>
      </c>
      <c r="C14" s="495"/>
      <c r="D14" s="359" t="s">
        <v>58</v>
      </c>
      <c r="E14" s="359" t="s">
        <v>8</v>
      </c>
      <c r="F14" s="359" t="s">
        <v>319</v>
      </c>
      <c r="G14" s="359" t="s">
        <v>320</v>
      </c>
      <c r="H14" s="359" t="s">
        <v>321</v>
      </c>
      <c r="I14" s="359" t="s">
        <v>322</v>
      </c>
      <c r="J14" s="359" t="s">
        <v>325</v>
      </c>
      <c r="K14" s="359" t="s">
        <v>16</v>
      </c>
      <c r="L14" s="363" t="s">
        <v>17</v>
      </c>
      <c r="M14" s="358" t="s">
        <v>18</v>
      </c>
      <c r="N14" s="358" t="s">
        <v>16</v>
      </c>
    </row>
    <row r="15" spans="1:14" s="354" customFormat="1" ht="17.100000000000001" customHeight="1" thickBot="1">
      <c r="A15" s="386">
        <v>2201</v>
      </c>
      <c r="B15" s="470" t="s">
        <v>332</v>
      </c>
      <c r="C15" s="471"/>
      <c r="D15" s="378">
        <f>'2201'!$A$15</f>
        <v>8000</v>
      </c>
      <c r="E15" s="365">
        <f>'2201'!$B$15</f>
        <v>19269.5</v>
      </c>
      <c r="F15" s="365">
        <f>'2201'!$C$15</f>
        <v>16700</v>
      </c>
      <c r="G15" s="365">
        <f>'2201'!$D$15</f>
        <v>0</v>
      </c>
      <c r="H15" s="365">
        <f>'2201'!$E$15</f>
        <v>0</v>
      </c>
      <c r="I15" s="365">
        <f>'2201'!$F$15</f>
        <v>0</v>
      </c>
      <c r="J15" s="375">
        <f>IFERROR(E15-F15-I15,0)</f>
        <v>2569.5</v>
      </c>
      <c r="K15" s="379">
        <f>IFERROR(H15/E15*100,0)</f>
        <v>0</v>
      </c>
      <c r="L15" s="376">
        <f>'2201'!$E$12</f>
        <v>40</v>
      </c>
      <c r="M15" s="366">
        <f>IFERROR(L15*K15/100,0)</f>
        <v>0</v>
      </c>
      <c r="N15" s="367">
        <f>IFERROR(M15/L15*100,0)</f>
        <v>0</v>
      </c>
    </row>
    <row r="16" spans="1:14" s="354" customFormat="1" ht="15" customHeight="1">
      <c r="A16" s="504" t="s">
        <v>326</v>
      </c>
      <c r="B16" s="505"/>
      <c r="C16" s="506"/>
      <c r="D16" s="468">
        <f t="shared" ref="D16:I16" si="0">D15</f>
        <v>8000</v>
      </c>
      <c r="E16" s="501">
        <f t="shared" si="0"/>
        <v>19269.5</v>
      </c>
      <c r="F16" s="468">
        <f t="shared" si="0"/>
        <v>16700</v>
      </c>
      <c r="G16" s="468">
        <f t="shared" si="0"/>
        <v>0</v>
      </c>
      <c r="H16" s="501">
        <f t="shared" si="0"/>
        <v>0</v>
      </c>
      <c r="I16" s="468">
        <f t="shared" si="0"/>
        <v>0</v>
      </c>
      <c r="J16" s="468">
        <f>E16-F16-I16</f>
        <v>2569.5</v>
      </c>
      <c r="K16" s="377"/>
      <c r="L16" s="370"/>
      <c r="M16" s="371"/>
      <c r="N16" s="372"/>
    </row>
    <row r="17" spans="1:14" s="354" customFormat="1" ht="15" customHeight="1" thickBot="1">
      <c r="A17" s="507"/>
      <c r="B17" s="508"/>
      <c r="C17" s="509"/>
      <c r="D17" s="469"/>
      <c r="E17" s="502"/>
      <c r="F17" s="469"/>
      <c r="G17" s="469"/>
      <c r="H17" s="502"/>
      <c r="I17" s="469"/>
      <c r="J17" s="469"/>
      <c r="K17" s="377"/>
      <c r="L17" s="370"/>
      <c r="M17" s="371"/>
      <c r="N17" s="372"/>
    </row>
    <row r="18" spans="1:14" s="354" customFormat="1" ht="17.25" customHeight="1" thickBot="1">
      <c r="A18" s="503"/>
      <c r="B18" s="503"/>
      <c r="C18" s="503"/>
      <c r="D18" s="503"/>
      <c r="E18" s="503"/>
      <c r="F18" s="374">
        <f>IFERROR(F16/E16*100,0)</f>
        <v>86.665455772075035</v>
      </c>
      <c r="G18" s="349">
        <f>IFERROR(G16/E16*100,0)</f>
        <v>0</v>
      </c>
      <c r="H18" s="349">
        <f>IFERROR(H16/E16*100,0)</f>
        <v>0</v>
      </c>
      <c r="I18" s="355"/>
      <c r="J18" s="355"/>
      <c r="K18" s="373"/>
      <c r="L18" s="353"/>
      <c r="M18" s="356"/>
      <c r="N18" s="357"/>
    </row>
    <row r="19" spans="1:14" ht="17.25" customHeight="1" thickBot="1"/>
    <row r="20" spans="1:14" ht="21" customHeight="1" thickBot="1">
      <c r="A20" s="477" t="s">
        <v>34</v>
      </c>
      <c r="B20" s="478"/>
      <c r="C20" s="479" t="s">
        <v>329</v>
      </c>
      <c r="D20" s="480"/>
      <c r="E20" s="480"/>
      <c r="F20" s="480"/>
      <c r="G20" s="480"/>
      <c r="H20" s="480"/>
      <c r="I20" s="480"/>
      <c r="J20" s="480"/>
      <c r="K20" s="480"/>
      <c r="L20" s="480"/>
      <c r="M20" s="480"/>
      <c r="N20" s="481"/>
    </row>
    <row r="21" spans="1:14" ht="21" customHeight="1" thickBot="1">
      <c r="A21" s="472" t="s">
        <v>314</v>
      </c>
      <c r="B21" s="473"/>
      <c r="C21" s="482" t="s">
        <v>333</v>
      </c>
      <c r="D21" s="483"/>
      <c r="E21" s="483"/>
      <c r="F21" s="483"/>
      <c r="G21" s="483"/>
      <c r="H21" s="483"/>
      <c r="I21" s="483"/>
      <c r="J21" s="483"/>
      <c r="K21" s="483"/>
      <c r="L21" s="483"/>
      <c r="M21" s="483"/>
      <c r="N21" s="484"/>
    </row>
    <row r="22" spans="1:14" ht="21" customHeight="1" thickBot="1">
      <c r="A22" s="472" t="s">
        <v>313</v>
      </c>
      <c r="B22" s="473"/>
      <c r="C22" s="472" t="s">
        <v>334</v>
      </c>
      <c r="D22" s="474"/>
      <c r="E22" s="474"/>
      <c r="F22" s="474"/>
      <c r="G22" s="474"/>
      <c r="H22" s="474"/>
      <c r="I22" s="474"/>
      <c r="J22" s="474"/>
      <c r="K22" s="474"/>
      <c r="L22" s="474"/>
      <c r="M22" s="474"/>
      <c r="N22" s="473"/>
    </row>
    <row r="23" spans="1:14" ht="17.25" customHeight="1" thickBot="1">
      <c r="A23" s="485" t="s">
        <v>37</v>
      </c>
      <c r="B23" s="486"/>
      <c r="C23" s="487"/>
      <c r="D23" s="516" t="s">
        <v>53</v>
      </c>
      <c r="E23" s="517"/>
      <c r="F23" s="517"/>
      <c r="G23" s="517"/>
      <c r="H23" s="517"/>
      <c r="I23" s="517"/>
      <c r="J23" s="517"/>
      <c r="K23" s="518"/>
      <c r="L23" s="488" t="s">
        <v>38</v>
      </c>
      <c r="M23" s="486"/>
      <c r="N23" s="489"/>
    </row>
    <row r="24" spans="1:14" ht="37.5" customHeight="1" thickBot="1">
      <c r="A24" s="358" t="s">
        <v>14</v>
      </c>
      <c r="B24" s="494" t="s">
        <v>15</v>
      </c>
      <c r="C24" s="495"/>
      <c r="D24" s="359" t="s">
        <v>58</v>
      </c>
      <c r="E24" s="359" t="s">
        <v>8</v>
      </c>
      <c r="F24" s="359" t="s">
        <v>319</v>
      </c>
      <c r="G24" s="359" t="s">
        <v>320</v>
      </c>
      <c r="H24" s="359" t="s">
        <v>321</v>
      </c>
      <c r="I24" s="359" t="s">
        <v>322</v>
      </c>
      <c r="J24" s="359" t="s">
        <v>325</v>
      </c>
      <c r="K24" s="359" t="s">
        <v>16</v>
      </c>
      <c r="L24" s="363" t="s">
        <v>17</v>
      </c>
      <c r="M24" s="358" t="s">
        <v>18</v>
      </c>
      <c r="N24" s="358" t="s">
        <v>16</v>
      </c>
    </row>
    <row r="25" spans="1:14" ht="17.25" customHeight="1">
      <c r="A25" s="369">
        <v>2000</v>
      </c>
      <c r="B25" s="492" t="s">
        <v>327</v>
      </c>
      <c r="C25" s="493"/>
      <c r="D25" s="378">
        <f>'2000'!$A$15</f>
        <v>257000</v>
      </c>
      <c r="E25" s="378">
        <f>'2000'!$B$15</f>
        <v>173382.86</v>
      </c>
      <c r="F25" s="365">
        <f>'2000'!$C$15</f>
        <v>172907.86</v>
      </c>
      <c r="G25" s="365">
        <f>'2000'!$D$15</f>
        <v>117473.75</v>
      </c>
      <c r="H25" s="365">
        <f>'2000'!$E$15</f>
        <v>98160.95</v>
      </c>
      <c r="I25" s="365">
        <f>'2000'!$F$15</f>
        <v>0</v>
      </c>
      <c r="J25" s="375">
        <f t="shared" ref="J25:J26" si="1">IFERROR(E25-F25-I25,0)</f>
        <v>475</v>
      </c>
      <c r="K25" s="379">
        <f t="shared" ref="K25:K26" si="2">IFERROR(H25/E25*100,0)</f>
        <v>56.615140620012852</v>
      </c>
      <c r="L25" s="376">
        <f>'2000'!$E$12</f>
        <v>100</v>
      </c>
      <c r="M25" s="366">
        <f t="shared" ref="M25:M26" si="3">IFERROR(L25*K25/100,0)</f>
        <v>56.615140620012852</v>
      </c>
      <c r="N25" s="367">
        <f>IFERROR(M25/L25*100,0)</f>
        <v>56.615140620012852</v>
      </c>
    </row>
    <row r="26" spans="1:14" ht="17.25" customHeight="1" thickBot="1">
      <c r="A26" s="386">
        <v>2008</v>
      </c>
      <c r="B26" s="490" t="s">
        <v>328</v>
      </c>
      <c r="C26" s="491"/>
      <c r="D26" s="378">
        <f>'2008'!$A$15</f>
        <v>1128000</v>
      </c>
      <c r="E26" s="365">
        <f>'2008'!$B$15</f>
        <v>1346322.83</v>
      </c>
      <c r="F26" s="365">
        <f>'2008'!$C$15</f>
        <v>1330858.77</v>
      </c>
      <c r="G26" s="365">
        <f>'2008'!$D$15</f>
        <v>1330858.77</v>
      </c>
      <c r="H26" s="365">
        <f>'2008'!$E$15</f>
        <v>1222776.8400000001</v>
      </c>
      <c r="I26" s="365">
        <f>'2008'!$F$15</f>
        <v>0</v>
      </c>
      <c r="J26" s="375">
        <f t="shared" si="1"/>
        <v>15464.060000000056</v>
      </c>
      <c r="K26" s="379">
        <f t="shared" si="2"/>
        <v>90.823449825923248</v>
      </c>
      <c r="L26" s="376">
        <f>'2008'!$E$12</f>
        <v>45</v>
      </c>
      <c r="M26" s="366">
        <f t="shared" si="3"/>
        <v>40.870552421665458</v>
      </c>
      <c r="N26" s="367">
        <f t="shared" ref="N26" si="4">IFERROR(M26/L26*100,0)</f>
        <v>90.823449825923248</v>
      </c>
    </row>
    <row r="27" spans="1:14" ht="17.25" customHeight="1">
      <c r="A27" s="504" t="s">
        <v>326</v>
      </c>
      <c r="B27" s="505"/>
      <c r="C27" s="506"/>
      <c r="D27" s="468">
        <f t="shared" ref="D27:I27" si="5">SUM(D25:D26)</f>
        <v>1385000</v>
      </c>
      <c r="E27" s="501">
        <f t="shared" si="5"/>
        <v>1519705.69</v>
      </c>
      <c r="F27" s="468">
        <f t="shared" si="5"/>
        <v>1503766.63</v>
      </c>
      <c r="G27" s="468">
        <f t="shared" si="5"/>
        <v>1448332.52</v>
      </c>
      <c r="H27" s="501">
        <f t="shared" si="5"/>
        <v>1320937.79</v>
      </c>
      <c r="I27" s="468">
        <f t="shared" si="5"/>
        <v>0</v>
      </c>
      <c r="J27" s="468">
        <f>E27-F27-I27</f>
        <v>15939.060000000056</v>
      </c>
      <c r="K27" s="377"/>
      <c r="L27" s="370"/>
      <c r="M27" s="371"/>
      <c r="N27" s="372"/>
    </row>
    <row r="28" spans="1:14" ht="17.25" customHeight="1" thickBot="1">
      <c r="A28" s="507"/>
      <c r="B28" s="508"/>
      <c r="C28" s="509"/>
      <c r="D28" s="469"/>
      <c r="E28" s="502"/>
      <c r="F28" s="469"/>
      <c r="G28" s="469"/>
      <c r="H28" s="502"/>
      <c r="I28" s="469"/>
      <c r="J28" s="469"/>
      <c r="K28" s="377"/>
      <c r="L28" s="370"/>
      <c r="M28" s="371"/>
      <c r="N28" s="372"/>
    </row>
    <row r="29" spans="1:14" ht="17.25" customHeight="1" thickBot="1">
      <c r="A29" s="503"/>
      <c r="B29" s="503"/>
      <c r="C29" s="503"/>
      <c r="D29" s="503"/>
      <c r="E29" s="503"/>
      <c r="F29" s="374">
        <f>IFERROR(F27/E27*100,0)</f>
        <v>98.951174552751723</v>
      </c>
      <c r="G29" s="349">
        <f>IFERROR(G27/E27*100,0)</f>
        <v>95.303487348264127</v>
      </c>
      <c r="H29" s="349">
        <f>IFERROR(H27/E27*100,0)</f>
        <v>86.920631981051542</v>
      </c>
      <c r="I29" s="355"/>
      <c r="J29" s="355"/>
      <c r="K29" s="373"/>
      <c r="L29" s="353"/>
      <c r="M29" s="356"/>
      <c r="N29" s="357"/>
    </row>
    <row r="30" spans="1:14" ht="17.25" customHeight="1" thickBot="1"/>
    <row r="31" spans="1:14" ht="21" customHeight="1" thickBot="1">
      <c r="A31" s="477" t="s">
        <v>34</v>
      </c>
      <c r="B31" s="478"/>
      <c r="C31" s="479" t="s">
        <v>329</v>
      </c>
      <c r="D31" s="480"/>
      <c r="E31" s="480"/>
      <c r="F31" s="480"/>
      <c r="G31" s="480"/>
      <c r="H31" s="480"/>
      <c r="I31" s="480"/>
      <c r="J31" s="480"/>
      <c r="K31" s="480"/>
      <c r="L31" s="480"/>
      <c r="M31" s="480"/>
      <c r="N31" s="481"/>
    </row>
    <row r="32" spans="1:14" ht="21" customHeight="1" thickBot="1">
      <c r="A32" s="472" t="s">
        <v>314</v>
      </c>
      <c r="B32" s="473"/>
      <c r="C32" s="482" t="s">
        <v>335</v>
      </c>
      <c r="D32" s="483"/>
      <c r="E32" s="483"/>
      <c r="F32" s="483"/>
      <c r="G32" s="483"/>
      <c r="H32" s="483"/>
      <c r="I32" s="483"/>
      <c r="J32" s="483"/>
      <c r="K32" s="483"/>
      <c r="L32" s="483"/>
      <c r="M32" s="483"/>
      <c r="N32" s="484"/>
    </row>
    <row r="33" spans="1:14" ht="21" customHeight="1" thickBot="1">
      <c r="A33" s="472" t="s">
        <v>313</v>
      </c>
      <c r="B33" s="473"/>
      <c r="C33" s="472" t="s">
        <v>331</v>
      </c>
      <c r="D33" s="474"/>
      <c r="E33" s="474"/>
      <c r="F33" s="474"/>
      <c r="G33" s="474"/>
      <c r="H33" s="474"/>
      <c r="I33" s="474"/>
      <c r="J33" s="474"/>
      <c r="K33" s="474"/>
      <c r="L33" s="474"/>
      <c r="M33" s="474"/>
      <c r="N33" s="473"/>
    </row>
    <row r="34" spans="1:14" ht="17.25" customHeight="1" thickBot="1">
      <c r="A34" s="485" t="s">
        <v>37</v>
      </c>
      <c r="B34" s="486"/>
      <c r="C34" s="487"/>
      <c r="D34" s="516" t="s">
        <v>53</v>
      </c>
      <c r="E34" s="517"/>
      <c r="F34" s="517"/>
      <c r="G34" s="517"/>
      <c r="H34" s="517"/>
      <c r="I34" s="517"/>
      <c r="J34" s="517"/>
      <c r="K34" s="518"/>
      <c r="L34" s="488" t="s">
        <v>38</v>
      </c>
      <c r="M34" s="486"/>
      <c r="N34" s="489"/>
    </row>
    <row r="35" spans="1:14" ht="37.5" customHeight="1" thickBot="1">
      <c r="A35" s="358" t="s">
        <v>14</v>
      </c>
      <c r="B35" s="494" t="s">
        <v>15</v>
      </c>
      <c r="C35" s="495"/>
      <c r="D35" s="359" t="s">
        <v>58</v>
      </c>
      <c r="E35" s="359" t="s">
        <v>8</v>
      </c>
      <c r="F35" s="359" t="s">
        <v>319</v>
      </c>
      <c r="G35" s="359" t="s">
        <v>320</v>
      </c>
      <c r="H35" s="359" t="s">
        <v>321</v>
      </c>
      <c r="I35" s="359" t="s">
        <v>322</v>
      </c>
      <c r="J35" s="359" t="s">
        <v>325</v>
      </c>
      <c r="K35" s="359" t="s">
        <v>16</v>
      </c>
      <c r="L35" s="363" t="s">
        <v>17</v>
      </c>
      <c r="M35" s="358" t="s">
        <v>18</v>
      </c>
      <c r="N35" s="358" t="s">
        <v>16</v>
      </c>
    </row>
    <row r="36" spans="1:14" ht="17.25" customHeight="1" thickBot="1">
      <c r="A36" s="369">
        <v>2205</v>
      </c>
      <c r="B36" s="492" t="s">
        <v>336</v>
      </c>
      <c r="C36" s="493"/>
      <c r="D36" s="378">
        <f>'2205'!A15</f>
        <v>21000</v>
      </c>
      <c r="E36" s="378">
        <f>'2205'!B15</f>
        <v>780</v>
      </c>
      <c r="F36" s="378">
        <f>'2205'!C15</f>
        <v>780</v>
      </c>
      <c r="G36" s="378">
        <f>'2205'!D15</f>
        <v>336.5</v>
      </c>
      <c r="H36" s="378">
        <f>'2205'!E15</f>
        <v>336.5</v>
      </c>
      <c r="I36" s="380">
        <f>'2205'!F15</f>
        <v>0</v>
      </c>
      <c r="J36" s="375">
        <f>IFERROR(E36-F36-I36,0)</f>
        <v>0</v>
      </c>
      <c r="K36" s="379">
        <f t="shared" ref="K36" si="6">IFERROR(H36/E36*100,0)</f>
        <v>43.141025641025642</v>
      </c>
      <c r="L36" s="376">
        <f>'2205'!$E$12</f>
        <v>100</v>
      </c>
      <c r="M36" s="366">
        <f>IFERROR(L36*K36/100,0)</f>
        <v>43.141025641025642</v>
      </c>
      <c r="N36" s="367">
        <f t="shared" ref="N36" si="7">IFERROR(M36/L36*100,0)</f>
        <v>43.141025641025642</v>
      </c>
    </row>
    <row r="37" spans="1:14" ht="17.25" customHeight="1">
      <c r="A37" s="504" t="s">
        <v>326</v>
      </c>
      <c r="B37" s="505"/>
      <c r="C37" s="506"/>
      <c r="D37" s="468">
        <f t="shared" ref="D37:I37" si="8">SUM(D36:D36)</f>
        <v>21000</v>
      </c>
      <c r="E37" s="501">
        <f t="shared" si="8"/>
        <v>780</v>
      </c>
      <c r="F37" s="468">
        <f t="shared" si="8"/>
        <v>780</v>
      </c>
      <c r="G37" s="468">
        <f t="shared" si="8"/>
        <v>336.5</v>
      </c>
      <c r="H37" s="501">
        <f t="shared" si="8"/>
        <v>336.5</v>
      </c>
      <c r="I37" s="468">
        <f t="shared" si="8"/>
        <v>0</v>
      </c>
      <c r="J37" s="468">
        <f>E37-F37-I37</f>
        <v>0</v>
      </c>
      <c r="K37" s="377"/>
      <c r="L37" s="370"/>
      <c r="M37" s="371"/>
      <c r="N37" s="372"/>
    </row>
    <row r="38" spans="1:14" ht="17.25" customHeight="1" thickBot="1">
      <c r="A38" s="507"/>
      <c r="B38" s="508"/>
      <c r="C38" s="509"/>
      <c r="D38" s="469"/>
      <c r="E38" s="502"/>
      <c r="F38" s="469"/>
      <c r="G38" s="469"/>
      <c r="H38" s="502"/>
      <c r="I38" s="469"/>
      <c r="J38" s="469"/>
      <c r="K38" s="377"/>
      <c r="L38" s="370"/>
      <c r="M38" s="371"/>
      <c r="N38" s="372"/>
    </row>
    <row r="39" spans="1:14" ht="17.25" customHeight="1" thickBot="1">
      <c r="A39" s="503"/>
      <c r="B39" s="503"/>
      <c r="C39" s="503"/>
      <c r="D39" s="503"/>
      <c r="E39" s="503"/>
      <c r="F39" s="374">
        <f>IFERROR(F37/E37*100,0)</f>
        <v>100</v>
      </c>
      <c r="G39" s="349">
        <f>IFERROR(G37/E37*100,0)</f>
        <v>43.141025641025642</v>
      </c>
      <c r="H39" s="349">
        <f>IFERROR(H37/E37*100,0)</f>
        <v>43.141025641025642</v>
      </c>
      <c r="I39" s="355"/>
      <c r="J39" s="355"/>
      <c r="K39" s="373"/>
      <c r="L39" s="353"/>
      <c r="M39" s="356"/>
      <c r="N39" s="357"/>
    </row>
    <row r="40" spans="1:14" ht="17.25" customHeight="1" thickBot="1"/>
    <row r="41" spans="1:14" ht="21" customHeight="1" thickBot="1">
      <c r="A41" s="512" t="s">
        <v>34</v>
      </c>
      <c r="B41" s="513"/>
      <c r="C41" s="482" t="s">
        <v>329</v>
      </c>
      <c r="D41" s="483"/>
      <c r="E41" s="483"/>
      <c r="F41" s="483"/>
      <c r="G41" s="483"/>
      <c r="H41" s="483"/>
      <c r="I41" s="483"/>
      <c r="J41" s="483"/>
      <c r="K41" s="484"/>
      <c r="L41" s="384"/>
      <c r="M41" s="384"/>
      <c r="N41" s="384"/>
    </row>
    <row r="42" spans="1:14" ht="21" customHeight="1" thickBot="1">
      <c r="A42" s="514" t="s">
        <v>314</v>
      </c>
      <c r="B42" s="515"/>
      <c r="C42" s="482" t="s">
        <v>316</v>
      </c>
      <c r="D42" s="483"/>
      <c r="E42" s="483"/>
      <c r="F42" s="483"/>
      <c r="G42" s="483"/>
      <c r="H42" s="483"/>
      <c r="I42" s="483"/>
      <c r="J42" s="483"/>
      <c r="K42" s="484"/>
      <c r="L42" s="384"/>
      <c r="M42" s="384"/>
      <c r="N42" s="384"/>
    </row>
    <row r="43" spans="1:14" ht="21" customHeight="1" thickBot="1">
      <c r="A43" s="514" t="s">
        <v>313</v>
      </c>
      <c r="B43" s="515"/>
      <c r="C43" s="482" t="s">
        <v>317</v>
      </c>
      <c r="D43" s="483"/>
      <c r="E43" s="483"/>
      <c r="F43" s="483"/>
      <c r="G43" s="483"/>
      <c r="H43" s="483"/>
      <c r="I43" s="483"/>
      <c r="J43" s="483"/>
      <c r="K43" s="484"/>
      <c r="L43" s="384"/>
      <c r="M43" s="384"/>
      <c r="N43" s="384"/>
    </row>
    <row r="44" spans="1:14" ht="17.25" customHeight="1" thickBot="1">
      <c r="A44" s="498" t="s">
        <v>37</v>
      </c>
      <c r="B44" s="499"/>
      <c r="C44" s="500"/>
      <c r="D44" s="516" t="s">
        <v>53</v>
      </c>
      <c r="E44" s="517"/>
      <c r="F44" s="517"/>
      <c r="G44" s="517"/>
      <c r="H44" s="517"/>
      <c r="I44" s="517"/>
      <c r="J44" s="517"/>
      <c r="K44" s="518"/>
      <c r="L44" s="511"/>
      <c r="M44" s="511"/>
      <c r="N44" s="511"/>
    </row>
    <row r="45" spans="1:14" ht="38.25" customHeight="1" thickBot="1">
      <c r="A45" s="494" t="s">
        <v>15</v>
      </c>
      <c r="B45" s="495"/>
      <c r="C45" s="510"/>
      <c r="D45" s="359" t="s">
        <v>58</v>
      </c>
      <c r="E45" s="359" t="s">
        <v>8</v>
      </c>
      <c r="F45" s="359" t="s">
        <v>319</v>
      </c>
      <c r="G45" s="359" t="s">
        <v>320</v>
      </c>
      <c r="H45" s="359" t="s">
        <v>321</v>
      </c>
      <c r="I45" s="359" t="s">
        <v>322</v>
      </c>
      <c r="J45" s="359" t="s">
        <v>325</v>
      </c>
      <c r="K45" s="359" t="s">
        <v>16</v>
      </c>
      <c r="L45" s="385"/>
      <c r="M45" s="385"/>
      <c r="N45" s="385"/>
    </row>
    <row r="46" spans="1:14" ht="17.25" customHeight="1">
      <c r="A46" s="521" t="s">
        <v>318</v>
      </c>
      <c r="B46" s="522"/>
      <c r="C46" s="523"/>
      <c r="D46" s="496">
        <f>D16+D27+D37</f>
        <v>1414000</v>
      </c>
      <c r="E46" s="496">
        <f t="shared" ref="E46:J46" si="9">E16+E27+E37</f>
        <v>1539755.19</v>
      </c>
      <c r="F46" s="496">
        <f t="shared" si="9"/>
        <v>1521246.63</v>
      </c>
      <c r="G46" s="496">
        <f t="shared" si="9"/>
        <v>1448669.02</v>
      </c>
      <c r="H46" s="496">
        <f t="shared" si="9"/>
        <v>1321274.29</v>
      </c>
      <c r="I46" s="496">
        <f t="shared" si="9"/>
        <v>0</v>
      </c>
      <c r="J46" s="496">
        <f t="shared" si="9"/>
        <v>18508.560000000056</v>
      </c>
      <c r="K46" s="519">
        <f t="shared" ref="K46" si="10">IFERROR(H46/E46*100,0)</f>
        <v>85.810672929116748</v>
      </c>
      <c r="L46" s="353"/>
      <c r="M46" s="356"/>
      <c r="N46" s="357"/>
    </row>
    <row r="47" spans="1:14" ht="17.25" customHeight="1" thickBot="1">
      <c r="A47" s="524"/>
      <c r="B47" s="525"/>
      <c r="C47" s="526"/>
      <c r="D47" s="497"/>
      <c r="E47" s="497"/>
      <c r="F47" s="497"/>
      <c r="G47" s="497"/>
      <c r="H47" s="497"/>
      <c r="I47" s="497"/>
      <c r="J47" s="497"/>
      <c r="K47" s="520"/>
      <c r="L47" s="353"/>
      <c r="M47" s="356"/>
      <c r="N47" s="357"/>
    </row>
    <row r="48" spans="1:14" ht="17.25" customHeight="1" thickBot="1">
      <c r="F48" s="374">
        <f>IFERROR(F46/E46*100,0)</f>
        <v>98.797954368317463</v>
      </c>
      <c r="G48" s="349">
        <f>IFERROR(G46/E46*100,0)</f>
        <v>94.084373243775204</v>
      </c>
      <c r="H48" s="349">
        <f>IFERROR(H46/E46*100,0)</f>
        <v>85.810672929116748</v>
      </c>
    </row>
    <row r="49" spans="1:14" ht="17.25" customHeight="1" thickBot="1"/>
    <row r="50" spans="1:14" ht="21" customHeight="1" thickBot="1">
      <c r="A50" s="477" t="s">
        <v>34</v>
      </c>
      <c r="B50" s="478"/>
      <c r="C50" s="479" t="s">
        <v>329</v>
      </c>
      <c r="D50" s="480"/>
      <c r="E50" s="480"/>
      <c r="F50" s="480"/>
      <c r="G50" s="480"/>
      <c r="H50" s="480"/>
      <c r="I50" s="480"/>
      <c r="J50" s="480"/>
      <c r="K50" s="480"/>
      <c r="L50" s="480"/>
      <c r="M50" s="480"/>
      <c r="N50" s="481"/>
    </row>
    <row r="51" spans="1:14" ht="21" customHeight="1" thickBot="1">
      <c r="A51" s="472" t="s">
        <v>314</v>
      </c>
      <c r="B51" s="473"/>
      <c r="C51" s="482" t="s">
        <v>333</v>
      </c>
      <c r="D51" s="483"/>
      <c r="E51" s="483"/>
      <c r="F51" s="483"/>
      <c r="G51" s="483"/>
      <c r="H51" s="483"/>
      <c r="I51" s="483"/>
      <c r="J51" s="483"/>
      <c r="K51" s="483"/>
      <c r="L51" s="483"/>
      <c r="M51" s="483"/>
      <c r="N51" s="484"/>
    </row>
    <row r="52" spans="1:14" ht="21" customHeight="1" thickBot="1">
      <c r="A52" s="472" t="s">
        <v>313</v>
      </c>
      <c r="B52" s="473"/>
      <c r="C52" s="472" t="s">
        <v>338</v>
      </c>
      <c r="D52" s="474"/>
      <c r="E52" s="474"/>
      <c r="F52" s="474"/>
      <c r="G52" s="474"/>
      <c r="H52" s="474"/>
      <c r="I52" s="474"/>
      <c r="J52" s="474"/>
      <c r="K52" s="474"/>
      <c r="L52" s="474"/>
      <c r="M52" s="474"/>
      <c r="N52" s="473"/>
    </row>
    <row r="53" spans="1:14" ht="17.25" customHeight="1" thickBot="1">
      <c r="A53" s="485" t="s">
        <v>37</v>
      </c>
      <c r="B53" s="486"/>
      <c r="C53" s="487"/>
      <c r="D53" s="516" t="s">
        <v>53</v>
      </c>
      <c r="E53" s="517"/>
      <c r="F53" s="517"/>
      <c r="G53" s="517"/>
      <c r="H53" s="517"/>
      <c r="I53" s="517"/>
      <c r="J53" s="517"/>
      <c r="K53" s="518"/>
      <c r="L53" s="488" t="s">
        <v>38</v>
      </c>
      <c r="M53" s="486"/>
      <c r="N53" s="489"/>
    </row>
    <row r="54" spans="1:14" ht="36.950000000000003" customHeight="1" thickBot="1">
      <c r="A54" s="358" t="s">
        <v>14</v>
      </c>
      <c r="B54" s="494" t="s">
        <v>15</v>
      </c>
      <c r="C54" s="495"/>
      <c r="D54" s="359" t="s">
        <v>58</v>
      </c>
      <c r="E54" s="359" t="s">
        <v>8</v>
      </c>
      <c r="F54" s="359" t="s">
        <v>319</v>
      </c>
      <c r="G54" s="359" t="s">
        <v>320</v>
      </c>
      <c r="H54" s="359" t="s">
        <v>321</v>
      </c>
      <c r="I54" s="359" t="s">
        <v>322</v>
      </c>
      <c r="J54" s="359" t="s">
        <v>325</v>
      </c>
      <c r="K54" s="359" t="s">
        <v>16</v>
      </c>
      <c r="L54" s="363" t="s">
        <v>17</v>
      </c>
      <c r="M54" s="358" t="s">
        <v>18</v>
      </c>
      <c r="N54" s="358" t="s">
        <v>16</v>
      </c>
    </row>
    <row r="55" spans="1:14" ht="17.25" customHeight="1">
      <c r="A55" s="386">
        <v>2212</v>
      </c>
      <c r="B55" s="470" t="s">
        <v>339</v>
      </c>
      <c r="C55" s="471"/>
      <c r="D55" s="378">
        <f>'2212'!$A$15</f>
        <v>138000</v>
      </c>
      <c r="E55" s="365">
        <f>'2212'!$B$15</f>
        <v>160628.96</v>
      </c>
      <c r="F55" s="365">
        <f>'2212'!$C$15</f>
        <v>124463.73</v>
      </c>
      <c r="G55" s="365">
        <f>'2212'!$D$15</f>
        <v>109289.43</v>
      </c>
      <c r="H55" s="365">
        <f>'2212'!$E$15</f>
        <v>109289.43</v>
      </c>
      <c r="I55" s="365">
        <f>'2212'!$F$15</f>
        <v>0</v>
      </c>
      <c r="J55" s="375">
        <f>IFERROR(E55-F55-I55,0)</f>
        <v>36165.229999999996</v>
      </c>
      <c r="K55" s="379">
        <f>IFERROR(H55/E55*100,0)</f>
        <v>68.038434663338421</v>
      </c>
      <c r="L55" s="376">
        <f>'2212'!$E$12</f>
        <v>100</v>
      </c>
      <c r="M55" s="366">
        <f>IFERROR(L55*K55/100,0)</f>
        <v>68.038434663338421</v>
      </c>
      <c r="N55" s="367">
        <f>IFERROR(M55/L55*100,0)</f>
        <v>68.038434663338421</v>
      </c>
    </row>
    <row r="56" spans="1:14" ht="17.25" customHeight="1" thickBot="1">
      <c r="A56" s="386">
        <v>2211</v>
      </c>
      <c r="B56" s="490" t="s">
        <v>340</v>
      </c>
      <c r="C56" s="491"/>
      <c r="D56" s="378">
        <f>'2211'!$A$15</f>
        <v>311000</v>
      </c>
      <c r="E56" s="365">
        <f>'2211'!$B$15</f>
        <v>326808.3</v>
      </c>
      <c r="F56" s="365">
        <f>'2211'!$C$15</f>
        <v>320825.28000000003</v>
      </c>
      <c r="G56" s="365">
        <f>'2211'!$D$15</f>
        <v>320825.28000000003</v>
      </c>
      <c r="H56" s="365">
        <f>'2211'!$E$15</f>
        <v>293627.33</v>
      </c>
      <c r="I56" s="365">
        <f>'2211'!$F$15</f>
        <v>0</v>
      </c>
      <c r="J56" s="375">
        <f>IFERROR(E56-F56-I56,0)</f>
        <v>5983.0199999999604</v>
      </c>
      <c r="K56" s="379">
        <f>IFERROR(H56/E56*100,0)</f>
        <v>89.846962271154069</v>
      </c>
      <c r="L56" s="376">
        <f>'2211'!$E$12</f>
        <v>14</v>
      </c>
      <c r="M56" s="366">
        <f>IFERROR(L56*K56/100,0)</f>
        <v>12.578574717961569</v>
      </c>
      <c r="N56" s="367">
        <f>IFERROR(M56/L56*100,0)</f>
        <v>89.846962271154069</v>
      </c>
    </row>
    <row r="57" spans="1:14" ht="17.25" customHeight="1">
      <c r="A57" s="504" t="s">
        <v>326</v>
      </c>
      <c r="B57" s="505"/>
      <c r="C57" s="506"/>
      <c r="D57" s="468">
        <f t="shared" ref="D57:I57" si="11">SUM(D55:D56)</f>
        <v>449000</v>
      </c>
      <c r="E57" s="501">
        <f t="shared" si="11"/>
        <v>487437.26</v>
      </c>
      <c r="F57" s="468">
        <f t="shared" si="11"/>
        <v>445289.01</v>
      </c>
      <c r="G57" s="468">
        <f t="shared" si="11"/>
        <v>430114.71</v>
      </c>
      <c r="H57" s="501">
        <f t="shared" si="11"/>
        <v>402916.76</v>
      </c>
      <c r="I57" s="468">
        <f t="shared" si="11"/>
        <v>0</v>
      </c>
      <c r="J57" s="468">
        <f>E57-F57-I57</f>
        <v>42148.25</v>
      </c>
      <c r="K57" s="377"/>
      <c r="L57" s="370"/>
      <c r="M57" s="371"/>
      <c r="N57" s="372"/>
    </row>
    <row r="58" spans="1:14" ht="17.25" customHeight="1" thickBot="1">
      <c r="A58" s="507"/>
      <c r="B58" s="508"/>
      <c r="C58" s="509"/>
      <c r="D58" s="469"/>
      <c r="E58" s="502"/>
      <c r="F58" s="469"/>
      <c r="G58" s="469"/>
      <c r="H58" s="502"/>
      <c r="I58" s="469"/>
      <c r="J58" s="469"/>
      <c r="K58" s="377"/>
      <c r="L58" s="370"/>
      <c r="M58" s="371"/>
      <c r="N58" s="372"/>
    </row>
    <row r="59" spans="1:14" ht="17.25" customHeight="1" thickBot="1">
      <c r="A59" s="503"/>
      <c r="B59" s="503"/>
      <c r="C59" s="503"/>
      <c r="D59" s="503"/>
      <c r="E59" s="503"/>
      <c r="F59" s="374">
        <f>IFERROR(F57/E57*100,0)</f>
        <v>91.353092293354848</v>
      </c>
      <c r="G59" s="349">
        <f>IFERROR(G57/E57*100,0)</f>
        <v>88.240014725177147</v>
      </c>
      <c r="H59" s="349">
        <f>IFERROR(H57/E57*100,0)</f>
        <v>82.660229954517632</v>
      </c>
      <c r="I59" s="355"/>
      <c r="J59" s="355"/>
      <c r="K59" s="373"/>
      <c r="L59" s="353"/>
      <c r="M59" s="356"/>
      <c r="N59" s="357"/>
    </row>
    <row r="60" spans="1:14" ht="17.25" customHeight="1" thickBot="1"/>
    <row r="61" spans="1:14" ht="21" customHeight="1" thickBot="1">
      <c r="A61" s="477" t="s">
        <v>34</v>
      </c>
      <c r="B61" s="478"/>
      <c r="C61" s="479" t="s">
        <v>337</v>
      </c>
      <c r="D61" s="480"/>
      <c r="E61" s="480"/>
      <c r="F61" s="480"/>
      <c r="G61" s="480"/>
      <c r="H61" s="480"/>
      <c r="I61" s="480"/>
      <c r="J61" s="480"/>
      <c r="K61" s="480"/>
      <c r="L61" s="480"/>
      <c r="M61" s="480"/>
      <c r="N61" s="481"/>
    </row>
    <row r="62" spans="1:14" ht="21" customHeight="1" thickBot="1">
      <c r="A62" s="472" t="s">
        <v>314</v>
      </c>
      <c r="B62" s="473"/>
      <c r="C62" s="482" t="s">
        <v>341</v>
      </c>
      <c r="D62" s="483"/>
      <c r="E62" s="483"/>
      <c r="F62" s="483"/>
      <c r="G62" s="483"/>
      <c r="H62" s="483"/>
      <c r="I62" s="483"/>
      <c r="J62" s="483"/>
      <c r="K62" s="483"/>
      <c r="L62" s="483"/>
      <c r="M62" s="483"/>
      <c r="N62" s="484"/>
    </row>
    <row r="63" spans="1:14" ht="21" customHeight="1" thickBot="1">
      <c r="A63" s="472" t="s">
        <v>313</v>
      </c>
      <c r="B63" s="473"/>
      <c r="C63" s="472" t="s">
        <v>338</v>
      </c>
      <c r="D63" s="474"/>
      <c r="E63" s="474"/>
      <c r="F63" s="474"/>
      <c r="G63" s="474"/>
      <c r="H63" s="474"/>
      <c r="I63" s="474"/>
      <c r="J63" s="474"/>
      <c r="K63" s="474"/>
      <c r="L63" s="474"/>
      <c r="M63" s="474"/>
      <c r="N63" s="473"/>
    </row>
    <row r="64" spans="1:14" ht="17.25" customHeight="1" thickBot="1">
      <c r="A64" s="485" t="s">
        <v>37</v>
      </c>
      <c r="B64" s="486"/>
      <c r="C64" s="487"/>
      <c r="D64" s="516" t="s">
        <v>53</v>
      </c>
      <c r="E64" s="517"/>
      <c r="F64" s="517"/>
      <c r="G64" s="517"/>
      <c r="H64" s="517"/>
      <c r="I64" s="517"/>
      <c r="J64" s="517"/>
      <c r="K64" s="518"/>
      <c r="L64" s="488" t="s">
        <v>38</v>
      </c>
      <c r="M64" s="486"/>
      <c r="N64" s="489"/>
    </row>
    <row r="65" spans="1:14" ht="36.950000000000003" customHeight="1" thickBot="1">
      <c r="A65" s="358" t="s">
        <v>14</v>
      </c>
      <c r="B65" s="494" t="s">
        <v>15</v>
      </c>
      <c r="C65" s="495"/>
      <c r="D65" s="359" t="s">
        <v>58</v>
      </c>
      <c r="E65" s="359" t="s">
        <v>8</v>
      </c>
      <c r="F65" s="359" t="s">
        <v>319</v>
      </c>
      <c r="G65" s="359" t="s">
        <v>320</v>
      </c>
      <c r="H65" s="359" t="s">
        <v>321</v>
      </c>
      <c r="I65" s="359" t="s">
        <v>322</v>
      </c>
      <c r="J65" s="359" t="s">
        <v>325</v>
      </c>
      <c r="K65" s="359" t="s">
        <v>16</v>
      </c>
      <c r="L65" s="363" t="s">
        <v>17</v>
      </c>
      <c r="M65" s="358" t="s">
        <v>18</v>
      </c>
      <c r="N65" s="358" t="s">
        <v>16</v>
      </c>
    </row>
    <row r="66" spans="1:14" ht="17.25" customHeight="1" thickBot="1">
      <c r="A66" s="386">
        <v>1065</v>
      </c>
      <c r="B66" s="470" t="s">
        <v>342</v>
      </c>
      <c r="C66" s="471"/>
      <c r="D66" s="378">
        <f>'1065'!$A$15</f>
        <v>60000</v>
      </c>
      <c r="E66" s="365">
        <f>'1065'!$B$15</f>
        <v>60000</v>
      </c>
      <c r="F66" s="365">
        <f>'1065'!$C$15</f>
        <v>0</v>
      </c>
      <c r="G66" s="365">
        <f>'1065'!$D$15</f>
        <v>0</v>
      </c>
      <c r="H66" s="365">
        <f>'1065'!$E$15</f>
        <v>0</v>
      </c>
      <c r="I66" s="365">
        <f>'1065'!$F$15</f>
        <v>0</v>
      </c>
      <c r="J66" s="375">
        <f>IFERROR(E66-F66-I66,0)</f>
        <v>60000</v>
      </c>
      <c r="K66" s="379">
        <f>IFERROR(H66/E66*100,0)</f>
        <v>0</v>
      </c>
      <c r="L66" s="376">
        <f>'1065'!$E$12</f>
        <v>1</v>
      </c>
      <c r="M66" s="366">
        <f>IFERROR(L66*K66/100,0)</f>
        <v>0</v>
      </c>
      <c r="N66" s="367">
        <f>IFERROR(M66/L66*100,0)</f>
        <v>0</v>
      </c>
    </row>
    <row r="67" spans="1:14" ht="17.25" customHeight="1">
      <c r="A67" s="504" t="s">
        <v>326</v>
      </c>
      <c r="B67" s="505"/>
      <c r="C67" s="506"/>
      <c r="D67" s="468">
        <f t="shared" ref="D67:I67" si="12">SUM(D66:D66)</f>
        <v>60000</v>
      </c>
      <c r="E67" s="501">
        <f t="shared" si="12"/>
        <v>60000</v>
      </c>
      <c r="F67" s="468">
        <f t="shared" si="12"/>
        <v>0</v>
      </c>
      <c r="G67" s="468">
        <f t="shared" si="12"/>
        <v>0</v>
      </c>
      <c r="H67" s="501">
        <f t="shared" si="12"/>
        <v>0</v>
      </c>
      <c r="I67" s="468">
        <f t="shared" si="12"/>
        <v>0</v>
      </c>
      <c r="J67" s="468">
        <f>E67-F67-I67</f>
        <v>60000</v>
      </c>
      <c r="K67" s="377"/>
      <c r="L67" s="370"/>
      <c r="M67" s="371"/>
      <c r="N67" s="372"/>
    </row>
    <row r="68" spans="1:14" ht="17.25" customHeight="1" thickBot="1">
      <c r="A68" s="507"/>
      <c r="B68" s="508"/>
      <c r="C68" s="509"/>
      <c r="D68" s="469"/>
      <c r="E68" s="502"/>
      <c r="F68" s="469"/>
      <c r="G68" s="469"/>
      <c r="H68" s="502"/>
      <c r="I68" s="469"/>
      <c r="J68" s="469"/>
      <c r="K68" s="377"/>
      <c r="L68" s="370"/>
      <c r="M68" s="371"/>
      <c r="N68" s="372"/>
    </row>
    <row r="69" spans="1:14" ht="17.25" customHeight="1" thickBot="1">
      <c r="A69" s="503"/>
      <c r="B69" s="503"/>
      <c r="C69" s="503"/>
      <c r="D69" s="503"/>
      <c r="E69" s="503"/>
      <c r="F69" s="374">
        <f>IFERROR(F67/E67*100,0)</f>
        <v>0</v>
      </c>
      <c r="G69" s="349">
        <f>IFERROR(G67/E67*100,0)</f>
        <v>0</v>
      </c>
      <c r="H69" s="349">
        <f>IFERROR(H67/E67*100,0)</f>
        <v>0</v>
      </c>
      <c r="I69" s="355"/>
      <c r="J69" s="355"/>
      <c r="K69" s="373"/>
      <c r="L69" s="353"/>
      <c r="M69" s="356"/>
      <c r="N69" s="357"/>
    </row>
    <row r="70" spans="1:14" ht="17.25" customHeight="1" thickBot="1"/>
    <row r="71" spans="1:14" ht="21" customHeight="1" thickBot="1">
      <c r="A71" s="477" t="s">
        <v>34</v>
      </c>
      <c r="B71" s="478"/>
      <c r="C71" s="479" t="s">
        <v>337</v>
      </c>
      <c r="D71" s="480"/>
      <c r="E71" s="480"/>
      <c r="F71" s="480"/>
      <c r="G71" s="480"/>
      <c r="H71" s="480"/>
      <c r="I71" s="480"/>
      <c r="J71" s="480"/>
      <c r="K71" s="480"/>
      <c r="L71" s="480"/>
      <c r="M71" s="480"/>
      <c r="N71" s="481"/>
    </row>
    <row r="72" spans="1:14" ht="21" customHeight="1" thickBot="1">
      <c r="A72" s="472" t="s">
        <v>314</v>
      </c>
      <c r="B72" s="473"/>
      <c r="C72" s="482" t="s">
        <v>343</v>
      </c>
      <c r="D72" s="483"/>
      <c r="E72" s="483"/>
      <c r="F72" s="483"/>
      <c r="G72" s="483"/>
      <c r="H72" s="483"/>
      <c r="I72" s="483"/>
      <c r="J72" s="483"/>
      <c r="K72" s="483"/>
      <c r="L72" s="483"/>
      <c r="M72" s="483"/>
      <c r="N72" s="484"/>
    </row>
    <row r="73" spans="1:14" ht="21" customHeight="1" thickBot="1">
      <c r="A73" s="472" t="s">
        <v>313</v>
      </c>
      <c r="B73" s="473"/>
      <c r="C73" s="472" t="s">
        <v>338</v>
      </c>
      <c r="D73" s="474"/>
      <c r="E73" s="474"/>
      <c r="F73" s="474"/>
      <c r="G73" s="474"/>
      <c r="H73" s="474"/>
      <c r="I73" s="474"/>
      <c r="J73" s="474"/>
      <c r="K73" s="474"/>
      <c r="L73" s="474"/>
      <c r="M73" s="474"/>
      <c r="N73" s="473"/>
    </row>
    <row r="74" spans="1:14" ht="17.25" customHeight="1" thickBot="1">
      <c r="A74" s="485" t="s">
        <v>37</v>
      </c>
      <c r="B74" s="486"/>
      <c r="C74" s="487"/>
      <c r="D74" s="516" t="s">
        <v>53</v>
      </c>
      <c r="E74" s="517"/>
      <c r="F74" s="517"/>
      <c r="G74" s="517"/>
      <c r="H74" s="517"/>
      <c r="I74" s="517"/>
      <c r="J74" s="517"/>
      <c r="K74" s="518"/>
      <c r="L74" s="488" t="s">
        <v>38</v>
      </c>
      <c r="M74" s="486"/>
      <c r="N74" s="489"/>
    </row>
    <row r="75" spans="1:14" ht="36.950000000000003" customHeight="1" thickBot="1">
      <c r="A75" s="358" t="s">
        <v>14</v>
      </c>
      <c r="B75" s="494" t="s">
        <v>15</v>
      </c>
      <c r="C75" s="495"/>
      <c r="D75" s="359" t="s">
        <v>58</v>
      </c>
      <c r="E75" s="359" t="s">
        <v>8</v>
      </c>
      <c r="F75" s="359" t="s">
        <v>319</v>
      </c>
      <c r="G75" s="359" t="s">
        <v>320</v>
      </c>
      <c r="H75" s="359" t="s">
        <v>321</v>
      </c>
      <c r="I75" s="359" t="s">
        <v>322</v>
      </c>
      <c r="J75" s="359" t="s">
        <v>325</v>
      </c>
      <c r="K75" s="359" t="s">
        <v>16</v>
      </c>
      <c r="L75" s="363" t="s">
        <v>17</v>
      </c>
      <c r="M75" s="358" t="s">
        <v>18</v>
      </c>
      <c r="N75" s="358" t="s">
        <v>16</v>
      </c>
    </row>
    <row r="76" spans="1:14" ht="17.25" customHeight="1">
      <c r="A76" s="386">
        <v>2209</v>
      </c>
      <c r="B76" s="470" t="s">
        <v>344</v>
      </c>
      <c r="C76" s="471"/>
      <c r="D76" s="378">
        <f>'2209'!$A$15</f>
        <v>58000</v>
      </c>
      <c r="E76" s="365">
        <f>'2209'!$B$15</f>
        <v>49800</v>
      </c>
      <c r="F76" s="365">
        <f>'2209'!$C$15</f>
        <v>24080</v>
      </c>
      <c r="G76" s="365">
        <f>'2209'!$D$15</f>
        <v>7080</v>
      </c>
      <c r="H76" s="365">
        <f>'2209'!$E$15</f>
        <v>7080</v>
      </c>
      <c r="I76" s="365">
        <f>'2209'!$F$15</f>
        <v>0</v>
      </c>
      <c r="J76" s="375">
        <f>IFERROR(E76-F76-I76,0)</f>
        <v>25720</v>
      </c>
      <c r="K76" s="379">
        <f>IFERROR(H76/E76*100,0)</f>
        <v>14.216867469879519</v>
      </c>
      <c r="L76" s="376">
        <f>'2209'!$E$12</f>
        <v>85</v>
      </c>
      <c r="M76" s="366">
        <f>IFERROR(L76*K76/100,0)</f>
        <v>12.08433734939759</v>
      </c>
      <c r="N76" s="367">
        <f>IFERROR(M76/L76*100,0)</f>
        <v>14.216867469879519</v>
      </c>
    </row>
    <row r="77" spans="1:14" ht="17.25" customHeight="1" thickBot="1">
      <c r="A77" s="369">
        <v>2210</v>
      </c>
      <c r="B77" s="470" t="s">
        <v>345</v>
      </c>
      <c r="C77" s="471"/>
      <c r="D77" s="378">
        <f>'2210'!$A$15</f>
        <v>318000</v>
      </c>
      <c r="E77" s="365">
        <f>'2210'!$B$15</f>
        <v>318000</v>
      </c>
      <c r="F77" s="365">
        <f>'2210'!$C$15</f>
        <v>54140</v>
      </c>
      <c r="G77" s="365">
        <f>'2210'!$D$15</f>
        <v>50240</v>
      </c>
      <c r="H77" s="365">
        <f>'2210'!$E$15</f>
        <v>50240</v>
      </c>
      <c r="I77" s="365">
        <f>'2210'!$F$15</f>
        <v>0</v>
      </c>
      <c r="J77" s="375">
        <f>IFERROR(E77-F77-I77,0)</f>
        <v>263860</v>
      </c>
      <c r="K77" s="379">
        <f>IFERROR(H77/E77*100,0)</f>
        <v>15.79874213836478</v>
      </c>
      <c r="L77" s="376">
        <f>'2210'!$E$12</f>
        <v>12</v>
      </c>
      <c r="M77" s="366">
        <f>IFERROR(L77*K77/100,0)</f>
        <v>1.8958490566037736</v>
      </c>
      <c r="N77" s="367">
        <f>IFERROR(M77/L77*100,0)</f>
        <v>15.79874213836478</v>
      </c>
    </row>
    <row r="78" spans="1:14" ht="17.25" customHeight="1">
      <c r="A78" s="504" t="s">
        <v>326</v>
      </c>
      <c r="B78" s="505"/>
      <c r="C78" s="506"/>
      <c r="D78" s="468">
        <f t="shared" ref="D78:I78" si="13">SUM(D76:D77)</f>
        <v>376000</v>
      </c>
      <c r="E78" s="501">
        <f t="shared" si="13"/>
        <v>367800</v>
      </c>
      <c r="F78" s="468">
        <f t="shared" si="13"/>
        <v>78220</v>
      </c>
      <c r="G78" s="468">
        <f t="shared" si="13"/>
        <v>57320</v>
      </c>
      <c r="H78" s="501">
        <f t="shared" si="13"/>
        <v>57320</v>
      </c>
      <c r="I78" s="468">
        <f t="shared" si="13"/>
        <v>0</v>
      </c>
      <c r="J78" s="468">
        <f>E78-F78-I78</f>
        <v>289580</v>
      </c>
      <c r="K78" s="377"/>
      <c r="L78" s="370"/>
      <c r="M78" s="371"/>
      <c r="N78" s="372"/>
    </row>
    <row r="79" spans="1:14" ht="17.25" customHeight="1" thickBot="1">
      <c r="A79" s="507"/>
      <c r="B79" s="508"/>
      <c r="C79" s="509"/>
      <c r="D79" s="469"/>
      <c r="E79" s="502"/>
      <c r="F79" s="469"/>
      <c r="G79" s="469"/>
      <c r="H79" s="502"/>
      <c r="I79" s="469"/>
      <c r="J79" s="469"/>
      <c r="K79" s="377"/>
      <c r="L79" s="370"/>
      <c r="M79" s="371"/>
      <c r="N79" s="372"/>
    </row>
    <row r="80" spans="1:14" ht="17.25" customHeight="1" thickBot="1">
      <c r="A80" s="503"/>
      <c r="B80" s="503"/>
      <c r="C80" s="503"/>
      <c r="D80" s="503"/>
      <c r="E80" s="503"/>
      <c r="F80" s="374">
        <f>IFERROR(F78/E78*100,0)</f>
        <v>21.266992930940727</v>
      </c>
      <c r="G80" s="349">
        <f>IFERROR(G78/E78*100,0)</f>
        <v>15.584556824361066</v>
      </c>
      <c r="H80" s="349">
        <f>IFERROR(H78/E78*100,0)</f>
        <v>15.584556824361066</v>
      </c>
      <c r="I80" s="355"/>
      <c r="J80" s="355"/>
      <c r="K80" s="373"/>
      <c r="L80" s="353"/>
      <c r="M80" s="356"/>
      <c r="N80" s="357"/>
    </row>
    <row r="81" spans="1:14" ht="17.25" customHeight="1" thickBot="1"/>
    <row r="82" spans="1:14" ht="21" customHeight="1" thickBot="1">
      <c r="A82" s="477" t="s">
        <v>34</v>
      </c>
      <c r="B82" s="478"/>
      <c r="C82" s="479" t="s">
        <v>337</v>
      </c>
      <c r="D82" s="480"/>
      <c r="E82" s="480"/>
      <c r="F82" s="480"/>
      <c r="G82" s="480"/>
      <c r="H82" s="480"/>
      <c r="I82" s="480"/>
      <c r="J82" s="480"/>
      <c r="K82" s="480"/>
      <c r="L82" s="480"/>
      <c r="M82" s="480"/>
      <c r="N82" s="481"/>
    </row>
    <row r="83" spans="1:14" ht="21" customHeight="1" thickBot="1">
      <c r="A83" s="472" t="s">
        <v>314</v>
      </c>
      <c r="B83" s="473"/>
      <c r="C83" s="482" t="s">
        <v>346</v>
      </c>
      <c r="D83" s="483"/>
      <c r="E83" s="483"/>
      <c r="F83" s="483"/>
      <c r="G83" s="483"/>
      <c r="H83" s="483"/>
      <c r="I83" s="483"/>
      <c r="J83" s="483"/>
      <c r="K83" s="483"/>
      <c r="L83" s="483"/>
      <c r="M83" s="483"/>
      <c r="N83" s="484"/>
    </row>
    <row r="84" spans="1:14" ht="21" customHeight="1" thickBot="1">
      <c r="A84" s="472" t="s">
        <v>313</v>
      </c>
      <c r="B84" s="473"/>
      <c r="C84" s="472" t="s">
        <v>338</v>
      </c>
      <c r="D84" s="474"/>
      <c r="E84" s="474"/>
      <c r="F84" s="474"/>
      <c r="G84" s="474"/>
      <c r="H84" s="474"/>
      <c r="I84" s="474"/>
      <c r="J84" s="474"/>
      <c r="K84" s="474"/>
      <c r="L84" s="474"/>
      <c r="M84" s="474"/>
      <c r="N84" s="473"/>
    </row>
    <row r="85" spans="1:14" ht="17.25" customHeight="1" thickBot="1">
      <c r="A85" s="485" t="s">
        <v>37</v>
      </c>
      <c r="B85" s="486"/>
      <c r="C85" s="487"/>
      <c r="D85" s="516" t="s">
        <v>53</v>
      </c>
      <c r="E85" s="517"/>
      <c r="F85" s="517"/>
      <c r="G85" s="517"/>
      <c r="H85" s="517"/>
      <c r="I85" s="517"/>
      <c r="J85" s="517"/>
      <c r="K85" s="518"/>
      <c r="L85" s="488" t="s">
        <v>38</v>
      </c>
      <c r="M85" s="486"/>
      <c r="N85" s="489"/>
    </row>
    <row r="86" spans="1:14" ht="38.25" customHeight="1" thickBot="1">
      <c r="A86" s="358" t="s">
        <v>14</v>
      </c>
      <c r="B86" s="494" t="s">
        <v>15</v>
      </c>
      <c r="C86" s="495"/>
      <c r="D86" s="359" t="s">
        <v>58</v>
      </c>
      <c r="E86" s="359" t="s">
        <v>8</v>
      </c>
      <c r="F86" s="359" t="s">
        <v>319</v>
      </c>
      <c r="G86" s="359" t="s">
        <v>320</v>
      </c>
      <c r="H86" s="359" t="s">
        <v>321</v>
      </c>
      <c r="I86" s="359" t="s">
        <v>322</v>
      </c>
      <c r="J86" s="359" t="s">
        <v>325</v>
      </c>
      <c r="K86" s="359" t="s">
        <v>16</v>
      </c>
      <c r="L86" s="383" t="s">
        <v>17</v>
      </c>
      <c r="M86" s="358" t="s">
        <v>18</v>
      </c>
      <c r="N86" s="358" t="s">
        <v>16</v>
      </c>
    </row>
    <row r="87" spans="1:14" ht="17.25" customHeight="1" thickBot="1">
      <c r="A87" s="369">
        <v>2208</v>
      </c>
      <c r="B87" s="470" t="s">
        <v>347</v>
      </c>
      <c r="C87" s="471"/>
      <c r="D87" s="378">
        <f>'2208'!$A$15</f>
        <v>35000</v>
      </c>
      <c r="E87" s="365">
        <f>'2208'!$B$15</f>
        <v>20000</v>
      </c>
      <c r="F87" s="365">
        <f>'2208'!$C$15</f>
        <v>0</v>
      </c>
      <c r="G87" s="365">
        <f>'2208'!$D$15</f>
        <v>0</v>
      </c>
      <c r="H87" s="365">
        <f>'2208'!$E$15</f>
        <v>0</v>
      </c>
      <c r="I87" s="365">
        <f>'2208'!$F$15</f>
        <v>0</v>
      </c>
      <c r="J87" s="375">
        <f>IFERROR(E87-F87-I87,0)</f>
        <v>20000</v>
      </c>
      <c r="K87" s="379">
        <f>IFERROR(H87/E87*100,0)</f>
        <v>0</v>
      </c>
      <c r="L87" s="376">
        <f>'2208'!$E$12</f>
        <v>80</v>
      </c>
      <c r="M87" s="366">
        <f>IFERROR(L87*K87/100,0)</f>
        <v>0</v>
      </c>
      <c r="N87" s="367">
        <f>IFERROR(M87/L87*100,0)</f>
        <v>0</v>
      </c>
    </row>
    <row r="88" spans="1:14" ht="17.25" customHeight="1">
      <c r="A88" s="504" t="s">
        <v>326</v>
      </c>
      <c r="B88" s="505"/>
      <c r="C88" s="506"/>
      <c r="D88" s="468">
        <f t="shared" ref="D88:I88" si="14">SUM(D87:D87)</f>
        <v>35000</v>
      </c>
      <c r="E88" s="501">
        <f t="shared" si="14"/>
        <v>20000</v>
      </c>
      <c r="F88" s="468">
        <f t="shared" si="14"/>
        <v>0</v>
      </c>
      <c r="G88" s="468">
        <f t="shared" si="14"/>
        <v>0</v>
      </c>
      <c r="H88" s="501">
        <f t="shared" si="14"/>
        <v>0</v>
      </c>
      <c r="I88" s="468">
        <f t="shared" si="14"/>
        <v>0</v>
      </c>
      <c r="J88" s="468">
        <f>E88-F88-I88</f>
        <v>20000</v>
      </c>
      <c r="K88" s="377"/>
      <c r="L88" s="370"/>
      <c r="M88" s="371"/>
      <c r="N88" s="372"/>
    </row>
    <row r="89" spans="1:14" ht="17.25" customHeight="1" thickBot="1">
      <c r="A89" s="507"/>
      <c r="B89" s="508"/>
      <c r="C89" s="509"/>
      <c r="D89" s="469"/>
      <c r="E89" s="502"/>
      <c r="F89" s="469"/>
      <c r="G89" s="469"/>
      <c r="H89" s="502"/>
      <c r="I89" s="469"/>
      <c r="J89" s="469"/>
      <c r="K89" s="377"/>
      <c r="L89" s="370"/>
      <c r="M89" s="371"/>
      <c r="N89" s="372"/>
    </row>
    <row r="90" spans="1:14" ht="17.25" customHeight="1" thickBot="1">
      <c r="A90" s="503"/>
      <c r="B90" s="503"/>
      <c r="C90" s="503"/>
      <c r="D90" s="503"/>
      <c r="E90" s="503"/>
      <c r="F90" s="374">
        <f>IFERROR(F88/E88*100,0)</f>
        <v>0</v>
      </c>
      <c r="G90" s="349">
        <f>IFERROR(G88/E88*100,0)</f>
        <v>0</v>
      </c>
      <c r="H90" s="349">
        <f>IFERROR(H88/E88*100,0)</f>
        <v>0</v>
      </c>
      <c r="I90" s="355"/>
      <c r="J90" s="355"/>
      <c r="K90" s="373"/>
      <c r="L90" s="353"/>
      <c r="M90" s="356"/>
      <c r="N90" s="357"/>
    </row>
    <row r="91" spans="1:14" ht="17.25" customHeight="1" thickBot="1"/>
    <row r="92" spans="1:14" ht="21" customHeight="1" thickBot="1">
      <c r="A92" s="512" t="s">
        <v>34</v>
      </c>
      <c r="B92" s="513"/>
      <c r="C92" s="482" t="s">
        <v>337</v>
      </c>
      <c r="D92" s="483"/>
      <c r="E92" s="483"/>
      <c r="F92" s="483"/>
      <c r="G92" s="483"/>
      <c r="H92" s="483"/>
      <c r="I92" s="483"/>
      <c r="J92" s="483"/>
      <c r="K92" s="484"/>
    </row>
    <row r="93" spans="1:14" ht="21" customHeight="1" thickBot="1">
      <c r="A93" s="514" t="s">
        <v>314</v>
      </c>
      <c r="B93" s="515"/>
      <c r="C93" s="482" t="s">
        <v>316</v>
      </c>
      <c r="D93" s="483"/>
      <c r="E93" s="483"/>
      <c r="F93" s="483"/>
      <c r="G93" s="483"/>
      <c r="H93" s="483"/>
      <c r="I93" s="483"/>
      <c r="J93" s="483"/>
      <c r="K93" s="484"/>
    </row>
    <row r="94" spans="1:14" ht="21" customHeight="1" thickBot="1">
      <c r="A94" s="514" t="s">
        <v>313</v>
      </c>
      <c r="B94" s="515"/>
      <c r="C94" s="482" t="s">
        <v>317</v>
      </c>
      <c r="D94" s="483"/>
      <c r="E94" s="483"/>
      <c r="F94" s="483"/>
      <c r="G94" s="483"/>
      <c r="H94" s="483"/>
      <c r="I94" s="483"/>
      <c r="J94" s="483"/>
      <c r="K94" s="484"/>
    </row>
    <row r="95" spans="1:14" ht="17.25" customHeight="1" thickBot="1">
      <c r="A95" s="498" t="s">
        <v>37</v>
      </c>
      <c r="B95" s="499"/>
      <c r="C95" s="500"/>
      <c r="D95" s="516" t="s">
        <v>53</v>
      </c>
      <c r="E95" s="517"/>
      <c r="F95" s="517"/>
      <c r="G95" s="517"/>
      <c r="H95" s="517"/>
      <c r="I95" s="517"/>
      <c r="J95" s="517"/>
      <c r="K95" s="518"/>
    </row>
    <row r="96" spans="1:14" ht="38.25" customHeight="1" thickBot="1">
      <c r="A96" s="494" t="s">
        <v>15</v>
      </c>
      <c r="B96" s="495"/>
      <c r="C96" s="510"/>
      <c r="D96" s="359" t="s">
        <v>58</v>
      </c>
      <c r="E96" s="359" t="s">
        <v>8</v>
      </c>
      <c r="F96" s="359" t="s">
        <v>319</v>
      </c>
      <c r="G96" s="359" t="s">
        <v>320</v>
      </c>
      <c r="H96" s="359" t="s">
        <v>321</v>
      </c>
      <c r="I96" s="359" t="s">
        <v>322</v>
      </c>
      <c r="J96" s="359" t="s">
        <v>325</v>
      </c>
      <c r="K96" s="359" t="s">
        <v>16</v>
      </c>
    </row>
    <row r="97" spans="1:14" ht="17.25" customHeight="1">
      <c r="A97" s="521" t="s">
        <v>318</v>
      </c>
      <c r="B97" s="522"/>
      <c r="C97" s="523"/>
      <c r="D97" s="496">
        <f>D57+D67+D78+D88</f>
        <v>920000</v>
      </c>
      <c r="E97" s="496">
        <f t="shared" ref="E97:J97" si="15">E57+E67+E78+E88</f>
        <v>935237.26</v>
      </c>
      <c r="F97" s="496">
        <f t="shared" si="15"/>
        <v>523509.01</v>
      </c>
      <c r="G97" s="496">
        <f t="shared" si="15"/>
        <v>487434.71</v>
      </c>
      <c r="H97" s="496">
        <f t="shared" si="15"/>
        <v>460236.76</v>
      </c>
      <c r="I97" s="496">
        <f t="shared" si="15"/>
        <v>0</v>
      </c>
      <c r="J97" s="496">
        <f t="shared" si="15"/>
        <v>411728.25</v>
      </c>
      <c r="K97" s="527">
        <f t="shared" ref="K97" si="16">IFERROR(H97/E97*100,0)</f>
        <v>49.21069547635431</v>
      </c>
    </row>
    <row r="98" spans="1:14" ht="17.25" customHeight="1" thickBot="1">
      <c r="A98" s="524"/>
      <c r="B98" s="525"/>
      <c r="C98" s="526"/>
      <c r="D98" s="497"/>
      <c r="E98" s="497"/>
      <c r="F98" s="497"/>
      <c r="G98" s="497"/>
      <c r="H98" s="497"/>
      <c r="I98" s="497"/>
      <c r="J98" s="497"/>
      <c r="K98" s="528"/>
    </row>
    <row r="99" spans="1:14" ht="17.25" customHeight="1" thickBot="1">
      <c r="F99" s="374">
        <f>IFERROR(F97/E97*100,0)</f>
        <v>55.976064298379214</v>
      </c>
      <c r="G99" s="349">
        <f>IFERROR(G97/E97*100,0)</f>
        <v>52.118829183516489</v>
      </c>
      <c r="H99" s="349">
        <f>IFERROR(H97/E97*100,0)</f>
        <v>49.21069547635431</v>
      </c>
    </row>
    <row r="100" spans="1:14" ht="17.25" customHeight="1"/>
    <row r="101" spans="1:14" ht="17.25" customHeight="1" thickBot="1"/>
    <row r="102" spans="1:14" ht="21" customHeight="1" thickBot="1">
      <c r="A102" s="477" t="s">
        <v>34</v>
      </c>
      <c r="B102" s="478"/>
      <c r="C102" s="479" t="s">
        <v>348</v>
      </c>
      <c r="D102" s="480"/>
      <c r="E102" s="480"/>
      <c r="F102" s="480"/>
      <c r="G102" s="480"/>
      <c r="H102" s="480"/>
      <c r="I102" s="480"/>
      <c r="J102" s="480"/>
      <c r="K102" s="480"/>
      <c r="L102" s="480"/>
      <c r="M102" s="480"/>
      <c r="N102" s="481"/>
    </row>
    <row r="103" spans="1:14" ht="21" customHeight="1" thickBot="1">
      <c r="A103" s="472" t="s">
        <v>314</v>
      </c>
      <c r="B103" s="473"/>
      <c r="C103" s="482" t="s">
        <v>349</v>
      </c>
      <c r="D103" s="483"/>
      <c r="E103" s="483"/>
      <c r="F103" s="483"/>
      <c r="G103" s="483"/>
      <c r="H103" s="483"/>
      <c r="I103" s="483"/>
      <c r="J103" s="483"/>
      <c r="K103" s="483"/>
      <c r="L103" s="483"/>
      <c r="M103" s="483"/>
      <c r="N103" s="484"/>
    </row>
    <row r="104" spans="1:14" ht="21" customHeight="1" thickBot="1">
      <c r="A104" s="472" t="s">
        <v>313</v>
      </c>
      <c r="B104" s="473"/>
      <c r="C104" s="472" t="s">
        <v>350</v>
      </c>
      <c r="D104" s="474"/>
      <c r="E104" s="474"/>
      <c r="F104" s="474"/>
      <c r="G104" s="474"/>
      <c r="H104" s="474"/>
      <c r="I104" s="474"/>
      <c r="J104" s="474"/>
      <c r="K104" s="474"/>
      <c r="L104" s="474"/>
      <c r="M104" s="474"/>
      <c r="N104" s="473"/>
    </row>
    <row r="105" spans="1:14" ht="17.25" customHeight="1" thickBot="1">
      <c r="A105" s="485" t="s">
        <v>37</v>
      </c>
      <c r="B105" s="486"/>
      <c r="C105" s="487"/>
      <c r="D105" s="516" t="s">
        <v>53</v>
      </c>
      <c r="E105" s="517"/>
      <c r="F105" s="517"/>
      <c r="G105" s="517"/>
      <c r="H105" s="517"/>
      <c r="I105" s="517"/>
      <c r="J105" s="517"/>
      <c r="K105" s="518"/>
      <c r="L105" s="488" t="s">
        <v>38</v>
      </c>
      <c r="M105" s="486"/>
      <c r="N105" s="489"/>
    </row>
    <row r="106" spans="1:14" ht="38.25" customHeight="1" thickBot="1">
      <c r="A106" s="358" t="s">
        <v>14</v>
      </c>
      <c r="B106" s="494" t="s">
        <v>15</v>
      </c>
      <c r="C106" s="495"/>
      <c r="D106" s="359" t="s">
        <v>58</v>
      </c>
      <c r="E106" s="359" t="s">
        <v>8</v>
      </c>
      <c r="F106" s="359" t="s">
        <v>319</v>
      </c>
      <c r="G106" s="359" t="s">
        <v>320</v>
      </c>
      <c r="H106" s="359" t="s">
        <v>321</v>
      </c>
      <c r="I106" s="359" t="s">
        <v>322</v>
      </c>
      <c r="J106" s="359" t="s">
        <v>325</v>
      </c>
      <c r="K106" s="359" t="s">
        <v>16</v>
      </c>
      <c r="L106" s="383" t="s">
        <v>17</v>
      </c>
      <c r="M106" s="358" t="s">
        <v>18</v>
      </c>
      <c r="N106" s="358" t="s">
        <v>16</v>
      </c>
    </row>
    <row r="107" spans="1:14" ht="17.25" customHeight="1">
      <c r="A107" s="369">
        <v>2202</v>
      </c>
      <c r="B107" s="470" t="s">
        <v>351</v>
      </c>
      <c r="C107" s="471"/>
      <c r="D107" s="380">
        <f>'2202'!A15</f>
        <v>5000</v>
      </c>
      <c r="E107" s="368">
        <f>'2202'!B15</f>
        <v>18202</v>
      </c>
      <c r="F107" s="368">
        <f>'2202'!C15</f>
        <v>18192</v>
      </c>
      <c r="G107" s="368">
        <f>'2202'!D15</f>
        <v>18103.080000000002</v>
      </c>
      <c r="H107" s="368">
        <f>'2202'!E15</f>
        <v>16413.080000000002</v>
      </c>
      <c r="I107" s="381">
        <f>'2202'!F15</f>
        <v>0</v>
      </c>
      <c r="J107" s="375">
        <f>IFERROR(E107-F107-I107,0)</f>
        <v>10</v>
      </c>
      <c r="K107" s="379">
        <f>IFERROR(H107/E107*100,0)</f>
        <v>90.171849247335473</v>
      </c>
      <c r="L107" s="376">
        <f>'2202'!$E$12</f>
        <v>200</v>
      </c>
      <c r="M107" s="366">
        <f>IFERROR(L107*K107/100,0)</f>
        <v>180.34369849467095</v>
      </c>
      <c r="N107" s="367">
        <f>IFERROR(M107/L107*100,0)</f>
        <v>90.171849247335473</v>
      </c>
    </row>
    <row r="108" spans="1:14" ht="17.25" customHeight="1" thickBot="1">
      <c r="A108" s="369">
        <v>2203</v>
      </c>
      <c r="B108" s="470" t="s">
        <v>352</v>
      </c>
      <c r="C108" s="471"/>
      <c r="D108" s="380">
        <f>'2203'!A15</f>
        <v>1000</v>
      </c>
      <c r="E108" s="368">
        <f>'2203'!B15</f>
        <v>0</v>
      </c>
      <c r="F108" s="368">
        <f>'2203'!C15</f>
        <v>0</v>
      </c>
      <c r="G108" s="368">
        <f>'2203'!D15</f>
        <v>0</v>
      </c>
      <c r="H108" s="368">
        <f>'2203'!E15</f>
        <v>0</v>
      </c>
      <c r="I108" s="381">
        <f>'2203'!F15</f>
        <v>0</v>
      </c>
      <c r="J108" s="375">
        <f>IFERROR(E108-F108-I108,0)</f>
        <v>0</v>
      </c>
      <c r="K108" s="379">
        <f>IFERROR(H108/E108*100,0)</f>
        <v>0</v>
      </c>
      <c r="L108" s="376">
        <f>'2203'!$E$12</f>
        <v>5</v>
      </c>
      <c r="M108" s="366">
        <f>IFERROR(L108*K108/100,0)</f>
        <v>0</v>
      </c>
      <c r="N108" s="367">
        <f>IFERROR(M108/L108*100,0)</f>
        <v>0</v>
      </c>
    </row>
    <row r="109" spans="1:14" ht="17.25" customHeight="1">
      <c r="A109" s="504" t="s">
        <v>326</v>
      </c>
      <c r="B109" s="505"/>
      <c r="C109" s="506"/>
      <c r="D109" s="468">
        <f t="shared" ref="D109:I109" si="17">SUM(D107:D108)</f>
        <v>6000</v>
      </c>
      <c r="E109" s="501">
        <f t="shared" si="17"/>
        <v>18202</v>
      </c>
      <c r="F109" s="468">
        <f t="shared" si="17"/>
        <v>18192</v>
      </c>
      <c r="G109" s="468">
        <f t="shared" si="17"/>
        <v>18103.080000000002</v>
      </c>
      <c r="H109" s="501">
        <f t="shared" si="17"/>
        <v>16413.080000000002</v>
      </c>
      <c r="I109" s="468">
        <f t="shared" si="17"/>
        <v>0</v>
      </c>
      <c r="J109" s="468">
        <f>E109-F109-I109</f>
        <v>10</v>
      </c>
      <c r="K109" s="377"/>
      <c r="L109" s="370"/>
      <c r="M109" s="371"/>
      <c r="N109" s="372"/>
    </row>
    <row r="110" spans="1:14" ht="17.25" customHeight="1" thickBot="1">
      <c r="A110" s="507"/>
      <c r="B110" s="508"/>
      <c r="C110" s="509"/>
      <c r="D110" s="469"/>
      <c r="E110" s="502"/>
      <c r="F110" s="469"/>
      <c r="G110" s="469"/>
      <c r="H110" s="502"/>
      <c r="I110" s="469"/>
      <c r="J110" s="469"/>
      <c r="K110" s="377"/>
      <c r="L110" s="370"/>
      <c r="M110" s="371"/>
      <c r="N110" s="372"/>
    </row>
    <row r="111" spans="1:14" ht="17.25" customHeight="1" thickBot="1">
      <c r="A111" s="503"/>
      <c r="B111" s="503"/>
      <c r="C111" s="503"/>
      <c r="D111" s="503"/>
      <c r="E111" s="503"/>
      <c r="F111" s="374">
        <f>IFERROR(F109/E109*100,0)</f>
        <v>99.945060982309641</v>
      </c>
      <c r="G111" s="349">
        <f>IFERROR(G109/E109*100,0)</f>
        <v>99.45654323700694</v>
      </c>
      <c r="H111" s="349">
        <f>IFERROR(H109/E109*100,0)</f>
        <v>90.171849247335473</v>
      </c>
      <c r="I111" s="355"/>
      <c r="J111" s="355"/>
      <c r="K111" s="373"/>
      <c r="L111" s="353"/>
      <c r="M111" s="356"/>
      <c r="N111" s="357"/>
    </row>
    <row r="112" spans="1:14" ht="17.25" customHeight="1" thickBot="1"/>
    <row r="113" spans="1:14" ht="24" thickBot="1">
      <c r="A113" s="512" t="s">
        <v>34</v>
      </c>
      <c r="B113" s="513"/>
      <c r="C113" s="482" t="s">
        <v>348</v>
      </c>
      <c r="D113" s="483"/>
      <c r="E113" s="483"/>
      <c r="F113" s="483"/>
      <c r="G113" s="483"/>
      <c r="H113" s="483"/>
      <c r="I113" s="483"/>
      <c r="J113" s="483"/>
      <c r="K113" s="484"/>
      <c r="L113" s="384"/>
      <c r="M113" s="384"/>
      <c r="N113" s="384"/>
    </row>
    <row r="114" spans="1:14" ht="24" thickBot="1">
      <c r="A114" s="514" t="s">
        <v>314</v>
      </c>
      <c r="B114" s="515"/>
      <c r="C114" s="482" t="s">
        <v>316</v>
      </c>
      <c r="D114" s="483"/>
      <c r="E114" s="483"/>
      <c r="F114" s="483"/>
      <c r="G114" s="483"/>
      <c r="H114" s="483"/>
      <c r="I114" s="483"/>
      <c r="J114" s="483"/>
      <c r="K114" s="484"/>
      <c r="L114" s="384"/>
      <c r="M114" s="384"/>
      <c r="N114" s="384"/>
    </row>
    <row r="115" spans="1:14" ht="24" thickBot="1">
      <c r="A115" s="514" t="s">
        <v>313</v>
      </c>
      <c r="B115" s="515"/>
      <c r="C115" s="482" t="s">
        <v>317</v>
      </c>
      <c r="D115" s="483"/>
      <c r="E115" s="483"/>
      <c r="F115" s="483"/>
      <c r="G115" s="483"/>
      <c r="H115" s="483"/>
      <c r="I115" s="483"/>
      <c r="J115" s="483"/>
      <c r="K115" s="484"/>
      <c r="L115" s="384"/>
      <c r="M115" s="384"/>
      <c r="N115" s="384"/>
    </row>
    <row r="116" spans="1:14" ht="21" thickBot="1">
      <c r="A116" s="498" t="s">
        <v>37</v>
      </c>
      <c r="B116" s="499"/>
      <c r="C116" s="500"/>
      <c r="D116" s="516" t="s">
        <v>53</v>
      </c>
      <c r="E116" s="517"/>
      <c r="F116" s="517"/>
      <c r="G116" s="517"/>
      <c r="H116" s="517"/>
      <c r="I116" s="517"/>
      <c r="J116" s="517"/>
      <c r="K116" s="518"/>
      <c r="L116" s="511"/>
      <c r="M116" s="511"/>
      <c r="N116" s="511"/>
    </row>
    <row r="117" spans="1:14" ht="41.25" customHeight="1" thickBot="1">
      <c r="A117" s="494" t="s">
        <v>15</v>
      </c>
      <c r="B117" s="495"/>
      <c r="C117" s="510"/>
      <c r="D117" s="359" t="s">
        <v>58</v>
      </c>
      <c r="E117" s="359" t="s">
        <v>8</v>
      </c>
      <c r="F117" s="359" t="s">
        <v>319</v>
      </c>
      <c r="G117" s="359" t="s">
        <v>320</v>
      </c>
      <c r="H117" s="359" t="s">
        <v>321</v>
      </c>
      <c r="I117" s="359" t="s">
        <v>322</v>
      </c>
      <c r="J117" s="359" t="s">
        <v>325</v>
      </c>
      <c r="K117" s="359" t="s">
        <v>16</v>
      </c>
      <c r="L117" s="385"/>
      <c r="M117" s="385"/>
      <c r="N117" s="385"/>
    </row>
    <row r="118" spans="1:14" ht="15" customHeight="1">
      <c r="A118" s="521" t="s">
        <v>318</v>
      </c>
      <c r="B118" s="522"/>
      <c r="C118" s="523"/>
      <c r="D118" s="496">
        <f>D109</f>
        <v>6000</v>
      </c>
      <c r="E118" s="496">
        <f t="shared" ref="E118:J118" si="18">E109</f>
        <v>18202</v>
      </c>
      <c r="F118" s="496">
        <f t="shared" si="18"/>
        <v>18192</v>
      </c>
      <c r="G118" s="496">
        <f t="shared" si="18"/>
        <v>18103.080000000002</v>
      </c>
      <c r="H118" s="496">
        <f t="shared" si="18"/>
        <v>16413.080000000002</v>
      </c>
      <c r="I118" s="496">
        <f t="shared" si="18"/>
        <v>0</v>
      </c>
      <c r="J118" s="496">
        <f t="shared" si="18"/>
        <v>10</v>
      </c>
      <c r="K118" s="527">
        <f t="shared" ref="K118" si="19">IFERROR(H118/E118*100,0)</f>
        <v>90.171849247335473</v>
      </c>
      <c r="L118" s="353"/>
      <c r="M118" s="356"/>
      <c r="N118" s="357"/>
    </row>
    <row r="119" spans="1:14" ht="15" customHeight="1" thickBot="1">
      <c r="A119" s="524"/>
      <c r="B119" s="525"/>
      <c r="C119" s="526"/>
      <c r="D119" s="497"/>
      <c r="E119" s="497"/>
      <c r="F119" s="497"/>
      <c r="G119" s="497"/>
      <c r="H119" s="497"/>
      <c r="I119" s="497"/>
      <c r="J119" s="497"/>
      <c r="K119" s="528"/>
      <c r="L119" s="353"/>
      <c r="M119" s="356"/>
      <c r="N119" s="357"/>
    </row>
    <row r="120" spans="1:14" ht="16.5" thickBot="1">
      <c r="F120" s="374">
        <f>IFERROR(F118/E118*100,0)</f>
        <v>99.945060982309641</v>
      </c>
      <c r="G120" s="349">
        <f>IFERROR(G118/E118*100,0)</f>
        <v>99.45654323700694</v>
      </c>
      <c r="H120" s="349">
        <f>IFERROR(H118/E118*100,0)</f>
        <v>90.171849247335473</v>
      </c>
    </row>
    <row r="122" spans="1:14" ht="15.75" thickBot="1"/>
    <row r="123" spans="1:14" ht="24" thickBot="1">
      <c r="A123" s="477" t="s">
        <v>34</v>
      </c>
      <c r="B123" s="478"/>
      <c r="C123" s="479" t="s">
        <v>353</v>
      </c>
      <c r="D123" s="480"/>
      <c r="E123" s="480"/>
      <c r="F123" s="480"/>
      <c r="G123" s="480"/>
      <c r="H123" s="480"/>
      <c r="I123" s="480"/>
      <c r="J123" s="480"/>
      <c r="K123" s="480"/>
      <c r="L123" s="480"/>
      <c r="M123" s="480"/>
      <c r="N123" s="481"/>
    </row>
    <row r="124" spans="1:14" ht="24" thickBot="1">
      <c r="A124" s="472" t="s">
        <v>314</v>
      </c>
      <c r="B124" s="473"/>
      <c r="C124" s="482" t="s">
        <v>333</v>
      </c>
      <c r="D124" s="483"/>
      <c r="E124" s="483"/>
      <c r="F124" s="483"/>
      <c r="G124" s="483"/>
      <c r="H124" s="483"/>
      <c r="I124" s="483"/>
      <c r="J124" s="483"/>
      <c r="K124" s="483"/>
      <c r="L124" s="483"/>
      <c r="M124" s="483"/>
      <c r="N124" s="484"/>
    </row>
    <row r="125" spans="1:14" ht="24" thickBot="1">
      <c r="A125" s="472" t="s">
        <v>313</v>
      </c>
      <c r="B125" s="473"/>
      <c r="C125" s="472" t="s">
        <v>354</v>
      </c>
      <c r="D125" s="474"/>
      <c r="E125" s="474"/>
      <c r="F125" s="474"/>
      <c r="G125" s="474"/>
      <c r="H125" s="474"/>
      <c r="I125" s="474"/>
      <c r="J125" s="474"/>
      <c r="K125" s="474"/>
      <c r="L125" s="474"/>
      <c r="M125" s="474"/>
      <c r="N125" s="473"/>
    </row>
    <row r="126" spans="1:14" ht="21" thickBot="1">
      <c r="A126" s="485" t="s">
        <v>37</v>
      </c>
      <c r="B126" s="486"/>
      <c r="C126" s="487"/>
      <c r="D126" s="516" t="s">
        <v>53</v>
      </c>
      <c r="E126" s="517"/>
      <c r="F126" s="517"/>
      <c r="G126" s="517"/>
      <c r="H126" s="517"/>
      <c r="I126" s="517"/>
      <c r="J126" s="517"/>
      <c r="K126" s="518"/>
      <c r="L126" s="488" t="s">
        <v>38</v>
      </c>
      <c r="M126" s="486"/>
      <c r="N126" s="489"/>
    </row>
    <row r="127" spans="1:14" ht="36.75" thickBot="1">
      <c r="A127" s="358" t="s">
        <v>14</v>
      </c>
      <c r="B127" s="494" t="s">
        <v>15</v>
      </c>
      <c r="C127" s="495"/>
      <c r="D127" s="359" t="s">
        <v>58</v>
      </c>
      <c r="E127" s="359" t="s">
        <v>8</v>
      </c>
      <c r="F127" s="359" t="s">
        <v>319</v>
      </c>
      <c r="G127" s="359" t="s">
        <v>320</v>
      </c>
      <c r="H127" s="359" t="s">
        <v>321</v>
      </c>
      <c r="I127" s="359" t="s">
        <v>322</v>
      </c>
      <c r="J127" s="359" t="s">
        <v>325</v>
      </c>
      <c r="K127" s="359" t="s">
        <v>16</v>
      </c>
      <c r="L127" s="383" t="s">
        <v>17</v>
      </c>
      <c r="M127" s="358" t="s">
        <v>18</v>
      </c>
      <c r="N127" s="358" t="s">
        <v>16</v>
      </c>
    </row>
    <row r="128" spans="1:14" ht="16.5" thickBot="1">
      <c r="A128" s="369">
        <v>2207</v>
      </c>
      <c r="B128" s="470" t="s">
        <v>355</v>
      </c>
      <c r="C128" s="471"/>
      <c r="D128" s="380">
        <f>'2207'!A15</f>
        <v>4000</v>
      </c>
      <c r="E128" s="368">
        <f>'2207'!B15</f>
        <v>1000</v>
      </c>
      <c r="F128" s="368">
        <f>'2207'!C15</f>
        <v>510</v>
      </c>
      <c r="G128" s="368">
        <f>'2207'!D15</f>
        <v>510</v>
      </c>
      <c r="H128" s="368">
        <f>'2207'!E15</f>
        <v>510</v>
      </c>
      <c r="I128" s="381">
        <f>'2207'!F15</f>
        <v>0</v>
      </c>
      <c r="J128" s="375">
        <f>IFERROR(E128-F128-I128,0)</f>
        <v>490</v>
      </c>
      <c r="K128" s="379">
        <f>IFERROR(H128/E128*100,0)</f>
        <v>51</v>
      </c>
      <c r="L128" s="376">
        <f>'2207'!$E$12</f>
        <v>100</v>
      </c>
      <c r="M128" s="366">
        <f>IFERROR(L128*K128/100,0)</f>
        <v>51</v>
      </c>
      <c r="N128" s="367">
        <f>IFERROR(M128/L128*100,0)</f>
        <v>51</v>
      </c>
    </row>
    <row r="129" spans="1:14" ht="15.75">
      <c r="A129" s="504" t="s">
        <v>326</v>
      </c>
      <c r="B129" s="505"/>
      <c r="C129" s="506"/>
      <c r="D129" s="468">
        <f t="shared" ref="D129:I129" si="20">SUM(D128:D128)</f>
        <v>4000</v>
      </c>
      <c r="E129" s="501">
        <f t="shared" si="20"/>
        <v>1000</v>
      </c>
      <c r="F129" s="468">
        <f t="shared" si="20"/>
        <v>510</v>
      </c>
      <c r="G129" s="468">
        <f t="shared" si="20"/>
        <v>510</v>
      </c>
      <c r="H129" s="501">
        <f t="shared" si="20"/>
        <v>510</v>
      </c>
      <c r="I129" s="468">
        <f t="shared" si="20"/>
        <v>0</v>
      </c>
      <c r="J129" s="468">
        <f>E129-F129-I129</f>
        <v>490</v>
      </c>
      <c r="K129" s="377"/>
      <c r="L129" s="370"/>
      <c r="M129" s="371"/>
      <c r="N129" s="372"/>
    </row>
    <row r="130" spans="1:14" ht="16.5" thickBot="1">
      <c r="A130" s="507"/>
      <c r="B130" s="508"/>
      <c r="C130" s="509"/>
      <c r="D130" s="469"/>
      <c r="E130" s="502"/>
      <c r="F130" s="469"/>
      <c r="G130" s="469"/>
      <c r="H130" s="502"/>
      <c r="I130" s="469"/>
      <c r="J130" s="469"/>
      <c r="K130" s="377"/>
      <c r="L130" s="370"/>
      <c r="M130" s="371"/>
      <c r="N130" s="372"/>
    </row>
    <row r="131" spans="1:14" ht="18.75" thickBot="1">
      <c r="A131" s="503"/>
      <c r="B131" s="503"/>
      <c r="C131" s="503"/>
      <c r="D131" s="503"/>
      <c r="E131" s="503"/>
      <c r="F131" s="374">
        <f>IFERROR(F129/E129*100,0)</f>
        <v>51</v>
      </c>
      <c r="G131" s="349">
        <f>IFERROR(G129/E129*100,0)</f>
        <v>51</v>
      </c>
      <c r="H131" s="349">
        <f>IFERROR(H129/E129*100,0)</f>
        <v>51</v>
      </c>
      <c r="I131" s="355"/>
      <c r="J131" s="355"/>
      <c r="K131" s="373"/>
      <c r="L131" s="353"/>
      <c r="M131" s="356"/>
      <c r="N131" s="357"/>
    </row>
    <row r="132" spans="1:14" ht="15.75" thickBot="1"/>
    <row r="133" spans="1:14" ht="24" thickBot="1">
      <c r="A133" s="477" t="s">
        <v>34</v>
      </c>
      <c r="B133" s="478"/>
      <c r="C133" s="479" t="s">
        <v>353</v>
      </c>
      <c r="D133" s="480"/>
      <c r="E133" s="480"/>
      <c r="F133" s="480"/>
      <c r="G133" s="480"/>
      <c r="H133" s="480"/>
      <c r="I133" s="480"/>
      <c r="J133" s="480"/>
      <c r="K133" s="480"/>
      <c r="L133" s="480"/>
      <c r="M133" s="480"/>
      <c r="N133" s="481"/>
    </row>
    <row r="134" spans="1:14" ht="24" thickBot="1">
      <c r="A134" s="472" t="s">
        <v>314</v>
      </c>
      <c r="B134" s="473"/>
      <c r="C134" s="482" t="s">
        <v>335</v>
      </c>
      <c r="D134" s="483"/>
      <c r="E134" s="483"/>
      <c r="F134" s="483"/>
      <c r="G134" s="483"/>
      <c r="H134" s="483"/>
      <c r="I134" s="483"/>
      <c r="J134" s="483"/>
      <c r="K134" s="483"/>
      <c r="L134" s="483"/>
      <c r="M134" s="483"/>
      <c r="N134" s="484"/>
    </row>
    <row r="135" spans="1:14" ht="24" thickBot="1">
      <c r="A135" s="472" t="s">
        <v>313</v>
      </c>
      <c r="B135" s="473"/>
      <c r="C135" s="472" t="s">
        <v>354</v>
      </c>
      <c r="D135" s="474"/>
      <c r="E135" s="474"/>
      <c r="F135" s="474"/>
      <c r="G135" s="474"/>
      <c r="H135" s="474"/>
      <c r="I135" s="474"/>
      <c r="J135" s="474"/>
      <c r="K135" s="474"/>
      <c r="L135" s="474"/>
      <c r="M135" s="474"/>
      <c r="N135" s="473"/>
    </row>
    <row r="136" spans="1:14" ht="21" thickBot="1">
      <c r="A136" s="485" t="s">
        <v>37</v>
      </c>
      <c r="B136" s="486"/>
      <c r="C136" s="487"/>
      <c r="D136" s="516" t="s">
        <v>53</v>
      </c>
      <c r="E136" s="517"/>
      <c r="F136" s="517"/>
      <c r="G136" s="517"/>
      <c r="H136" s="517"/>
      <c r="I136" s="517"/>
      <c r="J136" s="517"/>
      <c r="K136" s="518"/>
      <c r="L136" s="488" t="s">
        <v>38</v>
      </c>
      <c r="M136" s="486"/>
      <c r="N136" s="489"/>
    </row>
    <row r="137" spans="1:14" ht="36.75" thickBot="1">
      <c r="A137" s="358" t="s">
        <v>14</v>
      </c>
      <c r="B137" s="494" t="s">
        <v>15</v>
      </c>
      <c r="C137" s="495"/>
      <c r="D137" s="359" t="s">
        <v>58</v>
      </c>
      <c r="E137" s="359" t="s">
        <v>8</v>
      </c>
      <c r="F137" s="359" t="s">
        <v>319</v>
      </c>
      <c r="G137" s="359" t="s">
        <v>320</v>
      </c>
      <c r="H137" s="359" t="s">
        <v>321</v>
      </c>
      <c r="I137" s="359" t="s">
        <v>322</v>
      </c>
      <c r="J137" s="359" t="s">
        <v>325</v>
      </c>
      <c r="K137" s="359" t="s">
        <v>16</v>
      </c>
      <c r="L137" s="383" t="s">
        <v>17</v>
      </c>
      <c r="M137" s="358" t="s">
        <v>18</v>
      </c>
      <c r="N137" s="358" t="s">
        <v>16</v>
      </c>
    </row>
    <row r="138" spans="1:14" ht="15.75" customHeight="1" thickBot="1">
      <c r="A138" s="369">
        <v>2206</v>
      </c>
      <c r="B138" s="470" t="s">
        <v>356</v>
      </c>
      <c r="C138" s="471"/>
      <c r="D138" s="380">
        <f>'2206'!A15</f>
        <v>18000</v>
      </c>
      <c r="E138" s="368">
        <f>'2206'!B15</f>
        <v>1000</v>
      </c>
      <c r="F138" s="368">
        <f>'2206'!C15</f>
        <v>0</v>
      </c>
      <c r="G138" s="368">
        <f>'2206'!D15</f>
        <v>0</v>
      </c>
      <c r="H138" s="368">
        <f>'2206'!E15</f>
        <v>0</v>
      </c>
      <c r="I138" s="381">
        <f>'2206'!F15</f>
        <v>0</v>
      </c>
      <c r="J138" s="375">
        <f>IFERROR(E138-F138-I138,0)</f>
        <v>1000</v>
      </c>
      <c r="K138" s="379">
        <f>IFERROR(H138/E138*100,0)</f>
        <v>0</v>
      </c>
      <c r="L138" s="376">
        <f>'2206'!$E$12</f>
        <v>100</v>
      </c>
      <c r="M138" s="366">
        <f>IFERROR(L138*K138/100,0)</f>
        <v>0</v>
      </c>
      <c r="N138" s="367">
        <f>IFERROR(M138/L138*100,0)</f>
        <v>0</v>
      </c>
    </row>
    <row r="139" spans="1:14" ht="15.75">
      <c r="A139" s="504" t="s">
        <v>326</v>
      </c>
      <c r="B139" s="505"/>
      <c r="C139" s="506"/>
      <c r="D139" s="468">
        <f t="shared" ref="D139:I139" si="21">SUM(D138:D138)</f>
        <v>18000</v>
      </c>
      <c r="E139" s="501">
        <f t="shared" si="21"/>
        <v>1000</v>
      </c>
      <c r="F139" s="468">
        <f t="shared" si="21"/>
        <v>0</v>
      </c>
      <c r="G139" s="468">
        <f t="shared" si="21"/>
        <v>0</v>
      </c>
      <c r="H139" s="501">
        <f t="shared" si="21"/>
        <v>0</v>
      </c>
      <c r="I139" s="468">
        <f t="shared" si="21"/>
        <v>0</v>
      </c>
      <c r="J139" s="468">
        <f>E139-F139-I139</f>
        <v>1000</v>
      </c>
      <c r="K139" s="377"/>
      <c r="L139" s="370"/>
      <c r="M139" s="371"/>
      <c r="N139" s="372"/>
    </row>
    <row r="140" spans="1:14" ht="16.5" thickBot="1">
      <c r="A140" s="507"/>
      <c r="B140" s="508"/>
      <c r="C140" s="509"/>
      <c r="D140" s="469"/>
      <c r="E140" s="502"/>
      <c r="F140" s="469"/>
      <c r="G140" s="469"/>
      <c r="H140" s="502"/>
      <c r="I140" s="469"/>
      <c r="J140" s="469"/>
      <c r="K140" s="377"/>
      <c r="L140" s="370"/>
      <c r="M140" s="371"/>
      <c r="N140" s="372"/>
    </row>
    <row r="141" spans="1:14" ht="18.75" thickBot="1">
      <c r="A141" s="503"/>
      <c r="B141" s="503"/>
      <c r="C141" s="503"/>
      <c r="D141" s="503"/>
      <c r="E141" s="503"/>
      <c r="F141" s="374">
        <f>IFERROR(F139/E139*100,0)</f>
        <v>0</v>
      </c>
      <c r="G141" s="349">
        <f>IFERROR(G139/E139*100,0)</f>
        <v>0</v>
      </c>
      <c r="H141" s="349">
        <f>IFERROR(H139/E139*100,0)</f>
        <v>0</v>
      </c>
      <c r="I141" s="355"/>
      <c r="J141" s="355"/>
      <c r="K141" s="373"/>
      <c r="L141" s="353"/>
      <c r="M141" s="356"/>
      <c r="N141" s="357"/>
    </row>
    <row r="142" spans="1:14" ht="15.75" thickBot="1"/>
    <row r="143" spans="1:14" ht="24" thickBot="1">
      <c r="A143" s="477" t="s">
        <v>34</v>
      </c>
      <c r="B143" s="478"/>
      <c r="C143" s="479" t="s">
        <v>353</v>
      </c>
      <c r="D143" s="480"/>
      <c r="E143" s="480"/>
      <c r="F143" s="480"/>
      <c r="G143" s="480"/>
      <c r="H143" s="480"/>
      <c r="I143" s="480"/>
      <c r="J143" s="480"/>
      <c r="K143" s="480"/>
      <c r="L143" s="480"/>
      <c r="M143" s="480"/>
      <c r="N143" s="481"/>
    </row>
    <row r="144" spans="1:14" ht="24" thickBot="1">
      <c r="A144" s="472" t="s">
        <v>314</v>
      </c>
      <c r="B144" s="473"/>
      <c r="C144" s="482" t="s">
        <v>357</v>
      </c>
      <c r="D144" s="483"/>
      <c r="E144" s="483"/>
      <c r="F144" s="483"/>
      <c r="G144" s="483"/>
      <c r="H144" s="483"/>
      <c r="I144" s="483"/>
      <c r="J144" s="483"/>
      <c r="K144" s="483"/>
      <c r="L144" s="483"/>
      <c r="M144" s="483"/>
      <c r="N144" s="484"/>
    </row>
    <row r="145" spans="1:14" ht="24" thickBot="1">
      <c r="A145" s="472" t="s">
        <v>313</v>
      </c>
      <c r="B145" s="473"/>
      <c r="C145" s="472" t="s">
        <v>354</v>
      </c>
      <c r="D145" s="474"/>
      <c r="E145" s="474"/>
      <c r="F145" s="474"/>
      <c r="G145" s="474"/>
      <c r="H145" s="474"/>
      <c r="I145" s="474"/>
      <c r="J145" s="474"/>
      <c r="K145" s="474"/>
      <c r="L145" s="474"/>
      <c r="M145" s="474"/>
      <c r="N145" s="473"/>
    </row>
    <row r="146" spans="1:14" ht="21" thickBot="1">
      <c r="A146" s="485" t="s">
        <v>37</v>
      </c>
      <c r="B146" s="486"/>
      <c r="C146" s="487"/>
      <c r="D146" s="516" t="s">
        <v>53</v>
      </c>
      <c r="E146" s="517"/>
      <c r="F146" s="517"/>
      <c r="G146" s="517"/>
      <c r="H146" s="517"/>
      <c r="I146" s="517"/>
      <c r="J146" s="517"/>
      <c r="K146" s="518"/>
      <c r="L146" s="488" t="s">
        <v>38</v>
      </c>
      <c r="M146" s="486"/>
      <c r="N146" s="489"/>
    </row>
    <row r="147" spans="1:14" ht="36.75" thickBot="1">
      <c r="A147" s="358" t="s">
        <v>14</v>
      </c>
      <c r="B147" s="494" t="s">
        <v>15</v>
      </c>
      <c r="C147" s="495"/>
      <c r="D147" s="359" t="s">
        <v>58</v>
      </c>
      <c r="E147" s="359" t="s">
        <v>8</v>
      </c>
      <c r="F147" s="359" t="s">
        <v>319</v>
      </c>
      <c r="G147" s="359" t="s">
        <v>320</v>
      </c>
      <c r="H147" s="359" t="s">
        <v>321</v>
      </c>
      <c r="I147" s="359" t="s">
        <v>322</v>
      </c>
      <c r="J147" s="359" t="s">
        <v>325</v>
      </c>
      <c r="K147" s="359" t="s">
        <v>16</v>
      </c>
      <c r="L147" s="383" t="s">
        <v>17</v>
      </c>
      <c r="M147" s="358" t="s">
        <v>18</v>
      </c>
      <c r="N147" s="358" t="s">
        <v>16</v>
      </c>
    </row>
    <row r="148" spans="1:14" ht="15.75" customHeight="1">
      <c r="A148" s="369">
        <v>2204</v>
      </c>
      <c r="B148" s="470" t="s">
        <v>358</v>
      </c>
      <c r="C148" s="471"/>
      <c r="D148" s="380">
        <f>'2204'!A15</f>
        <v>82000</v>
      </c>
      <c r="E148" s="368">
        <f>'2204'!B15</f>
        <v>1285070.1200000001</v>
      </c>
      <c r="F148" s="368">
        <f>'2204'!C15</f>
        <v>1285070.1200000001</v>
      </c>
      <c r="G148" s="368">
        <f>'2204'!D15</f>
        <v>1282076.3400000001</v>
      </c>
      <c r="H148" s="368">
        <f>'2204'!E15</f>
        <v>1248276.3400000001</v>
      </c>
      <c r="I148" s="381">
        <f>'2204'!F15</f>
        <v>0</v>
      </c>
      <c r="J148" s="375">
        <f>IFERROR(E148-F148-I148,0)</f>
        <v>0</v>
      </c>
      <c r="K148" s="379">
        <f>IFERROR(H148/E148*100,0)</f>
        <v>97.136827055009263</v>
      </c>
      <c r="L148" s="376">
        <f>'2204'!$E$12</f>
        <v>30</v>
      </c>
      <c r="M148" s="366">
        <f>IFERROR(L148*K148/100,0)</f>
        <v>29.14104811650278</v>
      </c>
      <c r="N148" s="367">
        <f>IFERROR(M148/L148*100,0)</f>
        <v>97.136827055009263</v>
      </c>
    </row>
    <row r="149" spans="1:14" ht="16.5" thickBot="1">
      <c r="A149" s="369">
        <v>1064</v>
      </c>
      <c r="B149" s="470" t="s">
        <v>359</v>
      </c>
      <c r="C149" s="471"/>
      <c r="D149" s="380">
        <f>'1064'!A15</f>
        <v>13000</v>
      </c>
      <c r="E149" s="380">
        <f>'1064'!B15</f>
        <v>0</v>
      </c>
      <c r="F149" s="380">
        <f>'1064'!C15</f>
        <v>0</v>
      </c>
      <c r="G149" s="380">
        <f>'1064'!D15</f>
        <v>0</v>
      </c>
      <c r="H149" s="380">
        <f>'1064'!E15</f>
        <v>0</v>
      </c>
      <c r="I149" s="380">
        <f>'1064'!F15</f>
        <v>0</v>
      </c>
      <c r="J149" s="375">
        <f>IFERROR(E149-F149-I149,0)</f>
        <v>0</v>
      </c>
      <c r="K149" s="379">
        <f>IFERROR(H149/E149*100,0)</f>
        <v>0</v>
      </c>
      <c r="L149" s="376">
        <f>'1064'!$E$12</f>
        <v>100</v>
      </c>
      <c r="M149" s="366">
        <f>IFERROR(L149*K149/100,0)</f>
        <v>0</v>
      </c>
      <c r="N149" s="367">
        <f>IFERROR(M149/L149*100,0)</f>
        <v>0</v>
      </c>
    </row>
    <row r="150" spans="1:14" ht="15.75">
      <c r="A150" s="504" t="s">
        <v>326</v>
      </c>
      <c r="B150" s="505"/>
      <c r="C150" s="506"/>
      <c r="D150" s="468">
        <f t="shared" ref="D150:I150" si="22">SUM(D148:D149)</f>
        <v>95000</v>
      </c>
      <c r="E150" s="501">
        <f t="shared" si="22"/>
        <v>1285070.1200000001</v>
      </c>
      <c r="F150" s="468">
        <f t="shared" si="22"/>
        <v>1285070.1200000001</v>
      </c>
      <c r="G150" s="468">
        <f t="shared" si="22"/>
        <v>1282076.3400000001</v>
      </c>
      <c r="H150" s="501">
        <f t="shared" si="22"/>
        <v>1248276.3400000001</v>
      </c>
      <c r="I150" s="468">
        <f t="shared" si="22"/>
        <v>0</v>
      </c>
      <c r="J150" s="468">
        <f>E150-F150-I150</f>
        <v>0</v>
      </c>
      <c r="K150" s="377"/>
      <c r="L150" s="370"/>
      <c r="M150" s="371"/>
      <c r="N150" s="372"/>
    </row>
    <row r="151" spans="1:14" ht="16.5" thickBot="1">
      <c r="A151" s="507"/>
      <c r="B151" s="508"/>
      <c r="C151" s="509"/>
      <c r="D151" s="469"/>
      <c r="E151" s="502"/>
      <c r="F151" s="469"/>
      <c r="G151" s="469"/>
      <c r="H151" s="502"/>
      <c r="I151" s="469"/>
      <c r="J151" s="469"/>
      <c r="K151" s="377"/>
      <c r="L151" s="370"/>
      <c r="M151" s="371"/>
      <c r="N151" s="372"/>
    </row>
    <row r="152" spans="1:14" ht="18.75" thickBot="1">
      <c r="A152" s="503"/>
      <c r="B152" s="503"/>
      <c r="C152" s="503"/>
      <c r="D152" s="503"/>
      <c r="E152" s="503"/>
      <c r="F152" s="374">
        <f>IFERROR(F150/E150*100,0)</f>
        <v>100</v>
      </c>
      <c r="G152" s="349">
        <f>IFERROR(G150/E150*100,0)</f>
        <v>99.76703372419864</v>
      </c>
      <c r="H152" s="349">
        <f>IFERROR(H150/E150*100,0)</f>
        <v>97.136827055009263</v>
      </c>
      <c r="I152" s="355"/>
      <c r="J152" s="355"/>
      <c r="K152" s="373"/>
      <c r="L152" s="353"/>
      <c r="M152" s="356"/>
      <c r="N152" s="357"/>
    </row>
    <row r="153" spans="1:14" ht="15.75" thickBot="1"/>
    <row r="154" spans="1:14" ht="24" thickBot="1">
      <c r="A154" s="512" t="s">
        <v>34</v>
      </c>
      <c r="B154" s="513"/>
      <c r="C154" s="482" t="s">
        <v>353</v>
      </c>
      <c r="D154" s="483"/>
      <c r="E154" s="483"/>
      <c r="F154" s="483"/>
      <c r="G154" s="483"/>
      <c r="H154" s="483"/>
      <c r="I154" s="483"/>
      <c r="J154" s="483"/>
      <c r="K154" s="484"/>
      <c r="L154" s="384"/>
      <c r="M154" s="384"/>
      <c r="N154" s="384"/>
    </row>
    <row r="155" spans="1:14" ht="24" thickBot="1">
      <c r="A155" s="514" t="s">
        <v>314</v>
      </c>
      <c r="B155" s="515"/>
      <c r="C155" s="482" t="s">
        <v>316</v>
      </c>
      <c r="D155" s="483"/>
      <c r="E155" s="483"/>
      <c r="F155" s="483"/>
      <c r="G155" s="483"/>
      <c r="H155" s="483"/>
      <c r="I155" s="483"/>
      <c r="J155" s="483"/>
      <c r="K155" s="484"/>
      <c r="L155" s="384"/>
      <c r="M155" s="384"/>
      <c r="N155" s="384"/>
    </row>
    <row r="156" spans="1:14" ht="24" thickBot="1">
      <c r="A156" s="514" t="s">
        <v>313</v>
      </c>
      <c r="B156" s="515"/>
      <c r="C156" s="482" t="s">
        <v>317</v>
      </c>
      <c r="D156" s="483"/>
      <c r="E156" s="483"/>
      <c r="F156" s="483"/>
      <c r="G156" s="483"/>
      <c r="H156" s="483"/>
      <c r="I156" s="483"/>
      <c r="J156" s="483"/>
      <c r="K156" s="484"/>
      <c r="L156" s="384"/>
      <c r="M156" s="384"/>
      <c r="N156" s="384"/>
    </row>
    <row r="157" spans="1:14" ht="21" thickBot="1">
      <c r="A157" s="498" t="s">
        <v>37</v>
      </c>
      <c r="B157" s="499"/>
      <c r="C157" s="500"/>
      <c r="D157" s="516" t="s">
        <v>53</v>
      </c>
      <c r="E157" s="517"/>
      <c r="F157" s="517"/>
      <c r="G157" s="517"/>
      <c r="H157" s="517"/>
      <c r="I157" s="517"/>
      <c r="J157" s="517"/>
      <c r="K157" s="518"/>
      <c r="L157" s="511"/>
      <c r="M157" s="511"/>
      <c r="N157" s="511"/>
    </row>
    <row r="158" spans="1:14" ht="36.75" thickBot="1">
      <c r="A158" s="494" t="s">
        <v>15</v>
      </c>
      <c r="B158" s="495"/>
      <c r="C158" s="510"/>
      <c r="D158" s="359" t="s">
        <v>58</v>
      </c>
      <c r="E158" s="359" t="s">
        <v>8</v>
      </c>
      <c r="F158" s="359" t="s">
        <v>319</v>
      </c>
      <c r="G158" s="359" t="s">
        <v>320</v>
      </c>
      <c r="H158" s="359" t="s">
        <v>321</v>
      </c>
      <c r="I158" s="359" t="s">
        <v>322</v>
      </c>
      <c r="J158" s="359" t="s">
        <v>325</v>
      </c>
      <c r="K158" s="359" t="s">
        <v>16</v>
      </c>
      <c r="L158" s="385"/>
      <c r="M158" s="385"/>
      <c r="N158" s="385"/>
    </row>
    <row r="159" spans="1:14" ht="18" customHeight="1">
      <c r="A159" s="521" t="s">
        <v>318</v>
      </c>
      <c r="B159" s="522"/>
      <c r="C159" s="523"/>
      <c r="D159" s="496">
        <f>D129+D139+D150</f>
        <v>117000</v>
      </c>
      <c r="E159" s="496">
        <f t="shared" ref="E159:J159" si="23">E129+E139+E150</f>
        <v>1287070.1200000001</v>
      </c>
      <c r="F159" s="496">
        <f t="shared" si="23"/>
        <v>1285580.1200000001</v>
      </c>
      <c r="G159" s="496">
        <f t="shared" si="23"/>
        <v>1282586.3400000001</v>
      </c>
      <c r="H159" s="496">
        <f t="shared" si="23"/>
        <v>1248786.3400000001</v>
      </c>
      <c r="I159" s="496">
        <f t="shared" si="23"/>
        <v>0</v>
      </c>
      <c r="J159" s="496">
        <f t="shared" si="23"/>
        <v>1490</v>
      </c>
      <c r="K159" s="527">
        <f t="shared" ref="K159" si="24">IFERROR(H159/E159*100,0)</f>
        <v>97.025509379395743</v>
      </c>
      <c r="L159" s="353"/>
      <c r="M159" s="356"/>
      <c r="N159" s="357"/>
    </row>
    <row r="160" spans="1:14" ht="18.75" customHeight="1" thickBot="1">
      <c r="A160" s="524"/>
      <c r="B160" s="525"/>
      <c r="C160" s="526"/>
      <c r="D160" s="497"/>
      <c r="E160" s="497"/>
      <c r="F160" s="497"/>
      <c r="G160" s="497"/>
      <c r="H160" s="497"/>
      <c r="I160" s="497"/>
      <c r="J160" s="497"/>
      <c r="K160" s="528"/>
      <c r="L160" s="353"/>
      <c r="M160" s="356"/>
      <c r="N160" s="357"/>
    </row>
    <row r="161" spans="1:11" ht="16.5" thickBot="1">
      <c r="F161" s="374">
        <f>IFERROR(F159/E159*100,0)</f>
        <v>99.884233191583988</v>
      </c>
      <c r="G161" s="349">
        <f>IFERROR(G159/E159*100,0)</f>
        <v>99.651628926013757</v>
      </c>
      <c r="H161" s="349">
        <f>IFERROR(H159/E159*100,0)</f>
        <v>97.025509379395743</v>
      </c>
    </row>
    <row r="164" spans="1:11" ht="15.75" thickBot="1"/>
    <row r="165" spans="1:11" ht="24" thickBot="1">
      <c r="A165" s="512" t="s">
        <v>34</v>
      </c>
      <c r="B165" s="513"/>
      <c r="C165" s="482" t="s">
        <v>360</v>
      </c>
      <c r="D165" s="483"/>
      <c r="E165" s="483"/>
      <c r="F165" s="483"/>
      <c r="G165" s="483"/>
      <c r="H165" s="483"/>
      <c r="I165" s="483"/>
      <c r="J165" s="483"/>
      <c r="K165" s="484"/>
    </row>
    <row r="166" spans="1:11" ht="24" thickBot="1">
      <c r="A166" s="514" t="s">
        <v>314</v>
      </c>
      <c r="B166" s="515"/>
      <c r="C166" s="482" t="s">
        <v>316</v>
      </c>
      <c r="D166" s="483"/>
      <c r="E166" s="483"/>
      <c r="F166" s="483"/>
      <c r="G166" s="483"/>
      <c r="H166" s="483"/>
      <c r="I166" s="483"/>
      <c r="J166" s="483"/>
      <c r="K166" s="484"/>
    </row>
    <row r="167" spans="1:11" ht="24" thickBot="1">
      <c r="A167" s="514" t="s">
        <v>313</v>
      </c>
      <c r="B167" s="515"/>
      <c r="C167" s="482" t="s">
        <v>317</v>
      </c>
      <c r="D167" s="483"/>
      <c r="E167" s="483"/>
      <c r="F167" s="483"/>
      <c r="G167" s="483"/>
      <c r="H167" s="483"/>
      <c r="I167" s="483"/>
      <c r="J167" s="483"/>
      <c r="K167" s="484"/>
    </row>
    <row r="168" spans="1:11" ht="21" thickBot="1">
      <c r="A168" s="498" t="s">
        <v>37</v>
      </c>
      <c r="B168" s="499"/>
      <c r="C168" s="500"/>
      <c r="D168" s="516" t="s">
        <v>53</v>
      </c>
      <c r="E168" s="517"/>
      <c r="F168" s="517"/>
      <c r="G168" s="517"/>
      <c r="H168" s="517"/>
      <c r="I168" s="517"/>
      <c r="J168" s="517"/>
      <c r="K168" s="518"/>
    </row>
    <row r="169" spans="1:11" ht="36.75" thickBot="1">
      <c r="A169" s="494" t="s">
        <v>15</v>
      </c>
      <c r="B169" s="495"/>
      <c r="C169" s="510"/>
      <c r="D169" s="359" t="s">
        <v>58</v>
      </c>
      <c r="E169" s="359" t="s">
        <v>8</v>
      </c>
      <c r="F169" s="359" t="s">
        <v>319</v>
      </c>
      <c r="G169" s="359" t="s">
        <v>320</v>
      </c>
      <c r="H169" s="359" t="s">
        <v>321</v>
      </c>
      <c r="I169" s="359" t="s">
        <v>322</v>
      </c>
      <c r="J169" s="359" t="s">
        <v>325</v>
      </c>
      <c r="K169" s="359" t="s">
        <v>16</v>
      </c>
    </row>
    <row r="170" spans="1:11" ht="15" customHeight="1">
      <c r="A170" s="521" t="s">
        <v>318</v>
      </c>
      <c r="B170" s="522"/>
      <c r="C170" s="523"/>
      <c r="D170" s="496">
        <f>D46+D97+D118+D159</f>
        <v>2457000</v>
      </c>
      <c r="E170" s="496">
        <f t="shared" ref="E170:J170" si="25">E46+E97+E118+E159</f>
        <v>3780264.5700000003</v>
      </c>
      <c r="F170" s="496">
        <f t="shared" si="25"/>
        <v>3348527.76</v>
      </c>
      <c r="G170" s="496">
        <f t="shared" si="25"/>
        <v>3236793.1500000004</v>
      </c>
      <c r="H170" s="496">
        <f t="shared" si="25"/>
        <v>3046710.47</v>
      </c>
      <c r="I170" s="496">
        <f t="shared" si="25"/>
        <v>0</v>
      </c>
      <c r="J170" s="496">
        <f t="shared" si="25"/>
        <v>431736.81000000006</v>
      </c>
      <c r="K170" s="519">
        <f t="shared" ref="K170" si="26">IFERROR(H170/E170*100,0)</f>
        <v>80.595165062745849</v>
      </c>
    </row>
    <row r="171" spans="1:11" ht="15.75" customHeight="1" thickBot="1">
      <c r="A171" s="524"/>
      <c r="B171" s="525"/>
      <c r="C171" s="526"/>
      <c r="D171" s="497"/>
      <c r="E171" s="497"/>
      <c r="F171" s="497"/>
      <c r="G171" s="497"/>
      <c r="H171" s="497"/>
      <c r="I171" s="497"/>
      <c r="J171" s="497"/>
      <c r="K171" s="520"/>
    </row>
    <row r="172" spans="1:11" ht="16.5" thickBot="1">
      <c r="F172" s="374">
        <f>IFERROR(F170/E170*100,0)</f>
        <v>88.579190635855397</v>
      </c>
      <c r="G172" s="349">
        <f>IFERROR(G170/E170*100,0)</f>
        <v>85.623455450368127</v>
      </c>
      <c r="H172" s="349">
        <f>IFERROR(H170/E170*100,0)</f>
        <v>80.595165062745849</v>
      </c>
    </row>
    <row r="180" spans="1:14" ht="29.25">
      <c r="A180" s="467"/>
      <c r="B180" s="467"/>
      <c r="C180" s="467"/>
      <c r="D180" s="467"/>
      <c r="E180" s="467"/>
      <c r="F180" s="467"/>
      <c r="G180" s="467"/>
      <c r="H180" s="467"/>
      <c r="I180" s="467"/>
      <c r="J180" s="467"/>
      <c r="K180" s="467"/>
      <c r="L180" s="467"/>
      <c r="M180" s="467"/>
      <c r="N180" s="467"/>
    </row>
    <row r="181" spans="1:14" ht="25.5" customHeight="1">
      <c r="A181" s="467"/>
      <c r="B181" s="467"/>
      <c r="C181" s="467"/>
      <c r="D181" s="467"/>
      <c r="E181" s="467"/>
      <c r="F181" s="467"/>
      <c r="G181" s="467"/>
      <c r="H181" s="467"/>
      <c r="I181" s="467"/>
      <c r="J181" s="467"/>
      <c r="K181" s="467"/>
      <c r="L181" s="467"/>
      <c r="M181" s="467"/>
      <c r="N181" s="467"/>
    </row>
  </sheetData>
  <mergeCells count="322">
    <mergeCell ref="K170:K171"/>
    <mergeCell ref="A169:C169"/>
    <mergeCell ref="A170:C171"/>
    <mergeCell ref="D170:D171"/>
    <mergeCell ref="E170:E171"/>
    <mergeCell ref="F170:F171"/>
    <mergeCell ref="G170:G171"/>
    <mergeCell ref="H170:H171"/>
    <mergeCell ref="I170:I171"/>
    <mergeCell ref="J170:J171"/>
    <mergeCell ref="A152:E152"/>
    <mergeCell ref="A165:B165"/>
    <mergeCell ref="C165:K165"/>
    <mergeCell ref="A166:B166"/>
    <mergeCell ref="C166:K166"/>
    <mergeCell ref="A167:B167"/>
    <mergeCell ref="C167:K167"/>
    <mergeCell ref="A168:C168"/>
    <mergeCell ref="D168:K168"/>
    <mergeCell ref="A157:C157"/>
    <mergeCell ref="D157:K157"/>
    <mergeCell ref="H139:H140"/>
    <mergeCell ref="I139:I140"/>
    <mergeCell ref="J139:J140"/>
    <mergeCell ref="A141:E141"/>
    <mergeCell ref="A143:B143"/>
    <mergeCell ref="C143:N143"/>
    <mergeCell ref="B149:C149"/>
    <mergeCell ref="A150:C151"/>
    <mergeCell ref="D150:D151"/>
    <mergeCell ref="E150:E151"/>
    <mergeCell ref="F150:F151"/>
    <mergeCell ref="G150:G151"/>
    <mergeCell ref="H150:H151"/>
    <mergeCell ref="I150:I151"/>
    <mergeCell ref="A144:B144"/>
    <mergeCell ref="C144:N144"/>
    <mergeCell ref="A145:B145"/>
    <mergeCell ref="C145:N145"/>
    <mergeCell ref="A146:C146"/>
    <mergeCell ref="D146:K146"/>
    <mergeCell ref="L146:N146"/>
    <mergeCell ref="B147:C147"/>
    <mergeCell ref="J150:J151"/>
    <mergeCell ref="L157:N157"/>
    <mergeCell ref="A158:C158"/>
    <mergeCell ref="A159:C160"/>
    <mergeCell ref="D159:D160"/>
    <mergeCell ref="E159:E160"/>
    <mergeCell ref="F159:F160"/>
    <mergeCell ref="G159:G160"/>
    <mergeCell ref="H159:H160"/>
    <mergeCell ref="I159:I160"/>
    <mergeCell ref="J159:J160"/>
    <mergeCell ref="K159:K160"/>
    <mergeCell ref="A131:E131"/>
    <mergeCell ref="A154:B154"/>
    <mergeCell ref="C154:K154"/>
    <mergeCell ref="A155:B155"/>
    <mergeCell ref="C155:K155"/>
    <mergeCell ref="A156:B156"/>
    <mergeCell ref="C156:K156"/>
    <mergeCell ref="A133:B133"/>
    <mergeCell ref="C133:N133"/>
    <mergeCell ref="A134:B134"/>
    <mergeCell ref="C134:N134"/>
    <mergeCell ref="A135:B135"/>
    <mergeCell ref="C135:N135"/>
    <mergeCell ref="A136:C136"/>
    <mergeCell ref="D136:K136"/>
    <mergeCell ref="L136:N136"/>
    <mergeCell ref="B137:C137"/>
    <mergeCell ref="A139:C140"/>
    <mergeCell ref="B138:C138"/>
    <mergeCell ref="B148:C148"/>
    <mergeCell ref="D139:D140"/>
    <mergeCell ref="E139:E140"/>
    <mergeCell ref="F139:F140"/>
    <mergeCell ref="G139:G140"/>
    <mergeCell ref="B127:C127"/>
    <mergeCell ref="A129:C130"/>
    <mergeCell ref="D129:D130"/>
    <mergeCell ref="E129:E130"/>
    <mergeCell ref="F129:F130"/>
    <mergeCell ref="G129:G130"/>
    <mergeCell ref="A123:B123"/>
    <mergeCell ref="C123:N123"/>
    <mergeCell ref="A124:B124"/>
    <mergeCell ref="C124:N124"/>
    <mergeCell ref="A125:B125"/>
    <mergeCell ref="C125:N125"/>
    <mergeCell ref="A126:C126"/>
    <mergeCell ref="D126:K126"/>
    <mergeCell ref="L126:N126"/>
    <mergeCell ref="B128:C128"/>
    <mergeCell ref="H129:H130"/>
    <mergeCell ref="I129:I130"/>
    <mergeCell ref="J129:J130"/>
    <mergeCell ref="A111:E111"/>
    <mergeCell ref="C41:K41"/>
    <mergeCell ref="C42:K42"/>
    <mergeCell ref="C43:K43"/>
    <mergeCell ref="D44:K44"/>
    <mergeCell ref="C113:K113"/>
    <mergeCell ref="C114:K114"/>
    <mergeCell ref="C115:K115"/>
    <mergeCell ref="D116:K116"/>
    <mergeCell ref="A92:B92"/>
    <mergeCell ref="C92:K92"/>
    <mergeCell ref="A93:B93"/>
    <mergeCell ref="C93:K93"/>
    <mergeCell ref="A94:B94"/>
    <mergeCell ref="C94:K94"/>
    <mergeCell ref="A95:C95"/>
    <mergeCell ref="D95:K95"/>
    <mergeCell ref="A96:C96"/>
    <mergeCell ref="A97:C98"/>
    <mergeCell ref="D97:D98"/>
    <mergeCell ref="E97:E98"/>
    <mergeCell ref="F97:F98"/>
    <mergeCell ref="G97:G98"/>
    <mergeCell ref="H97:H98"/>
    <mergeCell ref="A105:C105"/>
    <mergeCell ref="D105:K105"/>
    <mergeCell ref="L105:N105"/>
    <mergeCell ref="B106:C106"/>
    <mergeCell ref="A109:C110"/>
    <mergeCell ref="D109:D110"/>
    <mergeCell ref="E109:E110"/>
    <mergeCell ref="F109:F110"/>
    <mergeCell ref="G109:G110"/>
    <mergeCell ref="H109:H110"/>
    <mergeCell ref="I109:I110"/>
    <mergeCell ref="J109:J110"/>
    <mergeCell ref="B107:C107"/>
    <mergeCell ref="B108:C108"/>
    <mergeCell ref="A90:E90"/>
    <mergeCell ref="A102:B102"/>
    <mergeCell ref="C102:N102"/>
    <mergeCell ref="A103:B103"/>
    <mergeCell ref="C103:N103"/>
    <mergeCell ref="A104:B104"/>
    <mergeCell ref="C104:N104"/>
    <mergeCell ref="I97:I98"/>
    <mergeCell ref="J97:J98"/>
    <mergeCell ref="K97:K98"/>
    <mergeCell ref="G88:G89"/>
    <mergeCell ref="A82:B82"/>
    <mergeCell ref="C82:N82"/>
    <mergeCell ref="A83:B83"/>
    <mergeCell ref="C83:N83"/>
    <mergeCell ref="A84:B84"/>
    <mergeCell ref="C84:N84"/>
    <mergeCell ref="A85:C85"/>
    <mergeCell ref="D85:K85"/>
    <mergeCell ref="L85:N85"/>
    <mergeCell ref="B87:C87"/>
    <mergeCell ref="H88:H89"/>
    <mergeCell ref="I88:I89"/>
    <mergeCell ref="J88:J89"/>
    <mergeCell ref="H118:H119"/>
    <mergeCell ref="J118:J119"/>
    <mergeCell ref="A118:C119"/>
    <mergeCell ref="D118:D119"/>
    <mergeCell ref="E118:E119"/>
    <mergeCell ref="F118:F119"/>
    <mergeCell ref="A69:E69"/>
    <mergeCell ref="A71:B71"/>
    <mergeCell ref="C71:N71"/>
    <mergeCell ref="A72:B72"/>
    <mergeCell ref="C72:N72"/>
    <mergeCell ref="A73:B73"/>
    <mergeCell ref="C73:N73"/>
    <mergeCell ref="A80:E80"/>
    <mergeCell ref="I118:I119"/>
    <mergeCell ref="K118:K119"/>
    <mergeCell ref="A74:C74"/>
    <mergeCell ref="D74:K74"/>
    <mergeCell ref="L74:N74"/>
    <mergeCell ref="B86:C86"/>
    <mergeCell ref="A88:C89"/>
    <mergeCell ref="D88:D89"/>
    <mergeCell ref="E88:E89"/>
    <mergeCell ref="F88:F89"/>
    <mergeCell ref="A64:C64"/>
    <mergeCell ref="D64:K64"/>
    <mergeCell ref="J78:J79"/>
    <mergeCell ref="B77:C77"/>
    <mergeCell ref="A41:B41"/>
    <mergeCell ref="A42:B42"/>
    <mergeCell ref="A43:B43"/>
    <mergeCell ref="A44:C44"/>
    <mergeCell ref="L44:N44"/>
    <mergeCell ref="I67:I68"/>
    <mergeCell ref="J67:J68"/>
    <mergeCell ref="B75:C75"/>
    <mergeCell ref="A78:C79"/>
    <mergeCell ref="D78:D79"/>
    <mergeCell ref="E78:E79"/>
    <mergeCell ref="F78:F79"/>
    <mergeCell ref="G78:G79"/>
    <mergeCell ref="H78:H79"/>
    <mergeCell ref="I78:I79"/>
    <mergeCell ref="A50:B50"/>
    <mergeCell ref="C50:N50"/>
    <mergeCell ref="A51:B51"/>
    <mergeCell ref="C51:N51"/>
    <mergeCell ref="A52:B52"/>
    <mergeCell ref="C52:N52"/>
    <mergeCell ref="A53:C53"/>
    <mergeCell ref="D53:K53"/>
    <mergeCell ref="L53:N53"/>
    <mergeCell ref="E37:E38"/>
    <mergeCell ref="F37:F38"/>
    <mergeCell ref="G37:G38"/>
    <mergeCell ref="H37:H38"/>
    <mergeCell ref="I37:I38"/>
    <mergeCell ref="J37:J38"/>
    <mergeCell ref="J46:J47"/>
    <mergeCell ref="K46:K47"/>
    <mergeCell ref="A45:C45"/>
    <mergeCell ref="A46:C47"/>
    <mergeCell ref="D46:D47"/>
    <mergeCell ref="E46:E47"/>
    <mergeCell ref="F46:F47"/>
    <mergeCell ref="G46:G47"/>
    <mergeCell ref="H46:H47"/>
    <mergeCell ref="I46:I47"/>
    <mergeCell ref="A39:E39"/>
    <mergeCell ref="D13:K13"/>
    <mergeCell ref="A20:B20"/>
    <mergeCell ref="C20:N20"/>
    <mergeCell ref="A21:B21"/>
    <mergeCell ref="C21:N21"/>
    <mergeCell ref="A22:B22"/>
    <mergeCell ref="C22:N22"/>
    <mergeCell ref="A23:C23"/>
    <mergeCell ref="D23:K23"/>
    <mergeCell ref="L23:N23"/>
    <mergeCell ref="B14:C14"/>
    <mergeCell ref="B25:C25"/>
    <mergeCell ref="B15:C15"/>
    <mergeCell ref="D16:D17"/>
    <mergeCell ref="E16:E17"/>
    <mergeCell ref="F16:F17"/>
    <mergeCell ref="G16:G17"/>
    <mergeCell ref="H16:H17"/>
    <mergeCell ref="I16:I17"/>
    <mergeCell ref="L116:N116"/>
    <mergeCell ref="A113:B113"/>
    <mergeCell ref="A114:B114"/>
    <mergeCell ref="A115:B115"/>
    <mergeCell ref="B26:C26"/>
    <mergeCell ref="B24:C24"/>
    <mergeCell ref="A16:C17"/>
    <mergeCell ref="A18:E18"/>
    <mergeCell ref="A34:C34"/>
    <mergeCell ref="D34:K34"/>
    <mergeCell ref="L34:N34"/>
    <mergeCell ref="B35:C35"/>
    <mergeCell ref="B55:C55"/>
    <mergeCell ref="B76:C76"/>
    <mergeCell ref="A37:C38"/>
    <mergeCell ref="D37:D38"/>
    <mergeCell ref="A117:C117"/>
    <mergeCell ref="A57:C58"/>
    <mergeCell ref="D57:D58"/>
    <mergeCell ref="E57:E58"/>
    <mergeCell ref="F57:F58"/>
    <mergeCell ref="G57:G58"/>
    <mergeCell ref="H57:H58"/>
    <mergeCell ref="I57:I58"/>
    <mergeCell ref="J57:J58"/>
    <mergeCell ref="A59:E59"/>
    <mergeCell ref="A61:B61"/>
    <mergeCell ref="C61:N61"/>
    <mergeCell ref="A62:B62"/>
    <mergeCell ref="C62:N62"/>
    <mergeCell ref="A63:B63"/>
    <mergeCell ref="C63:N63"/>
    <mergeCell ref="L64:N64"/>
    <mergeCell ref="B65:C65"/>
    <mergeCell ref="A67:C68"/>
    <mergeCell ref="D67:D68"/>
    <mergeCell ref="E67:E68"/>
    <mergeCell ref="F67:F68"/>
    <mergeCell ref="G67:G68"/>
    <mergeCell ref="H67:H68"/>
    <mergeCell ref="C32:N32"/>
    <mergeCell ref="E27:E28"/>
    <mergeCell ref="F27:F28"/>
    <mergeCell ref="G27:G28"/>
    <mergeCell ref="H27:H28"/>
    <mergeCell ref="I27:I28"/>
    <mergeCell ref="J27:J28"/>
    <mergeCell ref="A29:E29"/>
    <mergeCell ref="A27:C28"/>
    <mergeCell ref="D27:D28"/>
    <mergeCell ref="A180:N180"/>
    <mergeCell ref="A181:N181"/>
    <mergeCell ref="J16:J17"/>
    <mergeCell ref="B66:C66"/>
    <mergeCell ref="A33:B33"/>
    <mergeCell ref="C33:N33"/>
    <mergeCell ref="A7:N7"/>
    <mergeCell ref="A8:N8"/>
    <mergeCell ref="A10:B10"/>
    <mergeCell ref="C10:N10"/>
    <mergeCell ref="A11:B11"/>
    <mergeCell ref="C11:N11"/>
    <mergeCell ref="A12:B12"/>
    <mergeCell ref="C12:N12"/>
    <mergeCell ref="A13:C13"/>
    <mergeCell ref="L13:N13"/>
    <mergeCell ref="B56:C56"/>
    <mergeCell ref="B36:C36"/>
    <mergeCell ref="B54:C54"/>
    <mergeCell ref="G118:G119"/>
    <mergeCell ref="A116:C116"/>
    <mergeCell ref="A31:B31"/>
    <mergeCell ref="C31:N31"/>
    <mergeCell ref="A32:B32"/>
  </mergeCells>
  <conditionalFormatting sqref="N25 J15:K15 J25:K26 N36 K36 K56 J55:K55 J66:K66 J76:K77 N76:N77 J87:K87 N87 J107:K108 N107:N108 J128:K128 N128 J148:K148 J138:K138 N138 N56 N148">
    <cfRule type="cellIs" dxfId="179" priority="561" operator="between">
      <formula>66</formula>
      <formula>100</formula>
    </cfRule>
    <cfRule type="cellIs" dxfId="178" priority="562" operator="between">
      <formula>33</formula>
      <formula>66</formula>
    </cfRule>
    <cfRule type="cellIs" dxfId="177" priority="563" operator="between">
      <formula>0</formula>
      <formula>33</formula>
    </cfRule>
  </conditionalFormatting>
  <conditionalFormatting sqref="N15 N26">
    <cfRule type="cellIs" dxfId="176" priority="301" operator="between">
      <formula>66</formula>
      <formula>100</formula>
    </cfRule>
    <cfRule type="cellIs" dxfId="175" priority="302" operator="between">
      <formula>33</formula>
      <formula>66</formula>
    </cfRule>
    <cfRule type="cellIs" dxfId="174" priority="303" operator="between">
      <formula>0</formula>
      <formula>33</formula>
    </cfRule>
  </conditionalFormatting>
  <conditionalFormatting sqref="F18">
    <cfRule type="cellIs" dxfId="173" priority="286" operator="between">
      <formula>66</formula>
      <formula>100</formula>
    </cfRule>
    <cfRule type="cellIs" dxfId="172" priority="287" operator="between">
      <formula>33</formula>
      <formula>66</formula>
    </cfRule>
    <cfRule type="cellIs" dxfId="171" priority="288" operator="between">
      <formula>0</formula>
      <formula>33</formula>
    </cfRule>
  </conditionalFormatting>
  <conditionalFormatting sqref="G18">
    <cfRule type="cellIs" dxfId="170" priority="283" operator="between">
      <formula>66</formula>
      <formula>100</formula>
    </cfRule>
    <cfRule type="cellIs" dxfId="169" priority="284" operator="between">
      <formula>33</formula>
      <formula>66</formula>
    </cfRule>
    <cfRule type="cellIs" dxfId="168" priority="285" operator="between">
      <formula>0</formula>
      <formula>33</formula>
    </cfRule>
  </conditionalFormatting>
  <conditionalFormatting sqref="H18">
    <cfRule type="cellIs" dxfId="167" priority="280" operator="between">
      <formula>66</formula>
      <formula>100</formula>
    </cfRule>
    <cfRule type="cellIs" dxfId="166" priority="281" operator="between">
      <formula>33</formula>
      <formula>66</formula>
    </cfRule>
    <cfRule type="cellIs" dxfId="165" priority="282" operator="between">
      <formula>0</formula>
      <formula>33</formula>
    </cfRule>
  </conditionalFormatting>
  <conditionalFormatting sqref="F29">
    <cfRule type="cellIs" dxfId="164" priority="268" operator="between">
      <formula>66</formula>
      <formula>100</formula>
    </cfRule>
    <cfRule type="cellIs" dxfId="163" priority="269" operator="between">
      <formula>33</formula>
      <formula>66</formula>
    </cfRule>
    <cfRule type="cellIs" dxfId="162" priority="270" operator="between">
      <formula>0</formula>
      <formula>33</formula>
    </cfRule>
  </conditionalFormatting>
  <conditionalFormatting sqref="G29">
    <cfRule type="cellIs" dxfId="161" priority="265" operator="between">
      <formula>66</formula>
      <formula>100</formula>
    </cfRule>
    <cfRule type="cellIs" dxfId="160" priority="266" operator="between">
      <formula>33</formula>
      <formula>66</formula>
    </cfRule>
    <cfRule type="cellIs" dxfId="159" priority="267" operator="between">
      <formula>0</formula>
      <formula>33</formula>
    </cfRule>
  </conditionalFormatting>
  <conditionalFormatting sqref="H29">
    <cfRule type="cellIs" dxfId="158" priority="262" operator="between">
      <formula>66</formula>
      <formula>100</formula>
    </cfRule>
    <cfRule type="cellIs" dxfId="157" priority="263" operator="between">
      <formula>33</formula>
      <formula>66</formula>
    </cfRule>
    <cfRule type="cellIs" dxfId="156" priority="264" operator="between">
      <formula>0</formula>
      <formula>33</formula>
    </cfRule>
  </conditionalFormatting>
  <conditionalFormatting sqref="N66">
    <cfRule type="cellIs" dxfId="155" priority="256" operator="between">
      <formula>66</formula>
      <formula>100</formula>
    </cfRule>
    <cfRule type="cellIs" dxfId="154" priority="257" operator="between">
      <formula>33</formula>
      <formula>66</formula>
    </cfRule>
    <cfRule type="cellIs" dxfId="153" priority="258" operator="between">
      <formula>0</formula>
      <formula>33</formula>
    </cfRule>
  </conditionalFormatting>
  <conditionalFormatting sqref="N55">
    <cfRule type="cellIs" dxfId="152" priority="253" operator="between">
      <formula>66</formula>
      <formula>100</formula>
    </cfRule>
    <cfRule type="cellIs" dxfId="151" priority="254" operator="between">
      <formula>33</formula>
      <formula>66</formula>
    </cfRule>
    <cfRule type="cellIs" dxfId="150" priority="255" operator="between">
      <formula>0</formula>
      <formula>33</formula>
    </cfRule>
  </conditionalFormatting>
  <conditionalFormatting sqref="F39">
    <cfRule type="cellIs" dxfId="149" priority="250" operator="between">
      <formula>66</formula>
      <formula>100</formula>
    </cfRule>
    <cfRule type="cellIs" dxfId="148" priority="251" operator="between">
      <formula>33</formula>
      <formula>66</formula>
    </cfRule>
    <cfRule type="cellIs" dxfId="147" priority="252" operator="between">
      <formula>0</formula>
      <formula>33</formula>
    </cfRule>
  </conditionalFormatting>
  <conditionalFormatting sqref="G39">
    <cfRule type="cellIs" dxfId="146" priority="247" operator="between">
      <formula>66</formula>
      <formula>100</formula>
    </cfRule>
    <cfRule type="cellIs" dxfId="145" priority="248" operator="between">
      <formula>33</formula>
      <formula>66</formula>
    </cfRule>
    <cfRule type="cellIs" dxfId="144" priority="249" operator="between">
      <formula>0</formula>
      <formula>33</formula>
    </cfRule>
  </conditionalFormatting>
  <conditionalFormatting sqref="H39">
    <cfRule type="cellIs" dxfId="143" priority="244" operator="between">
      <formula>66</formula>
      <formula>100</formula>
    </cfRule>
    <cfRule type="cellIs" dxfId="142" priority="245" operator="between">
      <formula>33</formula>
      <formula>66</formula>
    </cfRule>
    <cfRule type="cellIs" dxfId="141" priority="246" operator="between">
      <formula>0</formula>
      <formula>33</formula>
    </cfRule>
  </conditionalFormatting>
  <conditionalFormatting sqref="F59">
    <cfRule type="cellIs" dxfId="140" priority="232" operator="between">
      <formula>66</formula>
      <formula>100</formula>
    </cfRule>
    <cfRule type="cellIs" dxfId="139" priority="233" operator="between">
      <formula>33</formula>
      <formula>66</formula>
    </cfRule>
    <cfRule type="cellIs" dxfId="138" priority="234" operator="between">
      <formula>0</formula>
      <formula>33</formula>
    </cfRule>
  </conditionalFormatting>
  <conditionalFormatting sqref="G59">
    <cfRule type="cellIs" dxfId="137" priority="229" operator="between">
      <formula>66</formula>
      <formula>100</formula>
    </cfRule>
    <cfRule type="cellIs" dxfId="136" priority="230" operator="between">
      <formula>33</formula>
      <formula>66</formula>
    </cfRule>
    <cfRule type="cellIs" dxfId="135" priority="231" operator="between">
      <formula>0</formula>
      <formula>33</formula>
    </cfRule>
  </conditionalFormatting>
  <conditionalFormatting sqref="H59">
    <cfRule type="cellIs" dxfId="134" priority="226" operator="between">
      <formula>66</formula>
      <formula>100</formula>
    </cfRule>
    <cfRule type="cellIs" dxfId="133" priority="227" operator="between">
      <formula>33</formula>
      <formula>66</formula>
    </cfRule>
    <cfRule type="cellIs" dxfId="132" priority="228" operator="between">
      <formula>0</formula>
      <formula>33</formula>
    </cfRule>
  </conditionalFormatting>
  <conditionalFormatting sqref="F69">
    <cfRule type="cellIs" dxfId="131" priority="214" operator="between">
      <formula>66</formula>
      <formula>100</formula>
    </cfRule>
    <cfRule type="cellIs" dxfId="130" priority="215" operator="between">
      <formula>33</formula>
      <formula>66</formula>
    </cfRule>
    <cfRule type="cellIs" dxfId="129" priority="216" operator="between">
      <formula>0</formula>
      <formula>33</formula>
    </cfRule>
  </conditionalFormatting>
  <conditionalFormatting sqref="G69">
    <cfRule type="cellIs" dxfId="128" priority="211" operator="between">
      <formula>66</formula>
      <formula>100</formula>
    </cfRule>
    <cfRule type="cellIs" dxfId="127" priority="212" operator="between">
      <formula>33</formula>
      <formula>66</formula>
    </cfRule>
    <cfRule type="cellIs" dxfId="126" priority="213" operator="between">
      <formula>0</formula>
      <formula>33</formula>
    </cfRule>
  </conditionalFormatting>
  <conditionalFormatting sqref="H69">
    <cfRule type="cellIs" dxfId="125" priority="208" operator="between">
      <formula>66</formula>
      <formula>100</formula>
    </cfRule>
    <cfRule type="cellIs" dxfId="124" priority="209" operator="between">
      <formula>33</formula>
      <formula>66</formula>
    </cfRule>
    <cfRule type="cellIs" dxfId="123" priority="210" operator="between">
      <formula>0</formula>
      <formula>33</formula>
    </cfRule>
  </conditionalFormatting>
  <conditionalFormatting sqref="F80">
    <cfRule type="cellIs" dxfId="122" priority="196" operator="between">
      <formula>66</formula>
      <formula>100</formula>
    </cfRule>
    <cfRule type="cellIs" dxfId="121" priority="197" operator="between">
      <formula>33</formula>
      <formula>66</formula>
    </cfRule>
    <cfRule type="cellIs" dxfId="120" priority="198" operator="between">
      <formula>0</formula>
      <formula>33</formula>
    </cfRule>
  </conditionalFormatting>
  <conditionalFormatting sqref="G80">
    <cfRule type="cellIs" dxfId="119" priority="193" operator="between">
      <formula>66</formula>
      <formula>100</formula>
    </cfRule>
    <cfRule type="cellIs" dxfId="118" priority="194" operator="between">
      <formula>33</formula>
      <formula>66</formula>
    </cfRule>
    <cfRule type="cellIs" dxfId="117" priority="195" operator="between">
      <formula>0</formula>
      <formula>33</formula>
    </cfRule>
  </conditionalFormatting>
  <conditionalFormatting sqref="H80">
    <cfRule type="cellIs" dxfId="116" priority="190" operator="between">
      <formula>66</formula>
      <formula>100</formula>
    </cfRule>
    <cfRule type="cellIs" dxfId="115" priority="191" operator="between">
      <formula>33</formula>
      <formula>66</formula>
    </cfRule>
    <cfRule type="cellIs" dxfId="114" priority="192" operator="between">
      <formula>0</formula>
      <formula>33</formula>
    </cfRule>
  </conditionalFormatting>
  <conditionalFormatting sqref="F120">
    <cfRule type="cellIs" dxfId="113" priority="184" operator="between">
      <formula>66</formula>
      <formula>100</formula>
    </cfRule>
    <cfRule type="cellIs" dxfId="112" priority="185" operator="between">
      <formula>33</formula>
      <formula>66</formula>
    </cfRule>
    <cfRule type="cellIs" dxfId="111" priority="186" operator="between">
      <formula>0</formula>
      <formula>33</formula>
    </cfRule>
  </conditionalFormatting>
  <conditionalFormatting sqref="G120">
    <cfRule type="cellIs" dxfId="110" priority="181" operator="between">
      <formula>66</formula>
      <formula>100</formula>
    </cfRule>
    <cfRule type="cellIs" dxfId="109" priority="182" operator="between">
      <formula>33</formula>
      <formula>66</formula>
    </cfRule>
    <cfRule type="cellIs" dxfId="108" priority="183" operator="between">
      <formula>0</formula>
      <formula>33</formula>
    </cfRule>
  </conditionalFormatting>
  <conditionalFormatting sqref="H120">
    <cfRule type="cellIs" dxfId="107" priority="178" operator="between">
      <formula>66</formula>
      <formula>100</formula>
    </cfRule>
    <cfRule type="cellIs" dxfId="106" priority="179" operator="between">
      <formula>33</formula>
      <formula>66</formula>
    </cfRule>
    <cfRule type="cellIs" dxfId="105" priority="180" operator="between">
      <formula>0</formula>
      <formula>33</formula>
    </cfRule>
  </conditionalFormatting>
  <conditionalFormatting sqref="K118">
    <cfRule type="cellIs" dxfId="104" priority="175" operator="between">
      <formula>66</formula>
      <formula>100</formula>
    </cfRule>
    <cfRule type="cellIs" dxfId="103" priority="176" operator="between">
      <formula>33</formula>
      <formula>66</formula>
    </cfRule>
    <cfRule type="cellIs" dxfId="102" priority="177" operator="between">
      <formula>0</formula>
      <formula>33</formula>
    </cfRule>
  </conditionalFormatting>
  <conditionalFormatting sqref="J36">
    <cfRule type="cellIs" dxfId="101" priority="172" operator="between">
      <formula>66</formula>
      <formula>100</formula>
    </cfRule>
    <cfRule type="cellIs" dxfId="100" priority="173" operator="between">
      <formula>33</formula>
      <formula>66</formula>
    </cfRule>
    <cfRule type="cellIs" dxfId="99" priority="174" operator="between">
      <formula>0</formula>
      <formula>33</formula>
    </cfRule>
  </conditionalFormatting>
  <conditionalFormatting sqref="J56">
    <cfRule type="cellIs" dxfId="98" priority="169" operator="between">
      <formula>66</formula>
      <formula>100</formula>
    </cfRule>
    <cfRule type="cellIs" dxfId="97" priority="170" operator="between">
      <formula>33</formula>
      <formula>66</formula>
    </cfRule>
    <cfRule type="cellIs" dxfId="96" priority="171" operator="between">
      <formula>0</formula>
      <formula>33</formula>
    </cfRule>
  </conditionalFormatting>
  <conditionalFormatting sqref="F48">
    <cfRule type="cellIs" dxfId="95" priority="160" operator="between">
      <formula>66</formula>
      <formula>100</formula>
    </cfRule>
    <cfRule type="cellIs" dxfId="94" priority="161" operator="between">
      <formula>33</formula>
      <formula>66</formula>
    </cfRule>
    <cfRule type="cellIs" dxfId="93" priority="162" operator="between">
      <formula>0</formula>
      <formula>33</formula>
    </cfRule>
  </conditionalFormatting>
  <conditionalFormatting sqref="G48">
    <cfRule type="cellIs" dxfId="92" priority="157" operator="between">
      <formula>66</formula>
      <formula>100</formula>
    </cfRule>
    <cfRule type="cellIs" dxfId="91" priority="158" operator="between">
      <formula>33</formula>
      <formula>66</formula>
    </cfRule>
    <cfRule type="cellIs" dxfId="90" priority="159" operator="between">
      <formula>0</formula>
      <formula>33</formula>
    </cfRule>
  </conditionalFormatting>
  <conditionalFormatting sqref="H48">
    <cfRule type="cellIs" dxfId="89" priority="154" operator="between">
      <formula>66</formula>
      <formula>100</formula>
    </cfRule>
    <cfRule type="cellIs" dxfId="88" priority="155" operator="between">
      <formula>33</formula>
      <formula>66</formula>
    </cfRule>
    <cfRule type="cellIs" dxfId="87" priority="156" operator="between">
      <formula>0</formula>
      <formula>33</formula>
    </cfRule>
  </conditionalFormatting>
  <conditionalFormatting sqref="K46">
    <cfRule type="cellIs" dxfId="86" priority="151" operator="between">
      <formula>66</formula>
      <formula>100</formula>
    </cfRule>
    <cfRule type="cellIs" dxfId="85" priority="152" operator="between">
      <formula>33</formula>
      <formula>66</formula>
    </cfRule>
    <cfRule type="cellIs" dxfId="84" priority="153" operator="between">
      <formula>0</formula>
      <formula>33</formula>
    </cfRule>
  </conditionalFormatting>
  <conditionalFormatting sqref="F90">
    <cfRule type="cellIs" dxfId="83" priority="142" operator="between">
      <formula>66</formula>
      <formula>100</formula>
    </cfRule>
    <cfRule type="cellIs" dxfId="82" priority="143" operator="between">
      <formula>33</formula>
      <formula>66</formula>
    </cfRule>
    <cfRule type="cellIs" dxfId="81" priority="144" operator="between">
      <formula>0</formula>
      <formula>33</formula>
    </cfRule>
  </conditionalFormatting>
  <conditionalFormatting sqref="G90">
    <cfRule type="cellIs" dxfId="80" priority="139" operator="between">
      <formula>66</formula>
      <formula>100</formula>
    </cfRule>
    <cfRule type="cellIs" dxfId="79" priority="140" operator="between">
      <formula>33</formula>
      <formula>66</formula>
    </cfRule>
    <cfRule type="cellIs" dxfId="78" priority="141" operator="between">
      <formula>0</formula>
      <formula>33</formula>
    </cfRule>
  </conditionalFormatting>
  <conditionalFormatting sqref="H90">
    <cfRule type="cellIs" dxfId="77" priority="136" operator="between">
      <formula>66</formula>
      <formula>100</formula>
    </cfRule>
    <cfRule type="cellIs" dxfId="76" priority="137" operator="between">
      <formula>33</formula>
      <formula>66</formula>
    </cfRule>
    <cfRule type="cellIs" dxfId="75" priority="138" operator="between">
      <formula>0</formula>
      <formula>33</formula>
    </cfRule>
  </conditionalFormatting>
  <conditionalFormatting sqref="F111">
    <cfRule type="cellIs" dxfId="74" priority="118" operator="between">
      <formula>66</formula>
      <formula>100</formula>
    </cfRule>
    <cfRule type="cellIs" dxfId="73" priority="119" operator="between">
      <formula>33</formula>
      <formula>66</formula>
    </cfRule>
    <cfRule type="cellIs" dxfId="72" priority="120" operator="between">
      <formula>0</formula>
      <formula>33</formula>
    </cfRule>
  </conditionalFormatting>
  <conditionalFormatting sqref="G111">
    <cfRule type="cellIs" dxfId="71" priority="115" operator="between">
      <formula>66</formula>
      <formula>100</formula>
    </cfRule>
    <cfRule type="cellIs" dxfId="70" priority="116" operator="between">
      <formula>33</formula>
      <formula>66</formula>
    </cfRule>
    <cfRule type="cellIs" dxfId="69" priority="117" operator="between">
      <formula>0</formula>
      <formula>33</formula>
    </cfRule>
  </conditionalFormatting>
  <conditionalFormatting sqref="H111">
    <cfRule type="cellIs" dxfId="68" priority="112" operator="between">
      <formula>66</formula>
      <formula>100</formula>
    </cfRule>
    <cfRule type="cellIs" dxfId="67" priority="113" operator="between">
      <formula>33</formula>
      <formula>66</formula>
    </cfRule>
    <cfRule type="cellIs" dxfId="66" priority="114" operator="between">
      <formula>0</formula>
      <formula>33</formula>
    </cfRule>
  </conditionalFormatting>
  <conditionalFormatting sqref="F99">
    <cfRule type="cellIs" dxfId="65" priority="103" operator="between">
      <formula>66</formula>
      <formula>100</formula>
    </cfRule>
    <cfRule type="cellIs" dxfId="64" priority="104" operator="between">
      <formula>33</formula>
      <formula>66</formula>
    </cfRule>
    <cfRule type="cellIs" dxfId="63" priority="105" operator="between">
      <formula>0</formula>
      <formula>33</formula>
    </cfRule>
  </conditionalFormatting>
  <conditionalFormatting sqref="G99">
    <cfRule type="cellIs" dxfId="62" priority="100" operator="between">
      <formula>66</formula>
      <formula>100</formula>
    </cfRule>
    <cfRule type="cellIs" dxfId="61" priority="101" operator="between">
      <formula>33</formula>
      <formula>66</formula>
    </cfRule>
    <cfRule type="cellIs" dxfId="60" priority="102" operator="between">
      <formula>0</formula>
      <formula>33</formula>
    </cfRule>
  </conditionalFormatting>
  <conditionalFormatting sqref="H99">
    <cfRule type="cellIs" dxfId="59" priority="97" operator="between">
      <formula>66</formula>
      <formula>100</formula>
    </cfRule>
    <cfRule type="cellIs" dxfId="58" priority="98" operator="between">
      <formula>33</formula>
      <formula>66</formula>
    </cfRule>
    <cfRule type="cellIs" dxfId="57" priority="99" operator="between">
      <formula>0</formula>
      <formula>33</formula>
    </cfRule>
  </conditionalFormatting>
  <conditionalFormatting sqref="K97">
    <cfRule type="cellIs" dxfId="56" priority="94" operator="between">
      <formula>66</formula>
      <formula>100</formula>
    </cfRule>
    <cfRule type="cellIs" dxfId="55" priority="95" operator="between">
      <formula>33</formula>
      <formula>66</formula>
    </cfRule>
    <cfRule type="cellIs" dxfId="54" priority="96" operator="between">
      <formula>0</formula>
      <formula>33</formula>
    </cfRule>
  </conditionalFormatting>
  <conditionalFormatting sqref="F161">
    <cfRule type="cellIs" dxfId="53" priority="88" operator="between">
      <formula>66</formula>
      <formula>100</formula>
    </cfRule>
    <cfRule type="cellIs" dxfId="52" priority="89" operator="between">
      <formula>33</formula>
      <formula>66</formula>
    </cfRule>
    <cfRule type="cellIs" dxfId="51" priority="90" operator="between">
      <formula>0</formula>
      <formula>33</formula>
    </cfRule>
  </conditionalFormatting>
  <conditionalFormatting sqref="G161">
    <cfRule type="cellIs" dxfId="50" priority="85" operator="between">
      <formula>66</formula>
      <formula>100</formula>
    </cfRule>
    <cfRule type="cellIs" dxfId="49" priority="86" operator="between">
      <formula>33</formula>
      <formula>66</formula>
    </cfRule>
    <cfRule type="cellIs" dxfId="48" priority="87" operator="between">
      <formula>0</formula>
      <formula>33</formula>
    </cfRule>
  </conditionalFormatting>
  <conditionalFormatting sqref="H161">
    <cfRule type="cellIs" dxfId="47" priority="82" operator="between">
      <formula>66</formula>
      <formula>100</formula>
    </cfRule>
    <cfRule type="cellIs" dxfId="46" priority="83" operator="between">
      <formula>33</formula>
      <formula>66</formula>
    </cfRule>
    <cfRule type="cellIs" dxfId="45" priority="84" operator="between">
      <formula>0</formula>
      <formula>33</formula>
    </cfRule>
  </conditionalFormatting>
  <conditionalFormatting sqref="K159">
    <cfRule type="cellIs" dxfId="44" priority="79" operator="between">
      <formula>66</formula>
      <formula>100</formula>
    </cfRule>
    <cfRule type="cellIs" dxfId="43" priority="80" operator="between">
      <formula>33</formula>
      <formula>66</formula>
    </cfRule>
    <cfRule type="cellIs" dxfId="42" priority="81" operator="between">
      <formula>0</formula>
      <formula>33</formula>
    </cfRule>
  </conditionalFormatting>
  <conditionalFormatting sqref="F131">
    <cfRule type="cellIs" dxfId="41" priority="73" operator="between">
      <formula>66</formula>
      <formula>100</formula>
    </cfRule>
    <cfRule type="cellIs" dxfId="40" priority="74" operator="between">
      <formula>33</formula>
      <formula>66</formula>
    </cfRule>
    <cfRule type="cellIs" dxfId="39" priority="75" operator="between">
      <formula>0</formula>
      <formula>33</formula>
    </cfRule>
  </conditionalFormatting>
  <conditionalFormatting sqref="G131">
    <cfRule type="cellIs" dxfId="38" priority="70" operator="between">
      <formula>66</formula>
      <formula>100</formula>
    </cfRule>
    <cfRule type="cellIs" dxfId="37" priority="71" operator="between">
      <formula>33</formula>
      <formula>66</formula>
    </cfRule>
    <cfRule type="cellIs" dxfId="36" priority="72" operator="between">
      <formula>0</formula>
      <formula>33</formula>
    </cfRule>
  </conditionalFormatting>
  <conditionalFormatting sqref="H131">
    <cfRule type="cellIs" dxfId="35" priority="67" operator="between">
      <formula>66</formula>
      <formula>100</formula>
    </cfRule>
    <cfRule type="cellIs" dxfId="34" priority="68" operator="between">
      <formula>33</formula>
      <formula>66</formula>
    </cfRule>
    <cfRule type="cellIs" dxfId="33" priority="69" operator="between">
      <formula>0</formula>
      <formula>33</formula>
    </cfRule>
  </conditionalFormatting>
  <conditionalFormatting sqref="F141">
    <cfRule type="cellIs" dxfId="32" priority="49" operator="between">
      <formula>66</formula>
      <formula>100</formula>
    </cfRule>
    <cfRule type="cellIs" dxfId="31" priority="50" operator="between">
      <formula>33</formula>
      <formula>66</formula>
    </cfRule>
    <cfRule type="cellIs" dxfId="30" priority="51" operator="between">
      <formula>0</formula>
      <formula>33</formula>
    </cfRule>
  </conditionalFormatting>
  <conditionalFormatting sqref="G141">
    <cfRule type="cellIs" dxfId="29" priority="46" operator="between">
      <formula>66</formula>
      <formula>100</formula>
    </cfRule>
    <cfRule type="cellIs" dxfId="28" priority="47" operator="between">
      <formula>33</formula>
      <formula>66</formula>
    </cfRule>
    <cfRule type="cellIs" dxfId="27" priority="48" operator="between">
      <formula>0</formula>
      <formula>33</formula>
    </cfRule>
  </conditionalFormatting>
  <conditionalFormatting sqref="H141">
    <cfRule type="cellIs" dxfId="26" priority="43" operator="between">
      <formula>66</formula>
      <formula>100</formula>
    </cfRule>
    <cfRule type="cellIs" dxfId="25" priority="44" operator="between">
      <formula>33</formula>
      <formula>66</formula>
    </cfRule>
    <cfRule type="cellIs" dxfId="24" priority="45" operator="between">
      <formula>0</formula>
      <formula>33</formula>
    </cfRule>
  </conditionalFormatting>
  <conditionalFormatting sqref="J149:K149 N149">
    <cfRule type="cellIs" dxfId="23" priority="31" operator="between">
      <formula>66</formula>
      <formula>100</formula>
    </cfRule>
    <cfRule type="cellIs" dxfId="22" priority="32" operator="between">
      <formula>33</formula>
      <formula>66</formula>
    </cfRule>
    <cfRule type="cellIs" dxfId="21" priority="33" operator="between">
      <formula>0</formula>
      <formula>33</formula>
    </cfRule>
  </conditionalFormatting>
  <conditionalFormatting sqref="F152">
    <cfRule type="cellIs" dxfId="20" priority="25" operator="between">
      <formula>66</formula>
      <formula>100</formula>
    </cfRule>
    <cfRule type="cellIs" dxfId="19" priority="26" operator="between">
      <formula>33</formula>
      <formula>66</formula>
    </cfRule>
    <cfRule type="cellIs" dxfId="18" priority="27" operator="between">
      <formula>0</formula>
      <formula>33</formula>
    </cfRule>
  </conditionalFormatting>
  <conditionalFormatting sqref="G152">
    <cfRule type="cellIs" dxfId="17" priority="22" operator="between">
      <formula>66</formula>
      <formula>100</formula>
    </cfRule>
    <cfRule type="cellIs" dxfId="16" priority="23" operator="between">
      <formula>33</formula>
      <formula>66</formula>
    </cfRule>
    <cfRule type="cellIs" dxfId="15" priority="24" operator="between">
      <formula>0</formula>
      <formula>33</formula>
    </cfRule>
  </conditionalFormatting>
  <conditionalFormatting sqref="H152">
    <cfRule type="cellIs" dxfId="14" priority="19" operator="between">
      <formula>66</formula>
      <formula>100</formula>
    </cfRule>
    <cfRule type="cellIs" dxfId="13" priority="20" operator="between">
      <formula>33</formula>
      <formula>66</formula>
    </cfRule>
    <cfRule type="cellIs" dxfId="12" priority="21" operator="between">
      <formula>0</formula>
      <formula>33</formula>
    </cfRule>
  </conditionalFormatting>
  <conditionalFormatting sqref="F172">
    <cfRule type="cellIs" dxfId="11" priority="10" operator="between">
      <formula>66</formula>
      <formula>100</formula>
    </cfRule>
    <cfRule type="cellIs" dxfId="10" priority="11" operator="between">
      <formula>33</formula>
      <formula>66</formula>
    </cfRule>
    <cfRule type="cellIs" dxfId="9" priority="12" operator="between">
      <formula>0</formula>
      <formula>33</formula>
    </cfRule>
  </conditionalFormatting>
  <conditionalFormatting sqref="G172">
    <cfRule type="cellIs" dxfId="8" priority="7" operator="between">
      <formula>66</formula>
      <formula>100</formula>
    </cfRule>
    <cfRule type="cellIs" dxfId="7" priority="8" operator="between">
      <formula>33</formula>
      <formula>66</formula>
    </cfRule>
    <cfRule type="cellIs" dxfId="6" priority="9" operator="between">
      <formula>0</formula>
      <formula>33</formula>
    </cfRule>
  </conditionalFormatting>
  <conditionalFormatting sqref="H172">
    <cfRule type="cellIs" dxfId="5" priority="4" operator="between">
      <formula>66</formula>
      <formula>100</formula>
    </cfRule>
    <cfRule type="cellIs" dxfId="4" priority="5" operator="between">
      <formula>33</formula>
      <formula>66</formula>
    </cfRule>
    <cfRule type="cellIs" dxfId="3" priority="6" operator="between">
      <formula>0</formula>
      <formula>33</formula>
    </cfRule>
  </conditionalFormatting>
  <conditionalFormatting sqref="K170">
    <cfRule type="cellIs" dxfId="2" priority="1" operator="between">
      <formula>66</formula>
      <formula>100</formula>
    </cfRule>
    <cfRule type="cellIs" dxfId="1" priority="2" operator="between">
      <formula>33</formula>
      <formula>66</formula>
    </cfRule>
    <cfRule type="cellIs" dxfId="0" priority="3" operator="between">
      <formula>0</formula>
      <formula>33</formula>
    </cfRule>
  </conditionalFormatting>
  <printOptions horizontalCentered="1"/>
  <pageMargins left="0" right="0" top="0" bottom="0" header="0.39370078740157483" footer="0.31496062992125984"/>
  <pageSetup paperSize="9" scale="57" orientation="landscape" useFirstPageNumber="1" horizontalDpi="300" verticalDpi="300" r:id="rId1"/>
  <rowBreaks count="1" manualBreakCount="1">
    <brk id="181"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113"/>
  <sheetViews>
    <sheetView view="pageBreakPreview" topLeftCell="A49" zoomScaleNormal="100" zoomScaleSheetLayoutView="100" workbookViewId="0">
      <selection activeCell="A16" sqref="A16"/>
    </sheetView>
  </sheetViews>
  <sheetFormatPr defaultRowHeight="14.25"/>
  <cols>
    <col min="1" max="1" width="24.140625" style="33" customWidth="1"/>
    <col min="2" max="3" width="15" style="33" customWidth="1"/>
    <col min="4" max="4" width="22.28515625" style="33" customWidth="1"/>
    <col min="5" max="5" width="20.7109375" style="33" customWidth="1"/>
    <col min="6" max="6" width="16.42578125" style="33" customWidth="1"/>
    <col min="7" max="7" width="15.140625" style="33" customWidth="1"/>
    <col min="8" max="8" width="50.5703125" style="143" bestFit="1" customWidth="1"/>
    <col min="9" max="12" width="9.140625" style="33" hidden="1" customWidth="1"/>
    <col min="13" max="13" width="15.140625" style="33" customWidth="1"/>
    <col min="14" max="14" width="11.28515625" style="33" bestFit="1" customWidth="1"/>
    <col min="15" max="15" width="9.140625" style="33"/>
    <col min="16" max="16" width="16.5703125" style="33" bestFit="1" customWidth="1"/>
    <col min="17" max="17" width="13.140625" style="33" bestFit="1" customWidth="1"/>
    <col min="18" max="18" width="11.85546875" style="33" bestFit="1" customWidth="1"/>
    <col min="19" max="19" width="15.42578125" style="33" bestFit="1" customWidth="1"/>
    <col min="20" max="16384" width="9.140625" style="33"/>
  </cols>
  <sheetData>
    <row r="1" spans="1:15" ht="15">
      <c r="A1" s="634" t="s">
        <v>26</v>
      </c>
      <c r="B1" s="635"/>
      <c r="C1" s="635"/>
      <c r="D1" s="635"/>
      <c r="E1" s="635"/>
      <c r="F1" s="635"/>
      <c r="G1" s="635"/>
      <c r="H1" s="636"/>
    </row>
    <row r="2" spans="1:15" ht="15">
      <c r="A2" s="637" t="s">
        <v>64</v>
      </c>
      <c r="B2" s="638"/>
      <c r="C2" s="638"/>
      <c r="D2" s="638"/>
      <c r="E2" s="638"/>
      <c r="F2" s="638"/>
      <c r="G2" s="638"/>
      <c r="H2" s="639"/>
    </row>
    <row r="3" spans="1:15" ht="15">
      <c r="A3" s="229"/>
      <c r="B3" s="230"/>
      <c r="C3" s="230"/>
      <c r="D3" s="230"/>
      <c r="E3" s="230"/>
      <c r="F3" s="230"/>
      <c r="G3" s="230"/>
      <c r="H3" s="231"/>
    </row>
    <row r="4" spans="1:15" ht="15">
      <c r="A4" s="228" t="s">
        <v>34</v>
      </c>
      <c r="B4" s="640" t="s">
        <v>81</v>
      </c>
      <c r="C4" s="640"/>
      <c r="D4" s="640"/>
      <c r="E4" s="640"/>
      <c r="F4" s="640"/>
      <c r="G4" s="640"/>
      <c r="H4" s="640"/>
      <c r="I4" s="640"/>
      <c r="J4" s="640"/>
      <c r="K4" s="640"/>
      <c r="L4" s="640"/>
    </row>
    <row r="5" spans="1:15" ht="3.75" customHeight="1">
      <c r="A5" s="37"/>
      <c r="B5" s="34"/>
      <c r="C5" s="34"/>
      <c r="D5" s="34"/>
      <c r="E5" s="34"/>
      <c r="F5" s="34"/>
      <c r="G5" s="34"/>
      <c r="H5" s="38"/>
    </row>
    <row r="6" spans="1:15" s="226" customFormat="1" ht="15">
      <c r="A6" s="228" t="s">
        <v>35</v>
      </c>
      <c r="B6" s="641" t="s">
        <v>232</v>
      </c>
      <c r="C6" s="641"/>
      <c r="D6" s="641"/>
      <c r="E6" s="641"/>
      <c r="F6" s="641"/>
      <c r="G6" s="641"/>
      <c r="H6" s="641"/>
      <c r="I6" s="641"/>
      <c r="J6" s="641"/>
      <c r="K6" s="641"/>
      <c r="L6" s="641"/>
    </row>
    <row r="7" spans="1:15" ht="3" customHeight="1">
      <c r="A7" s="39"/>
      <c r="B7" s="35"/>
      <c r="C7" s="35"/>
      <c r="D7" s="35"/>
      <c r="E7" s="35"/>
      <c r="F7" s="36"/>
      <c r="G7" s="34"/>
      <c r="H7" s="38"/>
    </row>
    <row r="8" spans="1:15" ht="15">
      <c r="A8" s="228" t="s">
        <v>33</v>
      </c>
      <c r="B8" s="641" t="s">
        <v>57</v>
      </c>
      <c r="C8" s="641"/>
      <c r="D8" s="641"/>
      <c r="E8" s="641"/>
      <c r="F8" s="641"/>
      <c r="G8" s="641"/>
      <c r="H8" s="641"/>
    </row>
    <row r="9" spans="1:15" ht="2.25" customHeight="1">
      <c r="A9" s="637"/>
      <c r="B9" s="638"/>
      <c r="C9" s="638"/>
      <c r="D9" s="638"/>
      <c r="E9" s="638"/>
      <c r="F9" s="638"/>
      <c r="G9" s="638"/>
      <c r="H9" s="639"/>
    </row>
    <row r="10" spans="1:15">
      <c r="A10" s="596" t="s">
        <v>42</v>
      </c>
      <c r="B10" s="597"/>
      <c r="C10" s="597"/>
      <c r="D10" s="597"/>
      <c r="E10" s="597"/>
      <c r="F10" s="597"/>
      <c r="G10" s="597"/>
      <c r="H10" s="598"/>
    </row>
    <row r="11" spans="1:15" ht="25.5">
      <c r="A11" s="234" t="s">
        <v>1</v>
      </c>
      <c r="B11" s="612" t="s">
        <v>48</v>
      </c>
      <c r="C11" s="613"/>
      <c r="D11" s="614"/>
      <c r="E11" s="612" t="s">
        <v>46</v>
      </c>
      <c r="F11" s="614"/>
      <c r="G11" s="67" t="s">
        <v>47</v>
      </c>
      <c r="H11" s="234" t="s">
        <v>5</v>
      </c>
    </row>
    <row r="12" spans="1:15" ht="14.25" customHeight="1">
      <c r="A12" s="235" t="s">
        <v>83</v>
      </c>
      <c r="B12" s="615" t="s">
        <v>78</v>
      </c>
      <c r="C12" s="616"/>
      <c r="D12" s="617"/>
      <c r="E12" s="615">
        <v>100</v>
      </c>
      <c r="F12" s="618"/>
      <c r="G12" s="199">
        <v>29</v>
      </c>
      <c r="H12" s="200">
        <f>G12*E12/100</f>
        <v>29</v>
      </c>
      <c r="M12" s="573"/>
      <c r="N12" s="573"/>
      <c r="O12" s="573"/>
    </row>
    <row r="13" spans="1:15" ht="3" customHeight="1">
      <c r="A13" s="619"/>
      <c r="B13" s="620"/>
      <c r="C13" s="620"/>
      <c r="D13" s="620"/>
      <c r="E13" s="620"/>
      <c r="F13" s="620"/>
      <c r="G13" s="620"/>
      <c r="H13" s="621"/>
      <c r="M13" s="573"/>
      <c r="N13" s="573"/>
      <c r="O13" s="573"/>
    </row>
    <row r="14" spans="1:15">
      <c r="A14" s="596" t="s">
        <v>43</v>
      </c>
      <c r="B14" s="597"/>
      <c r="C14" s="597"/>
      <c r="D14" s="597"/>
      <c r="E14" s="597"/>
      <c r="F14" s="597"/>
      <c r="G14" s="597"/>
      <c r="H14" s="598"/>
      <c r="M14" s="573"/>
      <c r="N14" s="573"/>
      <c r="O14" s="573"/>
    </row>
    <row r="15" spans="1:15">
      <c r="A15" s="78" t="s">
        <v>58</v>
      </c>
      <c r="B15" s="574" t="s">
        <v>8</v>
      </c>
      <c r="C15" s="575"/>
      <c r="D15" s="64" t="s">
        <v>9</v>
      </c>
      <c r="E15" s="79" t="s">
        <v>59</v>
      </c>
      <c r="F15" s="79" t="s">
        <v>60</v>
      </c>
      <c r="G15" s="64" t="s">
        <v>32</v>
      </c>
      <c r="H15" s="65" t="s">
        <v>10</v>
      </c>
      <c r="M15" s="573"/>
      <c r="N15" s="573"/>
      <c r="O15" s="573"/>
    </row>
    <row r="16" spans="1:15">
      <c r="A16" s="146">
        <v>857322</v>
      </c>
      <c r="B16" s="576">
        <v>1601138.35</v>
      </c>
      <c r="C16" s="577"/>
      <c r="D16" s="201">
        <v>1523323.23</v>
      </c>
      <c r="E16" s="42">
        <v>1305994.17</v>
      </c>
      <c r="F16" s="202">
        <v>562177.81999999995</v>
      </c>
      <c r="G16" s="42">
        <v>962889.82</v>
      </c>
      <c r="H16" s="75">
        <f>G16/B16*100</f>
        <v>60.137827564994609</v>
      </c>
      <c r="M16" s="573"/>
      <c r="N16" s="573"/>
      <c r="O16" s="573"/>
    </row>
    <row r="17" spans="1:17" ht="2.25" customHeight="1">
      <c r="A17" s="158"/>
      <c r="B17" s="159"/>
      <c r="C17" s="159"/>
      <c r="D17" s="203"/>
      <c r="E17" s="162"/>
      <c r="F17" s="161"/>
      <c r="G17" s="162"/>
      <c r="H17" s="160"/>
      <c r="M17" s="573"/>
      <c r="N17" s="573"/>
      <c r="O17" s="573"/>
    </row>
    <row r="18" spans="1:17" ht="13.5" customHeight="1">
      <c r="A18" s="599" t="s">
        <v>54</v>
      </c>
      <c r="B18" s="599"/>
      <c r="C18" s="599"/>
      <c r="D18" s="599"/>
      <c r="E18" s="599"/>
      <c r="F18" s="599"/>
      <c r="G18" s="599"/>
      <c r="H18" s="599"/>
      <c r="I18" s="132"/>
      <c r="M18" s="573"/>
      <c r="N18" s="573"/>
      <c r="O18" s="573"/>
    </row>
    <row r="19" spans="1:17" ht="15" customHeight="1">
      <c r="A19" s="600" t="s">
        <v>55</v>
      </c>
      <c r="B19" s="600"/>
      <c r="C19" s="600"/>
      <c r="D19" s="600"/>
      <c r="E19" s="600"/>
      <c r="F19" s="600"/>
      <c r="G19" s="600"/>
      <c r="H19" s="600"/>
      <c r="I19" s="132"/>
      <c r="M19" s="573"/>
      <c r="N19" s="573"/>
      <c r="O19" s="573"/>
    </row>
    <row r="20" spans="1:17" ht="32.25" customHeight="1">
      <c r="A20" s="601" t="s">
        <v>233</v>
      </c>
      <c r="B20" s="602"/>
      <c r="C20" s="602"/>
      <c r="D20" s="602"/>
      <c r="E20" s="602"/>
      <c r="F20" s="602"/>
      <c r="G20" s="602"/>
      <c r="H20" s="603"/>
      <c r="I20" s="132"/>
    </row>
    <row r="21" spans="1:17" ht="15.75" customHeight="1">
      <c r="A21" s="600" t="s">
        <v>49</v>
      </c>
      <c r="B21" s="600"/>
      <c r="C21" s="600"/>
      <c r="D21" s="600"/>
      <c r="E21" s="600"/>
      <c r="F21" s="600"/>
      <c r="G21" s="600"/>
      <c r="H21" s="600"/>
      <c r="I21" s="132"/>
    </row>
    <row r="22" spans="1:17" ht="45.75" customHeight="1">
      <c r="A22" s="589" t="s">
        <v>234</v>
      </c>
      <c r="B22" s="590"/>
      <c r="C22" s="590"/>
      <c r="D22" s="590"/>
      <c r="E22" s="590"/>
      <c r="F22" s="590"/>
      <c r="G22" s="590"/>
      <c r="H22" s="591"/>
      <c r="I22" s="132"/>
      <c r="M22" s="578"/>
      <c r="N22" s="578"/>
      <c r="O22" s="578"/>
      <c r="P22" s="578"/>
      <c r="Q22" s="578"/>
    </row>
    <row r="23" spans="1:17" ht="15">
      <c r="A23" s="592" t="s">
        <v>62</v>
      </c>
      <c r="B23" s="592"/>
      <c r="C23" s="592"/>
      <c r="D23" s="592"/>
      <c r="E23" s="592"/>
      <c r="F23" s="592"/>
      <c r="G23" s="592"/>
      <c r="H23" s="592"/>
      <c r="I23" s="132"/>
      <c r="M23" s="204" t="s">
        <v>235</v>
      </c>
      <c r="N23" s="204" t="s">
        <v>140</v>
      </c>
      <c r="O23" s="204" t="s">
        <v>141</v>
      </c>
      <c r="P23" s="204" t="s">
        <v>142</v>
      </c>
      <c r="Q23" s="204" t="s">
        <v>143</v>
      </c>
    </row>
    <row r="24" spans="1:17" ht="28.5" customHeight="1">
      <c r="A24" s="593" t="s">
        <v>263</v>
      </c>
      <c r="B24" s="594"/>
      <c r="C24" s="594"/>
      <c r="D24" s="594"/>
      <c r="E24" s="594"/>
      <c r="F24" s="594"/>
      <c r="G24" s="594"/>
      <c r="H24" s="595"/>
      <c r="I24" s="132"/>
      <c r="M24" s="205" t="s">
        <v>236</v>
      </c>
      <c r="N24" s="246">
        <v>9</v>
      </c>
      <c r="O24" s="246">
        <v>29</v>
      </c>
      <c r="P24" s="246">
        <v>26</v>
      </c>
      <c r="Q24" s="246">
        <v>21</v>
      </c>
    </row>
    <row r="25" spans="1:17" ht="15.75" customHeight="1">
      <c r="H25" s="206"/>
      <c r="I25" s="132"/>
      <c r="M25" s="207" t="s">
        <v>237</v>
      </c>
      <c r="N25" s="246">
        <v>6</v>
      </c>
      <c r="O25" s="246">
        <v>11</v>
      </c>
      <c r="P25" s="246">
        <v>13</v>
      </c>
      <c r="Q25" s="246">
        <v>20</v>
      </c>
    </row>
    <row r="26" spans="1:17" ht="15">
      <c r="H26" s="208"/>
      <c r="I26" s="132"/>
      <c r="M26" s="207" t="s">
        <v>238</v>
      </c>
      <c r="N26" s="246">
        <v>12</v>
      </c>
      <c r="O26" s="246">
        <v>13</v>
      </c>
      <c r="P26" s="246">
        <v>12</v>
      </c>
      <c r="Q26" s="246">
        <v>20</v>
      </c>
    </row>
    <row r="27" spans="1:17" ht="15">
      <c r="H27" s="208"/>
      <c r="I27" s="132"/>
      <c r="M27" s="207" t="s">
        <v>239</v>
      </c>
      <c r="N27" s="246">
        <v>23</v>
      </c>
      <c r="O27" s="246">
        <v>11</v>
      </c>
      <c r="P27" s="246">
        <v>16</v>
      </c>
      <c r="Q27" s="246">
        <v>9</v>
      </c>
    </row>
    <row r="28" spans="1:17" ht="15">
      <c r="H28" s="208"/>
      <c r="I28" s="132"/>
      <c r="M28" s="207" t="s">
        <v>240</v>
      </c>
      <c r="N28" s="246">
        <v>1</v>
      </c>
      <c r="O28" s="246">
        <v>9</v>
      </c>
      <c r="P28" s="246">
        <v>8</v>
      </c>
      <c r="Q28" s="246">
        <v>2</v>
      </c>
    </row>
    <row r="29" spans="1:17" ht="80.25" customHeight="1">
      <c r="H29" s="208"/>
      <c r="I29" s="132"/>
      <c r="M29" s="207" t="s">
        <v>241</v>
      </c>
      <c r="N29" s="246">
        <v>1</v>
      </c>
      <c r="O29" s="246">
        <v>6</v>
      </c>
      <c r="P29" s="246">
        <v>3</v>
      </c>
      <c r="Q29" s="246">
        <v>2</v>
      </c>
    </row>
    <row r="30" spans="1:17">
      <c r="H30" s="208"/>
      <c r="I30" s="132"/>
      <c r="M30" s="209" t="s">
        <v>133</v>
      </c>
      <c r="N30" s="209">
        <f>SUM(N24:N29)</f>
        <v>52</v>
      </c>
      <c r="O30" s="209">
        <f>SUM(O24:O29)</f>
        <v>79</v>
      </c>
      <c r="P30" s="209">
        <f>SUM(P24:P29)</f>
        <v>78</v>
      </c>
      <c r="Q30" s="209">
        <f>SUM(Q24:Q29)</f>
        <v>74</v>
      </c>
    </row>
    <row r="31" spans="1:17">
      <c r="H31" s="208"/>
      <c r="I31" s="132"/>
      <c r="M31" s="210"/>
      <c r="N31" s="210"/>
      <c r="O31" s="210"/>
      <c r="P31" s="210"/>
      <c r="Q31" s="210"/>
    </row>
    <row r="32" spans="1:17" ht="132" customHeight="1">
      <c r="H32" s="208"/>
      <c r="I32" s="132"/>
      <c r="M32" s="210"/>
      <c r="N32" s="210"/>
      <c r="O32" s="210"/>
      <c r="P32" s="210"/>
      <c r="Q32" s="210"/>
    </row>
    <row r="33" spans="1:17" ht="60.75" customHeight="1">
      <c r="A33" s="579" t="s">
        <v>264</v>
      </c>
      <c r="B33" s="580"/>
      <c r="C33" s="580"/>
      <c r="D33" s="580"/>
      <c r="E33" s="580"/>
      <c r="F33" s="580"/>
      <c r="G33" s="580"/>
      <c r="H33" s="581"/>
      <c r="I33" s="132"/>
      <c r="M33" s="210"/>
      <c r="N33" s="210"/>
      <c r="O33" s="210"/>
      <c r="P33" s="210"/>
      <c r="Q33" s="210"/>
    </row>
    <row r="34" spans="1:17" ht="25.5" customHeight="1">
      <c r="A34" s="582" t="s">
        <v>84</v>
      </c>
      <c r="B34" s="583"/>
      <c r="C34" s="583"/>
      <c r="D34" s="583"/>
      <c r="E34" s="583"/>
      <c r="F34" s="583"/>
      <c r="G34" s="583"/>
      <c r="H34" s="584"/>
      <c r="I34" s="132"/>
      <c r="P34" s="585"/>
      <c r="Q34" s="585"/>
    </row>
    <row r="35" spans="1:17" ht="53.25" customHeight="1">
      <c r="A35" s="98" t="s">
        <v>85</v>
      </c>
      <c r="B35" s="98" t="s">
        <v>86</v>
      </c>
      <c r="C35" s="245" t="s">
        <v>198</v>
      </c>
      <c r="D35" s="98" t="s">
        <v>161</v>
      </c>
      <c r="E35" s="98" t="s">
        <v>16</v>
      </c>
      <c r="F35" s="245" t="s">
        <v>162</v>
      </c>
      <c r="G35" s="604" t="s">
        <v>52</v>
      </c>
      <c r="H35" s="605"/>
      <c r="I35" s="132"/>
    </row>
    <row r="36" spans="1:17" ht="37.5" customHeight="1">
      <c r="A36" s="99" t="s">
        <v>88</v>
      </c>
      <c r="B36" s="266">
        <v>82408.679999999993</v>
      </c>
      <c r="C36" s="266">
        <v>80998.09</v>
      </c>
      <c r="D36" s="266">
        <v>61059.94</v>
      </c>
      <c r="E36" s="102">
        <f t="shared" ref="E36:E50" si="0">D36/B36*100</f>
        <v>74.094063877737156</v>
      </c>
      <c r="F36" s="267">
        <v>39716.080000000002</v>
      </c>
      <c r="G36" s="606" t="s">
        <v>259</v>
      </c>
      <c r="H36" s="607"/>
      <c r="I36" s="132"/>
    </row>
    <row r="37" spans="1:17" ht="32.25" customHeight="1">
      <c r="A37" s="103" t="s">
        <v>89</v>
      </c>
      <c r="B37" s="272">
        <v>67427.34</v>
      </c>
      <c r="C37" s="272">
        <v>54000</v>
      </c>
      <c r="D37" s="238">
        <v>41466.31</v>
      </c>
      <c r="E37" s="106">
        <f t="shared" si="0"/>
        <v>61.49776930248175</v>
      </c>
      <c r="F37" s="268">
        <v>22071.16</v>
      </c>
      <c r="G37" s="608" t="s">
        <v>242</v>
      </c>
      <c r="H37" s="609"/>
      <c r="I37" s="132"/>
    </row>
    <row r="38" spans="1:17" ht="28.5" customHeight="1">
      <c r="A38" s="103" t="s">
        <v>90</v>
      </c>
      <c r="B38" s="272">
        <v>88120.88</v>
      </c>
      <c r="C38" s="272">
        <v>97973.2</v>
      </c>
      <c r="D38" s="238">
        <v>46369.68</v>
      </c>
      <c r="E38" s="106">
        <f t="shared" si="0"/>
        <v>52.620536699134192</v>
      </c>
      <c r="F38" s="150">
        <v>25165.58</v>
      </c>
      <c r="G38" s="587" t="s">
        <v>243</v>
      </c>
      <c r="H38" s="588"/>
      <c r="I38" s="132"/>
    </row>
    <row r="39" spans="1:17" ht="25.5" customHeight="1">
      <c r="A39" s="147" t="s">
        <v>91</v>
      </c>
      <c r="B39" s="272">
        <v>21399.35</v>
      </c>
      <c r="C39" s="272">
        <v>12800</v>
      </c>
      <c r="D39" s="238">
        <v>14064.95</v>
      </c>
      <c r="E39" s="106">
        <f t="shared" si="0"/>
        <v>65.726061772904316</v>
      </c>
      <c r="F39" s="268">
        <v>7012</v>
      </c>
      <c r="G39" s="610" t="s">
        <v>260</v>
      </c>
      <c r="H39" s="611"/>
      <c r="I39" s="132"/>
    </row>
    <row r="40" spans="1:17" ht="34.5" customHeight="1">
      <c r="A40" s="103" t="s">
        <v>92</v>
      </c>
      <c r="B40" s="272">
        <v>4663.43</v>
      </c>
      <c r="C40" s="272">
        <v>4026.48</v>
      </c>
      <c r="D40" s="238">
        <v>1913.07</v>
      </c>
      <c r="E40" s="106">
        <f t="shared" si="0"/>
        <v>41.022809391370721</v>
      </c>
      <c r="F40" s="268">
        <v>1629.97</v>
      </c>
      <c r="G40" s="608" t="s">
        <v>163</v>
      </c>
      <c r="H40" s="609"/>
      <c r="I40" s="132"/>
      <c r="M40" s="586"/>
      <c r="N40" s="586"/>
      <c r="O40" s="586"/>
      <c r="P40" s="586"/>
      <c r="Q40" s="586"/>
    </row>
    <row r="41" spans="1:17" ht="27" customHeight="1">
      <c r="A41" s="103" t="s">
        <v>164</v>
      </c>
      <c r="B41" s="272">
        <v>82669.2</v>
      </c>
      <c r="C41" s="273">
        <v>78000</v>
      </c>
      <c r="D41" s="238">
        <v>56423.9</v>
      </c>
      <c r="E41" s="106">
        <f t="shared" si="0"/>
        <v>68.252626129199271</v>
      </c>
      <c r="F41" s="268">
        <v>46207.22</v>
      </c>
      <c r="G41" s="608" t="s">
        <v>165</v>
      </c>
      <c r="H41" s="609"/>
      <c r="I41" s="132"/>
      <c r="M41" s="586"/>
      <c r="N41" s="586"/>
      <c r="O41" s="586"/>
      <c r="P41" s="586"/>
      <c r="Q41" s="586"/>
    </row>
    <row r="42" spans="1:17" ht="28.5" customHeight="1">
      <c r="A42" s="103" t="s">
        <v>93</v>
      </c>
      <c r="B42" s="272">
        <v>329218.99</v>
      </c>
      <c r="C42" s="274">
        <v>324152.52</v>
      </c>
      <c r="D42" s="238">
        <v>215013.31</v>
      </c>
      <c r="E42" s="106">
        <f t="shared" si="0"/>
        <v>65.310117742600454</v>
      </c>
      <c r="F42" s="268">
        <v>114205.68</v>
      </c>
      <c r="G42" s="608" t="s">
        <v>166</v>
      </c>
      <c r="H42" s="609"/>
      <c r="I42" s="132"/>
      <c r="M42" s="586"/>
      <c r="N42" s="586"/>
      <c r="O42" s="586"/>
      <c r="P42" s="586"/>
      <c r="Q42" s="586"/>
    </row>
    <row r="43" spans="1:17" ht="24.75" customHeight="1">
      <c r="A43" s="103" t="s">
        <v>94</v>
      </c>
      <c r="B43" s="275">
        <v>104804.14</v>
      </c>
      <c r="C43" s="274">
        <v>77564.160000000003</v>
      </c>
      <c r="D43" s="238">
        <v>78839.22</v>
      </c>
      <c r="E43" s="106">
        <f t="shared" si="0"/>
        <v>75.225291672638122</v>
      </c>
      <c r="F43" s="267">
        <v>31439.22</v>
      </c>
      <c r="G43" s="587" t="s">
        <v>243</v>
      </c>
      <c r="H43" s="588"/>
      <c r="I43" s="132"/>
      <c r="M43" s="586"/>
      <c r="N43" s="586"/>
      <c r="O43" s="586"/>
      <c r="P43" s="586"/>
      <c r="Q43" s="586"/>
    </row>
    <row r="44" spans="1:17" s="43" customFormat="1" ht="27" customHeight="1">
      <c r="A44" s="103" t="s">
        <v>95</v>
      </c>
      <c r="B44" s="276">
        <v>1257.04</v>
      </c>
      <c r="C44" s="277">
        <v>966.56</v>
      </c>
      <c r="D44" s="238">
        <v>966.52</v>
      </c>
      <c r="E44" s="106">
        <f t="shared" si="0"/>
        <v>76.888563609749895</v>
      </c>
      <c r="F44" s="268">
        <v>290.52</v>
      </c>
      <c r="G44" s="587" t="s">
        <v>244</v>
      </c>
      <c r="H44" s="588"/>
      <c r="I44" s="133"/>
      <c r="M44" s="586"/>
      <c r="N44" s="586"/>
      <c r="O44" s="586"/>
      <c r="P44" s="586"/>
      <c r="Q44" s="586"/>
    </row>
    <row r="45" spans="1:17" s="44" customFormat="1" ht="26.25" customHeight="1">
      <c r="A45" s="103" t="s">
        <v>96</v>
      </c>
      <c r="B45" s="278">
        <v>18384.77</v>
      </c>
      <c r="C45" s="199">
        <v>50203.13</v>
      </c>
      <c r="D45" s="269">
        <v>4065.57</v>
      </c>
      <c r="E45" s="148">
        <f t="shared" si="0"/>
        <v>22.113793101572661</v>
      </c>
      <c r="F45" s="150">
        <v>0</v>
      </c>
      <c r="G45" s="587" t="s">
        <v>245</v>
      </c>
      <c r="H45" s="588"/>
      <c r="I45" s="134"/>
      <c r="M45" s="586"/>
      <c r="N45" s="586"/>
      <c r="O45" s="586"/>
      <c r="P45" s="586"/>
      <c r="Q45" s="586"/>
    </row>
    <row r="46" spans="1:17" s="44" customFormat="1" ht="24.75" customHeight="1">
      <c r="A46" s="103" t="s">
        <v>97</v>
      </c>
      <c r="B46" s="276">
        <v>9468.68</v>
      </c>
      <c r="C46" s="277">
        <v>7160.28</v>
      </c>
      <c r="D46" s="238">
        <v>5208.68</v>
      </c>
      <c r="E46" s="106">
        <f t="shared" si="0"/>
        <v>55.009568387568272</v>
      </c>
      <c r="F46" s="150">
        <v>3872.63</v>
      </c>
      <c r="G46" s="587" t="s">
        <v>246</v>
      </c>
      <c r="H46" s="588"/>
      <c r="I46" s="134"/>
      <c r="M46" s="586"/>
      <c r="N46" s="586"/>
      <c r="O46" s="586"/>
      <c r="P46" s="586"/>
      <c r="Q46" s="586"/>
    </row>
    <row r="47" spans="1:17" ht="28.5" customHeight="1">
      <c r="A47" s="103" t="s">
        <v>261</v>
      </c>
      <c r="B47" s="275">
        <v>38062.5</v>
      </c>
      <c r="C47" s="274">
        <v>43500</v>
      </c>
      <c r="D47" s="238">
        <v>23562.5</v>
      </c>
      <c r="E47" s="106">
        <f t="shared" si="0"/>
        <v>61.904761904761905</v>
      </c>
      <c r="F47" s="268">
        <v>14500</v>
      </c>
      <c r="G47" s="608" t="s">
        <v>167</v>
      </c>
      <c r="H47" s="609"/>
      <c r="I47" s="132"/>
      <c r="M47" s="586"/>
      <c r="N47" s="586"/>
      <c r="O47" s="586"/>
      <c r="P47" s="586"/>
      <c r="Q47" s="586"/>
    </row>
    <row r="48" spans="1:17" ht="30.75" customHeight="1">
      <c r="A48" s="103" t="s">
        <v>99</v>
      </c>
      <c r="B48" s="275">
        <v>13347.6</v>
      </c>
      <c r="C48" s="274">
        <v>10201.799999999999</v>
      </c>
      <c r="D48" s="238">
        <v>4704</v>
      </c>
      <c r="E48" s="106">
        <f t="shared" si="0"/>
        <v>35.242290748898675</v>
      </c>
      <c r="F48" s="150">
        <v>2352</v>
      </c>
      <c r="G48" s="610" t="s">
        <v>168</v>
      </c>
      <c r="H48" s="611"/>
      <c r="I48" s="132"/>
      <c r="M48" s="586"/>
      <c r="N48" s="586"/>
      <c r="O48" s="586"/>
      <c r="P48" s="586"/>
      <c r="Q48" s="586"/>
    </row>
    <row r="49" spans="1:9" ht="50.25" customHeight="1">
      <c r="A49" s="103" t="s">
        <v>101</v>
      </c>
      <c r="B49" s="279">
        <v>42000</v>
      </c>
      <c r="C49" s="269">
        <v>14000</v>
      </c>
      <c r="D49" s="270">
        <v>11301.34</v>
      </c>
      <c r="E49" s="112">
        <f t="shared" si="0"/>
        <v>26.907952380952381</v>
      </c>
      <c r="F49" s="150">
        <v>1301.49</v>
      </c>
      <c r="G49" s="587" t="s">
        <v>247</v>
      </c>
      <c r="H49" s="611"/>
      <c r="I49" s="132"/>
    </row>
    <row r="50" spans="1:9" ht="24" customHeight="1">
      <c r="A50" s="113" t="s">
        <v>102</v>
      </c>
      <c r="B50" s="211">
        <f>SUM(B36:B49)</f>
        <v>903232.60000000009</v>
      </c>
      <c r="C50" s="211">
        <f>SUM(C36:C49)</f>
        <v>855546.2200000002</v>
      </c>
      <c r="D50" s="211">
        <f>SUM(D36:D49)</f>
        <v>564958.99</v>
      </c>
      <c r="E50" s="115">
        <f t="shared" si="0"/>
        <v>62.548560581183622</v>
      </c>
      <c r="F50" s="271">
        <f>SUM(F36:F49)</f>
        <v>309763.55000000005</v>
      </c>
      <c r="G50" s="626"/>
      <c r="H50" s="627"/>
      <c r="I50" s="132"/>
    </row>
    <row r="51" spans="1:9" ht="3.75" customHeight="1">
      <c r="A51" s="628"/>
      <c r="B51" s="629"/>
      <c r="C51" s="629"/>
      <c r="D51" s="629"/>
      <c r="E51" s="629"/>
      <c r="F51" s="629"/>
      <c r="G51" s="629"/>
      <c r="H51" s="629"/>
      <c r="I51" s="132"/>
    </row>
    <row r="52" spans="1:9" ht="16.5" customHeight="1">
      <c r="A52" s="582" t="s">
        <v>103</v>
      </c>
      <c r="B52" s="583"/>
      <c r="C52" s="583"/>
      <c r="D52" s="583"/>
      <c r="E52" s="583"/>
      <c r="F52" s="583"/>
      <c r="G52" s="583"/>
      <c r="H52" s="583"/>
      <c r="I52" s="132"/>
    </row>
    <row r="53" spans="1:9" ht="54" customHeight="1">
      <c r="A53" s="622" t="s">
        <v>85</v>
      </c>
      <c r="B53" s="622"/>
      <c r="C53" s="245" t="s">
        <v>198</v>
      </c>
      <c r="D53" s="98" t="s">
        <v>104</v>
      </c>
      <c r="E53" s="98" t="s">
        <v>105</v>
      </c>
      <c r="F53" s="116" t="s">
        <v>16</v>
      </c>
      <c r="G53" s="604" t="s">
        <v>52</v>
      </c>
      <c r="H53" s="623"/>
      <c r="I53" s="132"/>
    </row>
    <row r="54" spans="1:9" ht="59.25" customHeight="1">
      <c r="A54" s="624" t="s">
        <v>106</v>
      </c>
      <c r="B54" s="624"/>
      <c r="C54" s="280">
        <v>5760</v>
      </c>
      <c r="D54" s="105">
        <v>5760</v>
      </c>
      <c r="E54" s="105">
        <v>0</v>
      </c>
      <c r="F54" s="117">
        <f>E54/D54*100</f>
        <v>0</v>
      </c>
      <c r="G54" s="625" t="s">
        <v>169</v>
      </c>
      <c r="H54" s="625"/>
      <c r="I54" s="132"/>
    </row>
    <row r="55" spans="1:9" ht="21.75" customHeight="1">
      <c r="A55" s="624" t="s">
        <v>107</v>
      </c>
      <c r="B55" s="624"/>
      <c r="C55" s="280">
        <v>375</v>
      </c>
      <c r="D55" s="105">
        <v>1500</v>
      </c>
      <c r="E55" s="105">
        <v>0</v>
      </c>
      <c r="F55" s="117">
        <v>0</v>
      </c>
      <c r="G55" s="630" t="s">
        <v>170</v>
      </c>
      <c r="H55" s="631"/>
      <c r="I55" s="132"/>
    </row>
    <row r="56" spans="1:9" ht="32.25" customHeight="1">
      <c r="A56" s="624" t="s">
        <v>108</v>
      </c>
      <c r="B56" s="624"/>
      <c r="C56" s="280">
        <v>100</v>
      </c>
      <c r="D56" s="281">
        <v>1200</v>
      </c>
      <c r="E56" s="105">
        <v>0</v>
      </c>
      <c r="F56" s="117">
        <f t="shared" ref="F56:F65" si="1">E56/D56*100</f>
        <v>0</v>
      </c>
      <c r="G56" s="632" t="s">
        <v>171</v>
      </c>
      <c r="H56" s="632"/>
      <c r="I56" s="132"/>
    </row>
    <row r="57" spans="1:9" ht="27.75" customHeight="1">
      <c r="A57" s="624" t="s">
        <v>172</v>
      </c>
      <c r="B57" s="624"/>
      <c r="C57" s="280">
        <v>3379.41</v>
      </c>
      <c r="D57" s="105">
        <v>10138.25</v>
      </c>
      <c r="E57" s="105">
        <v>375.21</v>
      </c>
      <c r="F57" s="117">
        <f t="shared" si="1"/>
        <v>3.7009345794392523</v>
      </c>
      <c r="G57" s="625" t="s">
        <v>173</v>
      </c>
      <c r="H57" s="625"/>
      <c r="I57" s="132"/>
    </row>
    <row r="58" spans="1:9" ht="25.5" customHeight="1">
      <c r="A58" s="624" t="s">
        <v>174</v>
      </c>
      <c r="B58" s="624"/>
      <c r="C58" s="280">
        <v>277.14999999999998</v>
      </c>
      <c r="D58" s="105">
        <v>1108.6199999999999</v>
      </c>
      <c r="E58" s="105">
        <v>492.72</v>
      </c>
      <c r="F58" s="117">
        <f t="shared" si="1"/>
        <v>44.44444444444445</v>
      </c>
      <c r="G58" s="625" t="s">
        <v>173</v>
      </c>
      <c r="H58" s="625"/>
      <c r="I58" s="132"/>
    </row>
    <row r="59" spans="1:9" ht="30.75" customHeight="1">
      <c r="A59" s="624" t="s">
        <v>112</v>
      </c>
      <c r="B59" s="624"/>
      <c r="C59" s="280">
        <v>0</v>
      </c>
      <c r="D59" s="105">
        <v>10000</v>
      </c>
      <c r="E59" s="105">
        <v>0</v>
      </c>
      <c r="F59" s="117">
        <f t="shared" si="1"/>
        <v>0</v>
      </c>
      <c r="G59" s="633" t="s">
        <v>175</v>
      </c>
      <c r="H59" s="633"/>
      <c r="I59" s="132"/>
    </row>
    <row r="60" spans="1:9" ht="29.25" customHeight="1">
      <c r="A60" s="624" t="s">
        <v>113</v>
      </c>
      <c r="B60" s="624"/>
      <c r="C60" s="280">
        <v>0</v>
      </c>
      <c r="D60" s="105">
        <v>4000</v>
      </c>
      <c r="E60" s="105">
        <v>0</v>
      </c>
      <c r="F60" s="117">
        <f t="shared" si="1"/>
        <v>0</v>
      </c>
      <c r="G60" s="625" t="s">
        <v>176</v>
      </c>
      <c r="H60" s="625"/>
      <c r="I60" s="132"/>
    </row>
    <row r="61" spans="1:9" ht="25.5" customHeight="1">
      <c r="A61" s="624" t="s">
        <v>114</v>
      </c>
      <c r="B61" s="624"/>
      <c r="C61" s="280">
        <v>5000</v>
      </c>
      <c r="D61" s="105">
        <v>15000</v>
      </c>
      <c r="E61" s="105">
        <v>7400</v>
      </c>
      <c r="F61" s="117">
        <f t="shared" si="1"/>
        <v>49.333333333333336</v>
      </c>
      <c r="G61" s="625" t="s">
        <v>177</v>
      </c>
      <c r="H61" s="625"/>
      <c r="I61" s="132"/>
    </row>
    <row r="62" spans="1:9" ht="26.25" customHeight="1">
      <c r="A62" s="624" t="s">
        <v>115</v>
      </c>
      <c r="B62" s="624"/>
      <c r="C62" s="280">
        <v>0</v>
      </c>
      <c r="D62" s="105">
        <v>200000</v>
      </c>
      <c r="E62" s="105">
        <v>0</v>
      </c>
      <c r="F62" s="117">
        <f t="shared" si="1"/>
        <v>0</v>
      </c>
      <c r="G62" s="625" t="s">
        <v>176</v>
      </c>
      <c r="H62" s="625"/>
      <c r="I62" s="132"/>
    </row>
    <row r="63" spans="1:9" ht="38.25" customHeight="1">
      <c r="A63" s="624" t="s">
        <v>116</v>
      </c>
      <c r="B63" s="624"/>
      <c r="C63" s="280">
        <v>0</v>
      </c>
      <c r="D63" s="105">
        <v>241377.2</v>
      </c>
      <c r="E63" s="105">
        <v>0</v>
      </c>
      <c r="F63" s="117">
        <f t="shared" si="1"/>
        <v>0</v>
      </c>
      <c r="G63" s="633" t="s">
        <v>178</v>
      </c>
      <c r="H63" s="633"/>
      <c r="I63" s="132"/>
    </row>
    <row r="64" spans="1:9" ht="43.5" customHeight="1">
      <c r="A64" s="624" t="s">
        <v>117</v>
      </c>
      <c r="B64" s="624"/>
      <c r="C64" s="280">
        <v>0</v>
      </c>
      <c r="D64" s="105">
        <v>47100</v>
      </c>
      <c r="E64" s="105">
        <v>0</v>
      </c>
      <c r="F64" s="117">
        <f t="shared" si="1"/>
        <v>0</v>
      </c>
      <c r="G64" s="632" t="s">
        <v>179</v>
      </c>
      <c r="H64" s="632"/>
      <c r="I64" s="132"/>
    </row>
    <row r="65" spans="1:23" ht="57" customHeight="1">
      <c r="A65" s="624" t="s">
        <v>118</v>
      </c>
      <c r="B65" s="624"/>
      <c r="C65" s="280">
        <v>6900</v>
      </c>
      <c r="D65" s="105">
        <v>20700</v>
      </c>
      <c r="E65" s="105">
        <v>2659.2</v>
      </c>
      <c r="F65" s="117">
        <f t="shared" si="1"/>
        <v>12.846376811594201</v>
      </c>
      <c r="G65" s="632" t="s">
        <v>180</v>
      </c>
      <c r="H65" s="632"/>
      <c r="I65" s="132"/>
    </row>
    <row r="66" spans="1:23" ht="24" customHeight="1">
      <c r="A66" s="647" t="s">
        <v>248</v>
      </c>
      <c r="B66" s="648"/>
      <c r="C66" s="282">
        <v>2633.33</v>
      </c>
      <c r="D66" s="283">
        <v>7900</v>
      </c>
      <c r="E66" s="283">
        <v>3019.48</v>
      </c>
      <c r="F66" s="212">
        <f>E66/D66*100</f>
        <v>38.221265822784808</v>
      </c>
      <c r="G66" s="649" t="s">
        <v>249</v>
      </c>
      <c r="H66" s="649"/>
      <c r="I66" s="132"/>
    </row>
    <row r="67" spans="1:23" ht="27" customHeight="1">
      <c r="A67" s="647" t="s">
        <v>250</v>
      </c>
      <c r="B67" s="648"/>
      <c r="C67" s="282">
        <v>0</v>
      </c>
      <c r="D67" s="283">
        <v>0</v>
      </c>
      <c r="E67" s="283">
        <v>0</v>
      </c>
      <c r="F67" s="212"/>
      <c r="G67" s="649" t="s">
        <v>251</v>
      </c>
      <c r="H67" s="649"/>
      <c r="I67" s="132"/>
    </row>
    <row r="68" spans="1:23" ht="21.75" customHeight="1">
      <c r="A68" s="650" t="s">
        <v>252</v>
      </c>
      <c r="B68" s="651"/>
      <c r="C68" s="282">
        <v>997</v>
      </c>
      <c r="D68" s="283">
        <v>997</v>
      </c>
      <c r="E68" s="283">
        <v>0</v>
      </c>
      <c r="F68" s="212">
        <v>0</v>
      </c>
      <c r="G68" s="587" t="s">
        <v>253</v>
      </c>
      <c r="H68" s="588"/>
      <c r="I68" s="132"/>
    </row>
    <row r="69" spans="1:23" ht="27" customHeight="1">
      <c r="A69" s="650" t="s">
        <v>254</v>
      </c>
      <c r="B69" s="651"/>
      <c r="C69" s="282">
        <v>1339.2</v>
      </c>
      <c r="D69" s="283">
        <v>1339.2</v>
      </c>
      <c r="E69" s="283">
        <v>0</v>
      </c>
      <c r="F69" s="212">
        <v>0</v>
      </c>
      <c r="G69" s="587" t="s">
        <v>255</v>
      </c>
      <c r="H69" s="588"/>
      <c r="I69" s="132"/>
    </row>
    <row r="70" spans="1:23" ht="86.25" customHeight="1">
      <c r="A70" s="664" t="s">
        <v>119</v>
      </c>
      <c r="B70" s="664"/>
      <c r="C70" s="284">
        <v>0</v>
      </c>
      <c r="D70" s="283">
        <v>0</v>
      </c>
      <c r="E70" s="283">
        <v>0</v>
      </c>
      <c r="F70" s="212">
        <v>0</v>
      </c>
      <c r="G70" s="649" t="s">
        <v>256</v>
      </c>
      <c r="H70" s="649"/>
      <c r="I70" s="243"/>
      <c r="P70" s="260" t="s">
        <v>58</v>
      </c>
      <c r="Q70" s="261" t="s">
        <v>8</v>
      </c>
      <c r="R70" s="261" t="s">
        <v>9</v>
      </c>
      <c r="S70" s="262" t="s">
        <v>59</v>
      </c>
      <c r="T70" s="262" t="s">
        <v>60</v>
      </c>
      <c r="U70" s="261" t="s">
        <v>32</v>
      </c>
      <c r="V70" s="566" t="s">
        <v>10</v>
      </c>
      <c r="W70" s="567"/>
    </row>
    <row r="71" spans="1:23" ht="30" customHeight="1">
      <c r="A71" s="665" t="s">
        <v>120</v>
      </c>
      <c r="B71" s="665"/>
      <c r="C71" s="213">
        <f>SUM(C54:C70)</f>
        <v>26761.09</v>
      </c>
      <c r="D71" s="213">
        <f>D54+D55+D56+D57+D58+D59+D60+D61+D62+D63+D64+D65+D70+SUM(D54:D70)</f>
        <v>1126004.3400000001</v>
      </c>
      <c r="E71" s="213">
        <f>SUM(E54:E70)</f>
        <v>13946.61</v>
      </c>
      <c r="F71" s="214">
        <f>E71/D71*100</f>
        <v>1.2385929169686858</v>
      </c>
      <c r="G71" s="572"/>
      <c r="H71" s="572"/>
      <c r="I71" s="244"/>
      <c r="P71" s="146">
        <v>857322</v>
      </c>
      <c r="Q71" s="263">
        <v>931517.92</v>
      </c>
      <c r="R71" s="263">
        <v>527267.41</v>
      </c>
      <c r="S71" s="263">
        <v>117502.56</v>
      </c>
      <c r="T71" s="263">
        <v>43306.64</v>
      </c>
      <c r="U71" s="263">
        <v>410707.39</v>
      </c>
      <c r="V71" s="568">
        <f>U71/Q71*100</f>
        <v>44.090122281276138</v>
      </c>
      <c r="W71" s="569"/>
    </row>
    <row r="72" spans="1:23" ht="34.5" customHeight="1">
      <c r="A72" s="642" t="s">
        <v>121</v>
      </c>
      <c r="B72" s="643"/>
      <c r="C72" s="264">
        <f>SUM(C71+C50)</f>
        <v>882307.31000000017</v>
      </c>
      <c r="D72" s="215">
        <f>D71+B50</f>
        <v>2029236.9400000002</v>
      </c>
      <c r="E72" s="216">
        <f>SUM(D50,E71)</f>
        <v>578905.59999999998</v>
      </c>
      <c r="F72" s="217">
        <f>E72/D72*100</f>
        <v>28.528240768177614</v>
      </c>
      <c r="G72" s="572"/>
      <c r="H72" s="572"/>
      <c r="I72" s="163"/>
    </row>
    <row r="73" spans="1:23" ht="25.5" customHeight="1">
      <c r="A73" s="644" t="s">
        <v>123</v>
      </c>
      <c r="B73" s="645"/>
      <c r="C73" s="239"/>
      <c r="D73" s="646" t="s">
        <v>181</v>
      </c>
      <c r="E73" s="646"/>
      <c r="F73" s="660" t="s">
        <v>125</v>
      </c>
      <c r="G73" s="661"/>
      <c r="H73" s="661"/>
      <c r="I73" s="163"/>
    </row>
    <row r="74" spans="1:23" ht="36.75" customHeight="1">
      <c r="A74" s="242" t="s">
        <v>126</v>
      </c>
      <c r="B74" s="227" t="s">
        <v>127</v>
      </c>
      <c r="C74" s="232" t="s">
        <v>182</v>
      </c>
      <c r="D74" s="233"/>
      <c r="E74" s="141" t="s">
        <v>129</v>
      </c>
      <c r="F74" s="662"/>
      <c r="G74" s="663"/>
      <c r="H74" s="663"/>
      <c r="I74" s="163"/>
    </row>
    <row r="75" spans="1:23" ht="22.5" customHeight="1">
      <c r="A75" s="149" t="s">
        <v>183</v>
      </c>
      <c r="B75" s="150">
        <v>5290</v>
      </c>
      <c r="C75" s="554" t="s">
        <v>184</v>
      </c>
      <c r="D75" s="555"/>
      <c r="E75" s="558">
        <v>8000</v>
      </c>
      <c r="F75" s="655" t="s">
        <v>185</v>
      </c>
      <c r="G75" s="655"/>
      <c r="H75" s="655"/>
      <c r="I75" s="153"/>
    </row>
    <row r="76" spans="1:23" ht="24" customHeight="1">
      <c r="A76" s="151" t="s">
        <v>186</v>
      </c>
      <c r="B76" s="164">
        <v>2710</v>
      </c>
      <c r="C76" s="556"/>
      <c r="D76" s="557"/>
      <c r="E76" s="559"/>
      <c r="F76" s="655"/>
      <c r="G76" s="655"/>
      <c r="H76" s="655"/>
      <c r="I76" s="163"/>
    </row>
    <row r="77" spans="1:23" ht="21.75" customHeight="1">
      <c r="A77" s="119" t="s">
        <v>183</v>
      </c>
      <c r="B77" s="150">
        <v>6360</v>
      </c>
      <c r="C77" s="552" t="s">
        <v>187</v>
      </c>
      <c r="D77" s="553"/>
      <c r="E77" s="152">
        <v>6360</v>
      </c>
      <c r="F77" s="655" t="s">
        <v>188</v>
      </c>
      <c r="G77" s="655"/>
      <c r="H77" s="655"/>
      <c r="I77" s="163"/>
    </row>
    <row r="78" spans="1:23" ht="27" customHeight="1">
      <c r="A78" s="119" t="s">
        <v>183</v>
      </c>
      <c r="B78" s="150">
        <v>5000</v>
      </c>
      <c r="C78" s="552" t="s">
        <v>183</v>
      </c>
      <c r="D78" s="553"/>
      <c r="E78" s="152">
        <v>5000</v>
      </c>
      <c r="F78" s="655" t="s">
        <v>189</v>
      </c>
      <c r="G78" s="655"/>
      <c r="H78" s="655"/>
      <c r="I78" s="163"/>
    </row>
    <row r="79" spans="1:23" ht="30.75" customHeight="1">
      <c r="A79" s="119" t="s">
        <v>190</v>
      </c>
      <c r="B79" s="150">
        <v>3672</v>
      </c>
      <c r="C79" s="552" t="s">
        <v>191</v>
      </c>
      <c r="D79" s="553"/>
      <c r="E79" s="154">
        <v>3672</v>
      </c>
      <c r="F79" s="652" t="s">
        <v>192</v>
      </c>
      <c r="G79" s="653"/>
      <c r="H79" s="654"/>
      <c r="I79" s="163"/>
    </row>
    <row r="80" spans="1:23" ht="24" customHeight="1">
      <c r="A80" s="656" t="s">
        <v>190</v>
      </c>
      <c r="B80" s="658">
        <v>23917.1</v>
      </c>
      <c r="C80" s="554" t="s">
        <v>183</v>
      </c>
      <c r="D80" s="555"/>
      <c r="E80" s="218">
        <v>7684.6</v>
      </c>
      <c r="F80" s="655" t="s">
        <v>199</v>
      </c>
      <c r="G80" s="655"/>
      <c r="H80" s="655"/>
      <c r="I80" s="163"/>
    </row>
    <row r="81" spans="1:17" ht="24.75" customHeight="1">
      <c r="A81" s="657"/>
      <c r="B81" s="659"/>
      <c r="C81" s="552" t="s">
        <v>187</v>
      </c>
      <c r="D81" s="553"/>
      <c r="E81" s="219">
        <v>16232.5</v>
      </c>
      <c r="F81" s="655"/>
      <c r="G81" s="655"/>
      <c r="H81" s="655"/>
      <c r="I81" s="163"/>
    </row>
    <row r="82" spans="1:17" ht="24.75" customHeight="1">
      <c r="A82" s="155" t="s">
        <v>193</v>
      </c>
      <c r="B82" s="150">
        <v>780</v>
      </c>
      <c r="C82" s="570" t="s">
        <v>194</v>
      </c>
      <c r="D82" s="571"/>
      <c r="E82" s="152">
        <v>780</v>
      </c>
      <c r="F82" s="655" t="s">
        <v>200</v>
      </c>
      <c r="G82" s="655"/>
      <c r="H82" s="655"/>
      <c r="I82" s="163"/>
    </row>
    <row r="83" spans="1:17" ht="26.25" customHeight="1">
      <c r="A83" s="155" t="s">
        <v>193</v>
      </c>
      <c r="B83" s="156">
        <v>12712</v>
      </c>
      <c r="C83" s="552" t="s">
        <v>195</v>
      </c>
      <c r="D83" s="553"/>
      <c r="E83" s="152">
        <v>12712</v>
      </c>
      <c r="F83" s="652" t="s">
        <v>196</v>
      </c>
      <c r="G83" s="653"/>
      <c r="H83" s="654"/>
      <c r="I83" s="163"/>
    </row>
    <row r="84" spans="1:17" ht="24" customHeight="1">
      <c r="A84" s="155" t="s">
        <v>193</v>
      </c>
      <c r="B84" s="156">
        <v>5000</v>
      </c>
      <c r="C84" s="552" t="s">
        <v>195</v>
      </c>
      <c r="D84" s="553"/>
      <c r="E84" s="120">
        <v>5000</v>
      </c>
      <c r="F84" s="652" t="s">
        <v>257</v>
      </c>
      <c r="G84" s="653"/>
      <c r="H84" s="654"/>
      <c r="I84" s="163"/>
    </row>
    <row r="85" spans="1:17" ht="24" customHeight="1">
      <c r="A85" s="155" t="s">
        <v>193</v>
      </c>
      <c r="B85" s="156">
        <v>6069.4</v>
      </c>
      <c r="C85" s="552" t="s">
        <v>195</v>
      </c>
      <c r="D85" s="553"/>
      <c r="E85" s="120">
        <v>6069.4</v>
      </c>
      <c r="F85" s="652" t="s">
        <v>196</v>
      </c>
      <c r="G85" s="653"/>
      <c r="H85" s="654"/>
      <c r="I85" s="220"/>
    </row>
    <row r="86" spans="1:17" ht="30" customHeight="1">
      <c r="A86" s="155" t="s">
        <v>187</v>
      </c>
      <c r="B86" s="156">
        <v>2500</v>
      </c>
      <c r="C86" s="552" t="s">
        <v>183</v>
      </c>
      <c r="D86" s="553"/>
      <c r="E86" s="120">
        <v>2500</v>
      </c>
      <c r="F86" s="655" t="s">
        <v>258</v>
      </c>
      <c r="G86" s="655"/>
      <c r="H86" s="655"/>
      <c r="I86" s="221"/>
      <c r="J86" s="221"/>
    </row>
    <row r="87" spans="1:17" ht="24" customHeight="1">
      <c r="A87" s="157" t="s">
        <v>193</v>
      </c>
      <c r="B87" s="156">
        <v>7300</v>
      </c>
      <c r="C87" s="552" t="s">
        <v>195</v>
      </c>
      <c r="D87" s="553"/>
      <c r="E87" s="120">
        <v>7300</v>
      </c>
      <c r="F87" s="652" t="s">
        <v>197</v>
      </c>
      <c r="G87" s="653"/>
      <c r="H87" s="654"/>
      <c r="I87" s="221"/>
      <c r="J87" s="221"/>
    </row>
    <row r="88" spans="1:17" ht="18" customHeight="1">
      <c r="A88" s="157" t="s">
        <v>265</v>
      </c>
      <c r="B88" s="156">
        <v>79346.87</v>
      </c>
      <c r="C88" s="554" t="s">
        <v>194</v>
      </c>
      <c r="D88" s="555"/>
      <c r="E88" s="558">
        <v>85400</v>
      </c>
      <c r="F88" s="560" t="s">
        <v>266</v>
      </c>
      <c r="G88" s="561"/>
      <c r="H88" s="562"/>
      <c r="I88" s="221"/>
      <c r="J88" s="221"/>
    </row>
    <row r="89" spans="1:17" ht="24.75" customHeight="1">
      <c r="A89" s="157" t="s">
        <v>267</v>
      </c>
      <c r="B89" s="156">
        <v>6053.13</v>
      </c>
      <c r="C89" s="556"/>
      <c r="D89" s="557"/>
      <c r="E89" s="559"/>
      <c r="F89" s="563"/>
      <c r="G89" s="564"/>
      <c r="H89" s="565"/>
      <c r="I89" s="221"/>
      <c r="J89" s="221"/>
    </row>
    <row r="90" spans="1:17" ht="34.5" customHeight="1">
      <c r="A90" s="157" t="s">
        <v>183</v>
      </c>
      <c r="B90" s="156">
        <v>9040</v>
      </c>
      <c r="C90" s="539" t="s">
        <v>265</v>
      </c>
      <c r="D90" s="540"/>
      <c r="E90" s="120">
        <v>9040</v>
      </c>
      <c r="F90" s="541" t="s">
        <v>268</v>
      </c>
      <c r="G90" s="542"/>
      <c r="H90" s="543"/>
      <c r="I90" s="240"/>
      <c r="J90" s="236"/>
    </row>
    <row r="91" spans="1:17" ht="22.5" customHeight="1">
      <c r="A91" s="157" t="s">
        <v>269</v>
      </c>
      <c r="B91" s="156">
        <v>53000</v>
      </c>
      <c r="C91" s="539" t="s">
        <v>270</v>
      </c>
      <c r="D91" s="540"/>
      <c r="E91" s="120">
        <v>53000</v>
      </c>
      <c r="F91" s="541" t="s">
        <v>271</v>
      </c>
      <c r="G91" s="542"/>
      <c r="H91" s="543"/>
      <c r="I91" s="241"/>
      <c r="J91" s="237"/>
    </row>
    <row r="92" spans="1:17" ht="26.25" customHeight="1">
      <c r="A92" s="157" t="s">
        <v>272</v>
      </c>
      <c r="B92" s="156">
        <v>1950</v>
      </c>
      <c r="C92" s="539" t="s">
        <v>191</v>
      </c>
      <c r="D92" s="540"/>
      <c r="E92" s="120">
        <v>1950</v>
      </c>
      <c r="F92" s="541" t="s">
        <v>273</v>
      </c>
      <c r="G92" s="542"/>
      <c r="H92" s="543"/>
      <c r="I92" s="132"/>
    </row>
    <row r="93" spans="1:17" ht="25.5" customHeight="1">
      <c r="A93" s="157" t="s">
        <v>274</v>
      </c>
      <c r="B93" s="156">
        <v>3000</v>
      </c>
      <c r="C93" s="539" t="s">
        <v>265</v>
      </c>
      <c r="D93" s="540"/>
      <c r="E93" s="120">
        <v>3000</v>
      </c>
      <c r="F93" s="541" t="s">
        <v>275</v>
      </c>
      <c r="G93" s="542"/>
      <c r="H93" s="543"/>
      <c r="I93" s="132"/>
    </row>
    <row r="94" spans="1:17" ht="41.25" customHeight="1">
      <c r="A94" s="157" t="s">
        <v>274</v>
      </c>
      <c r="B94" s="156">
        <v>310</v>
      </c>
      <c r="C94" s="539" t="s">
        <v>194</v>
      </c>
      <c r="D94" s="540"/>
      <c r="E94" s="120">
        <v>310</v>
      </c>
      <c r="F94" s="541" t="s">
        <v>276</v>
      </c>
      <c r="G94" s="542"/>
      <c r="H94" s="543"/>
      <c r="I94" s="132"/>
      <c r="N94" s="33" t="s">
        <v>202</v>
      </c>
      <c r="Q94" s="33" t="s">
        <v>201</v>
      </c>
    </row>
    <row r="95" spans="1:17" ht="19.5" customHeight="1">
      <c r="A95" s="125" t="s">
        <v>102</v>
      </c>
      <c r="B95" s="222">
        <f>SUM(B74:B94)</f>
        <v>234010.5</v>
      </c>
      <c r="C95" s="544" t="s">
        <v>102</v>
      </c>
      <c r="D95" s="545"/>
      <c r="E95" s="222">
        <f>SUM(E74:E94)</f>
        <v>234010.5</v>
      </c>
      <c r="F95" s="546"/>
      <c r="G95" s="547"/>
      <c r="H95" s="548"/>
      <c r="I95" s="132"/>
    </row>
    <row r="96" spans="1:17" ht="199.5" customHeight="1">
      <c r="A96" s="125"/>
      <c r="B96" s="285">
        <v>284860.68</v>
      </c>
      <c r="C96" s="549" t="s">
        <v>277</v>
      </c>
      <c r="D96" s="550"/>
      <c r="E96" s="265">
        <v>720470.61</v>
      </c>
      <c r="F96" s="549" t="s">
        <v>278</v>
      </c>
      <c r="G96" s="551"/>
      <c r="H96" s="550"/>
      <c r="I96" s="132"/>
      <c r="N96" s="144"/>
      <c r="Q96" s="144"/>
    </row>
    <row r="97" spans="1:18" ht="121.5" customHeight="1">
      <c r="A97" s="529" t="s">
        <v>279</v>
      </c>
      <c r="B97" s="530"/>
      <c r="C97" s="530"/>
      <c r="D97" s="530"/>
      <c r="E97" s="530"/>
      <c r="F97" s="530"/>
      <c r="G97" s="530"/>
      <c r="H97" s="531"/>
      <c r="N97" s="144"/>
      <c r="Q97" s="144"/>
      <c r="R97" s="144"/>
    </row>
    <row r="98" spans="1:18" ht="3.75" customHeight="1"/>
    <row r="99" spans="1:18" ht="15" customHeight="1">
      <c r="A99" s="532" t="s">
        <v>23</v>
      </c>
      <c r="B99" s="533"/>
      <c r="C99" s="534"/>
      <c r="D99" s="535" t="s">
        <v>22</v>
      </c>
      <c r="E99" s="535"/>
      <c r="F99" s="535"/>
      <c r="G99" s="532" t="s">
        <v>44</v>
      </c>
      <c r="H99" s="534"/>
      <c r="N99" s="202"/>
    </row>
    <row r="100" spans="1:18" ht="66" customHeight="1">
      <c r="A100" s="536"/>
      <c r="B100" s="537"/>
      <c r="C100" s="538"/>
      <c r="D100" s="536"/>
      <c r="E100" s="537"/>
      <c r="F100" s="538"/>
      <c r="G100" s="536"/>
      <c r="H100" s="538"/>
    </row>
    <row r="101" spans="1:18" ht="409.6" customHeight="1"/>
    <row r="102" spans="1:18" ht="409.6" customHeight="1"/>
    <row r="103" spans="1:18" ht="409.6" customHeight="1">
      <c r="Q103" s="144"/>
    </row>
    <row r="104" spans="1:18" ht="409.6" customHeight="1"/>
    <row r="105" spans="1:18" ht="409.6" customHeight="1"/>
    <row r="106" spans="1:18" ht="409.6" customHeight="1"/>
    <row r="107" spans="1:18" ht="409.6" customHeight="1"/>
    <row r="108" spans="1:18" ht="409.6" customHeight="1"/>
    <row r="111" spans="1:18">
      <c r="H111" s="144"/>
    </row>
    <row r="113" spans="14:14">
      <c r="N113" s="144"/>
    </row>
  </sheetData>
  <mergeCells count="140">
    <mergeCell ref="F84:H84"/>
    <mergeCell ref="F85:H85"/>
    <mergeCell ref="F86:H86"/>
    <mergeCell ref="F87:H87"/>
    <mergeCell ref="A62:B62"/>
    <mergeCell ref="G62:H62"/>
    <mergeCell ref="E75:E76"/>
    <mergeCell ref="F78:H78"/>
    <mergeCell ref="F79:H79"/>
    <mergeCell ref="A80:A81"/>
    <mergeCell ref="B80:B81"/>
    <mergeCell ref="F80:H81"/>
    <mergeCell ref="F82:H82"/>
    <mergeCell ref="F83:H83"/>
    <mergeCell ref="F77:H77"/>
    <mergeCell ref="F75:H76"/>
    <mergeCell ref="F73:H74"/>
    <mergeCell ref="C84:D84"/>
    <mergeCell ref="C85:D85"/>
    <mergeCell ref="A69:B69"/>
    <mergeCell ref="G69:H69"/>
    <mergeCell ref="A70:B70"/>
    <mergeCell ref="G70:H70"/>
    <mergeCell ref="A71:B71"/>
    <mergeCell ref="A72:B72"/>
    <mergeCell ref="A73:B73"/>
    <mergeCell ref="D73:E73"/>
    <mergeCell ref="A66:B66"/>
    <mergeCell ref="A67:B67"/>
    <mergeCell ref="A63:B63"/>
    <mergeCell ref="A64:B64"/>
    <mergeCell ref="G64:H64"/>
    <mergeCell ref="G63:H63"/>
    <mergeCell ref="G66:H66"/>
    <mergeCell ref="G67:H67"/>
    <mergeCell ref="G68:H68"/>
    <mergeCell ref="A68:B68"/>
    <mergeCell ref="G60:H60"/>
    <mergeCell ref="G61:H61"/>
    <mergeCell ref="A59:B59"/>
    <mergeCell ref="A60:B60"/>
    <mergeCell ref="A61:B61"/>
    <mergeCell ref="A58:B58"/>
    <mergeCell ref="G58:H58"/>
    <mergeCell ref="A65:B65"/>
    <mergeCell ref="G65:H65"/>
    <mergeCell ref="A1:H1"/>
    <mergeCell ref="A2:H2"/>
    <mergeCell ref="B4:L4"/>
    <mergeCell ref="B6:L6"/>
    <mergeCell ref="B8:H8"/>
    <mergeCell ref="A9:H9"/>
    <mergeCell ref="G46:H46"/>
    <mergeCell ref="G47:H47"/>
    <mergeCell ref="G48:H48"/>
    <mergeCell ref="G40:H40"/>
    <mergeCell ref="G41:H41"/>
    <mergeCell ref="G42:H42"/>
    <mergeCell ref="C83:D83"/>
    <mergeCell ref="G38:H38"/>
    <mergeCell ref="G39:H39"/>
    <mergeCell ref="A10:H10"/>
    <mergeCell ref="B11:D11"/>
    <mergeCell ref="E11:F11"/>
    <mergeCell ref="B12:D12"/>
    <mergeCell ref="E12:F12"/>
    <mergeCell ref="A13:H13"/>
    <mergeCell ref="A53:B53"/>
    <mergeCell ref="G53:H53"/>
    <mergeCell ref="A54:B54"/>
    <mergeCell ref="G54:H54"/>
    <mergeCell ref="G49:H49"/>
    <mergeCell ref="G50:H50"/>
    <mergeCell ref="A51:H51"/>
    <mergeCell ref="A52:H52"/>
    <mergeCell ref="A55:B55"/>
    <mergeCell ref="G55:H55"/>
    <mergeCell ref="A56:B56"/>
    <mergeCell ref="G56:H56"/>
    <mergeCell ref="A57:B57"/>
    <mergeCell ref="G57:H57"/>
    <mergeCell ref="G59:H59"/>
    <mergeCell ref="M12:O19"/>
    <mergeCell ref="B15:C15"/>
    <mergeCell ref="B16:C16"/>
    <mergeCell ref="M22:Q22"/>
    <mergeCell ref="A33:H33"/>
    <mergeCell ref="A34:H34"/>
    <mergeCell ref="P34:Q34"/>
    <mergeCell ref="M40:Q48"/>
    <mergeCell ref="G43:H43"/>
    <mergeCell ref="G44:H44"/>
    <mergeCell ref="G45:H45"/>
    <mergeCell ref="A22:H22"/>
    <mergeCell ref="A23:H23"/>
    <mergeCell ref="A24:H24"/>
    <mergeCell ref="A14:H14"/>
    <mergeCell ref="A18:H18"/>
    <mergeCell ref="A19:H19"/>
    <mergeCell ref="A20:H20"/>
    <mergeCell ref="A21:H21"/>
    <mergeCell ref="G35:H35"/>
    <mergeCell ref="G36:H36"/>
    <mergeCell ref="G37:H37"/>
    <mergeCell ref="V70:W70"/>
    <mergeCell ref="V71:W71"/>
    <mergeCell ref="C75:D76"/>
    <mergeCell ref="C77:D77"/>
    <mergeCell ref="C78:D78"/>
    <mergeCell ref="C79:D79"/>
    <mergeCell ref="C80:D80"/>
    <mergeCell ref="C81:D81"/>
    <mergeCell ref="C82:D82"/>
    <mergeCell ref="G71:H72"/>
    <mergeCell ref="C86:D86"/>
    <mergeCell ref="C87:D87"/>
    <mergeCell ref="C88:D89"/>
    <mergeCell ref="E88:E89"/>
    <mergeCell ref="F88:H89"/>
    <mergeCell ref="C90:D90"/>
    <mergeCell ref="F90:H90"/>
    <mergeCell ref="C91:D91"/>
    <mergeCell ref="F91:H91"/>
    <mergeCell ref="A97:H97"/>
    <mergeCell ref="A99:C99"/>
    <mergeCell ref="D99:F99"/>
    <mergeCell ref="G99:H99"/>
    <mergeCell ref="A100:C100"/>
    <mergeCell ref="D100:F100"/>
    <mergeCell ref="G100:H100"/>
    <mergeCell ref="C92:D92"/>
    <mergeCell ref="F92:H92"/>
    <mergeCell ref="C93:D93"/>
    <mergeCell ref="F93:H93"/>
    <mergeCell ref="C94:D94"/>
    <mergeCell ref="F94:H94"/>
    <mergeCell ref="C95:D95"/>
    <mergeCell ref="F95:H95"/>
    <mergeCell ref="C96:D96"/>
    <mergeCell ref="F96:H96"/>
  </mergeCells>
  <pageMargins left="0.511811024" right="0.511811024" top="0.78740157499999996" bottom="0.78740157499999996" header="0.31496062000000002" footer="0.31496062000000002"/>
  <pageSetup paperSize="9" scale="34" orientation="portrait" r:id="rId1"/>
  <rowBreaks count="1" manualBreakCount="1">
    <brk id="50"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
  <sheetViews>
    <sheetView topLeftCell="A5" zoomScale="90" zoomScaleNormal="90" workbookViewId="0">
      <selection activeCell="A15" sqref="A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42.5703125" style="331" customWidth="1"/>
    <col min="8" max="8" width="9.140625" style="330" hidden="1" customWidth="1"/>
    <col min="9" max="9" width="6.7109375" style="331" hidden="1" customWidth="1"/>
    <col min="10" max="11" width="9.140625" style="331" hidden="1" customWidth="1"/>
    <col min="12" max="12" width="20.28515625" style="33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TEMATICAS'!$B$4566</f>
        <v xml:space="preserve">21 - Secretaria Municipal de Planejamento, Regularização, Habitação, Meio Ambiente, Ciência e Tecnologia </v>
      </c>
      <c r="C4" s="431"/>
      <c r="D4" s="431"/>
      <c r="E4" s="431"/>
      <c r="F4" s="431"/>
      <c r="G4" s="432"/>
    </row>
    <row r="5" spans="1:8" ht="30.75" customHeight="1">
      <c r="A5" s="387" t="s">
        <v>305</v>
      </c>
      <c r="B5" s="433" t="str">
        <f>'[1]DESCRIÇÃO TEMATICAS'!$B$4567</f>
        <v xml:space="preserve">2145 - Secretaria Municipal de Planejamento, Regularização, Habitação, Meio Ambiente, Ciência e Tecnologia </v>
      </c>
      <c r="C5" s="434"/>
      <c r="D5" s="434"/>
      <c r="E5" s="434"/>
      <c r="F5" s="434"/>
      <c r="G5" s="435"/>
    </row>
    <row r="6" spans="1:8" ht="15" customHeight="1">
      <c r="A6" s="388" t="s">
        <v>33</v>
      </c>
      <c r="B6" s="436" t="s">
        <v>363</v>
      </c>
      <c r="C6" s="434"/>
      <c r="D6" s="434"/>
      <c r="E6" s="434"/>
      <c r="F6" s="434"/>
      <c r="G6" s="435"/>
    </row>
    <row r="7" spans="1:8" ht="136.5" customHeight="1">
      <c r="A7" s="388" t="s">
        <v>306</v>
      </c>
      <c r="B7" s="421" t="s">
        <v>369</v>
      </c>
      <c r="C7" s="422"/>
      <c r="D7" s="422"/>
      <c r="E7" s="422"/>
      <c r="F7" s="422"/>
      <c r="G7" s="423"/>
    </row>
    <row r="8" spans="1:8" ht="48" customHeight="1">
      <c r="A8" s="388" t="s">
        <v>307</v>
      </c>
      <c r="B8" s="421" t="s">
        <v>370</v>
      </c>
      <c r="C8" s="422"/>
      <c r="D8" s="422"/>
      <c r="E8" s="422"/>
      <c r="F8" s="422"/>
      <c r="G8" s="423"/>
    </row>
    <row r="9" spans="1:8" ht="30.75" customHeight="1">
      <c r="A9" s="387" t="s">
        <v>308</v>
      </c>
      <c r="B9" s="436" t="s">
        <v>311</v>
      </c>
      <c r="C9" s="434"/>
      <c r="D9" s="434"/>
      <c r="E9" s="434"/>
      <c r="F9" s="434"/>
      <c r="G9" s="435"/>
    </row>
    <row r="10" spans="1:8" ht="18">
      <c r="A10" s="438" t="s">
        <v>309</v>
      </c>
      <c r="B10" s="439"/>
      <c r="C10" s="439"/>
      <c r="D10" s="439"/>
      <c r="E10" s="439"/>
      <c r="F10" s="439"/>
      <c r="G10" s="440"/>
    </row>
    <row r="11" spans="1:8" ht="36">
      <c r="A11" s="441" t="s">
        <v>1</v>
      </c>
      <c r="B11" s="442"/>
      <c r="C11" s="443" t="s">
        <v>48</v>
      </c>
      <c r="D11" s="442"/>
      <c r="E11" s="389" t="s">
        <v>46</v>
      </c>
      <c r="F11" s="390" t="s">
        <v>47</v>
      </c>
      <c r="G11" s="391" t="s">
        <v>5</v>
      </c>
    </row>
    <row r="12" spans="1:8" ht="18.75" thickBot="1">
      <c r="A12" s="444" t="str">
        <f>'[1]DESCRIÇÃO TEMATICAS'!$B$4568</f>
        <v>Gestão aprimorada</v>
      </c>
      <c r="B12" s="445"/>
      <c r="C12" s="446" t="str">
        <f>'[1]DESCRIÇÃO TEMATICAS'!$E$4568</f>
        <v>Porcentagem</v>
      </c>
      <c r="D12" s="447"/>
      <c r="E12" s="392">
        <v>40</v>
      </c>
      <c r="F12" s="393">
        <f>IFERROR(E12*E16/100,0)</f>
        <v>0</v>
      </c>
      <c r="G12" s="394">
        <f>IFERROR(F12/E12*100,0)</f>
        <v>0</v>
      </c>
      <c r="H12" s="338"/>
    </row>
    <row r="13" spans="1:8" ht="18">
      <c r="A13" s="438" t="s">
        <v>310</v>
      </c>
      <c r="B13" s="439"/>
      <c r="C13" s="439"/>
      <c r="D13" s="439"/>
      <c r="E13" s="439"/>
      <c r="F13" s="439"/>
      <c r="G13" s="440"/>
    </row>
    <row r="14" spans="1:8" ht="36">
      <c r="A14" s="395" t="s">
        <v>312</v>
      </c>
      <c r="B14" s="396" t="s">
        <v>8</v>
      </c>
      <c r="C14" s="396" t="s">
        <v>319</v>
      </c>
      <c r="D14" s="396" t="s">
        <v>320</v>
      </c>
      <c r="E14" s="396" t="s">
        <v>321</v>
      </c>
      <c r="F14" s="396" t="s">
        <v>322</v>
      </c>
      <c r="G14" s="397" t="s">
        <v>324</v>
      </c>
    </row>
    <row r="15" spans="1:8" ht="18.75" thickBot="1">
      <c r="A15" s="398">
        <v>8000</v>
      </c>
      <c r="B15" s="399">
        <v>19269.5</v>
      </c>
      <c r="C15" s="400">
        <v>16700</v>
      </c>
      <c r="D15" s="400">
        <v>0</v>
      </c>
      <c r="E15" s="400">
        <v>0</v>
      </c>
      <c r="F15" s="401">
        <v>0</v>
      </c>
      <c r="G15" s="394">
        <f>IFERROR(B15-C15-F15,0)</f>
        <v>2569.5</v>
      </c>
    </row>
    <row r="16" spans="1:8" ht="18.75" thickBot="1">
      <c r="A16" s="437" t="s">
        <v>323</v>
      </c>
      <c r="B16" s="437"/>
      <c r="C16" s="394">
        <f>IFERROR(C15/$B$15*100,0)</f>
        <v>86.665455772075035</v>
      </c>
      <c r="D16" s="394">
        <f>IFERROR(D15/$C$15*100,0)</f>
        <v>0</v>
      </c>
      <c r="E16" s="394">
        <f>IFERROR(E15/$B$15*100,0)</f>
        <v>0</v>
      </c>
      <c r="F16" s="402"/>
      <c r="G16" s="402"/>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467" priority="7" operator="between">
      <formula>66</formula>
      <formula>100</formula>
    </cfRule>
    <cfRule type="cellIs" dxfId="466" priority="8" operator="between">
      <formula>33</formula>
      <formula>66</formula>
    </cfRule>
    <cfRule type="cellIs" dxfId="465" priority="9" operator="between">
      <formula>0</formula>
      <formula>33</formula>
    </cfRule>
  </conditionalFormatting>
  <conditionalFormatting sqref="G15">
    <cfRule type="cellIs" dxfId="464" priority="16" operator="between">
      <formula>66</formula>
      <formula>100</formula>
    </cfRule>
    <cfRule type="cellIs" dxfId="463" priority="17" operator="between">
      <formula>33</formula>
      <formula>66</formula>
    </cfRule>
    <cfRule type="cellIs" dxfId="462" priority="18" operator="between">
      <formula>0</formula>
      <formula>33</formula>
    </cfRule>
  </conditionalFormatting>
  <conditionalFormatting sqref="G12">
    <cfRule type="cellIs" dxfId="461" priority="13" operator="between">
      <formula>66</formula>
      <formula>100</formula>
    </cfRule>
    <cfRule type="cellIs" dxfId="460" priority="14" operator="between">
      <formula>33</formula>
      <formula>66</formula>
    </cfRule>
    <cfRule type="cellIs" dxfId="459" priority="15" operator="between">
      <formula>0</formula>
      <formula>33</formula>
    </cfRule>
  </conditionalFormatting>
  <conditionalFormatting sqref="F12">
    <cfRule type="cellIs" dxfId="458" priority="10" operator="between">
      <formula>$E$12*0</formula>
      <formula>$E$12*0.329999</formula>
    </cfRule>
    <cfRule type="cellIs" dxfId="457" priority="11" operator="between">
      <formula>$E$12*0.33</formula>
      <formula>$E$12*0.6599999</formula>
    </cfRule>
    <cfRule type="cellIs" dxfId="456" priority="12" operator="between">
      <formula>$E$12*0.66</formula>
      <formula>$E$12*1</formula>
    </cfRule>
  </conditionalFormatting>
  <conditionalFormatting sqref="D16">
    <cfRule type="cellIs" dxfId="455" priority="4" operator="between">
      <formula>66</formula>
      <formula>100</formula>
    </cfRule>
    <cfRule type="cellIs" dxfId="454" priority="5" operator="between">
      <formula>33</formula>
      <formula>66</formula>
    </cfRule>
    <cfRule type="cellIs" dxfId="453" priority="6" operator="between">
      <formula>0</formula>
      <formula>33</formula>
    </cfRule>
  </conditionalFormatting>
  <conditionalFormatting sqref="E16">
    <cfRule type="cellIs" dxfId="452" priority="1" operator="between">
      <formula>66</formula>
      <formula>100</formula>
    </cfRule>
    <cfRule type="cellIs" dxfId="451" priority="2" operator="between">
      <formula>33</formula>
      <formula>66</formula>
    </cfRule>
    <cfRule type="cellIs" dxfId="45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111"/>
  <sheetViews>
    <sheetView showGridLines="0" showWhiteSpace="0" view="pageBreakPreview" topLeftCell="A70" zoomScaleNormal="100" zoomScaleSheetLayoutView="100" workbookViewId="0">
      <selection activeCell="A84" sqref="A84:H84"/>
    </sheetView>
  </sheetViews>
  <sheetFormatPr defaultRowHeight="14.25"/>
  <cols>
    <col min="1" max="1" width="24" style="33" customWidth="1"/>
    <col min="2" max="3" width="15" style="33" customWidth="1"/>
    <col min="4" max="4" width="16" style="33" customWidth="1"/>
    <col min="5" max="5" width="16.42578125" style="33" customWidth="1"/>
    <col min="6" max="6" width="13.5703125" style="33" customWidth="1"/>
    <col min="7" max="7" width="26.140625" style="33" customWidth="1"/>
    <col min="8" max="11" width="9.140625" style="33" hidden="1" customWidth="1"/>
    <col min="12" max="16384" width="9.140625" style="33"/>
  </cols>
  <sheetData>
    <row r="1" spans="1:11" ht="42" customHeight="1">
      <c r="A1" s="634" t="s">
        <v>26</v>
      </c>
      <c r="B1" s="635"/>
      <c r="C1" s="635"/>
      <c r="D1" s="635"/>
      <c r="E1" s="635"/>
      <c r="F1" s="635"/>
      <c r="G1" s="636"/>
    </row>
    <row r="2" spans="1:11" ht="15.75" customHeight="1">
      <c r="A2" s="637" t="s">
        <v>64</v>
      </c>
      <c r="B2" s="638"/>
      <c r="C2" s="638"/>
      <c r="D2" s="638"/>
      <c r="E2" s="638"/>
      <c r="F2" s="638"/>
      <c r="G2" s="639"/>
    </row>
    <row r="3" spans="1:11" ht="15.75" customHeight="1">
      <c r="A3" s="68"/>
      <c r="B3" s="69"/>
      <c r="C3" s="74"/>
      <c r="D3" s="74"/>
      <c r="E3" s="69"/>
      <c r="F3" s="69"/>
      <c r="G3" s="70"/>
    </row>
    <row r="4" spans="1:11" ht="15" customHeight="1">
      <c r="A4" s="71" t="s">
        <v>34</v>
      </c>
      <c r="B4" s="640" t="s">
        <v>81</v>
      </c>
      <c r="C4" s="640"/>
      <c r="D4" s="640"/>
      <c r="E4" s="640"/>
      <c r="F4" s="640"/>
      <c r="G4" s="640"/>
      <c r="H4" s="640"/>
      <c r="I4" s="640"/>
      <c r="J4" s="640"/>
      <c r="K4" s="640"/>
    </row>
    <row r="5" spans="1:11" ht="9" customHeight="1">
      <c r="A5" s="37"/>
      <c r="B5" s="34"/>
      <c r="C5" s="34"/>
      <c r="D5" s="34"/>
      <c r="E5" s="34"/>
      <c r="F5" s="34"/>
      <c r="G5" s="38"/>
    </row>
    <row r="6" spans="1:11" ht="22.5" customHeight="1">
      <c r="A6" s="71" t="s">
        <v>35</v>
      </c>
      <c r="B6" s="718" t="s">
        <v>82</v>
      </c>
      <c r="C6" s="641"/>
      <c r="D6" s="641"/>
      <c r="E6" s="641"/>
      <c r="F6" s="641"/>
      <c r="G6" s="641"/>
      <c r="H6" s="641"/>
      <c r="I6" s="641"/>
      <c r="J6" s="641"/>
      <c r="K6" s="641"/>
    </row>
    <row r="7" spans="1:11" ht="6" customHeight="1">
      <c r="A7" s="39"/>
      <c r="B7" s="35"/>
      <c r="C7" s="35"/>
      <c r="D7" s="35"/>
      <c r="E7" s="36"/>
      <c r="F7" s="34"/>
      <c r="G7" s="38"/>
    </row>
    <row r="8" spans="1:11" ht="24" customHeight="1">
      <c r="A8" s="71" t="s">
        <v>33</v>
      </c>
      <c r="B8" s="641" t="s">
        <v>57</v>
      </c>
      <c r="C8" s="641"/>
      <c r="D8" s="641"/>
      <c r="E8" s="641"/>
      <c r="F8" s="641"/>
      <c r="G8" s="641"/>
    </row>
    <row r="9" spans="1:11" ht="6.75" customHeight="1">
      <c r="A9" s="637"/>
      <c r="B9" s="638"/>
      <c r="C9" s="638"/>
      <c r="D9" s="638"/>
      <c r="E9" s="638"/>
      <c r="F9" s="638"/>
      <c r="G9" s="639"/>
    </row>
    <row r="10" spans="1:11">
      <c r="A10" s="596" t="s">
        <v>42</v>
      </c>
      <c r="B10" s="597"/>
      <c r="C10" s="597"/>
      <c r="D10" s="597"/>
      <c r="E10" s="597"/>
      <c r="F10" s="597"/>
      <c r="G10" s="598"/>
    </row>
    <row r="11" spans="1:11" ht="25.5">
      <c r="A11" s="63" t="s">
        <v>1</v>
      </c>
      <c r="B11" s="612" t="s">
        <v>48</v>
      </c>
      <c r="C11" s="614"/>
      <c r="D11" s="612" t="s">
        <v>46</v>
      </c>
      <c r="E11" s="614"/>
      <c r="F11" s="67" t="s">
        <v>47</v>
      </c>
      <c r="G11" s="63" t="s">
        <v>5</v>
      </c>
    </row>
    <row r="12" spans="1:11">
      <c r="A12" s="40" t="s">
        <v>83</v>
      </c>
      <c r="B12" s="615" t="s">
        <v>78</v>
      </c>
      <c r="C12" s="617"/>
      <c r="D12" s="615">
        <v>100</v>
      </c>
      <c r="E12" s="617"/>
      <c r="F12" s="41"/>
      <c r="G12" s="75" t="e">
        <f>F12/E12*100</f>
        <v>#DIV/0!</v>
      </c>
    </row>
    <row r="13" spans="1:11" ht="6.75" customHeight="1">
      <c r="A13" s="619"/>
      <c r="B13" s="620"/>
      <c r="C13" s="620"/>
      <c r="D13" s="620"/>
      <c r="E13" s="620"/>
      <c r="F13" s="620"/>
      <c r="G13" s="621"/>
    </row>
    <row r="14" spans="1:11">
      <c r="A14" s="596" t="s">
        <v>43</v>
      </c>
      <c r="B14" s="597"/>
      <c r="C14" s="597"/>
      <c r="D14" s="597"/>
      <c r="E14" s="597"/>
      <c r="F14" s="597"/>
      <c r="G14" s="598"/>
    </row>
    <row r="15" spans="1:11">
      <c r="A15" s="78" t="s">
        <v>58</v>
      </c>
      <c r="B15" s="64" t="s">
        <v>8</v>
      </c>
      <c r="C15" s="64" t="s">
        <v>9</v>
      </c>
      <c r="D15" s="79" t="s">
        <v>59</v>
      </c>
      <c r="E15" s="79" t="s">
        <v>60</v>
      </c>
      <c r="F15" s="64" t="s">
        <v>32</v>
      </c>
      <c r="G15" s="65" t="s">
        <v>10</v>
      </c>
    </row>
    <row r="16" spans="1:11" ht="17.25" customHeight="1">
      <c r="A16" s="96">
        <v>857322</v>
      </c>
      <c r="B16" s="42"/>
      <c r="C16" s="42"/>
      <c r="D16" s="42"/>
      <c r="E16" s="42"/>
      <c r="F16" s="42"/>
      <c r="G16" s="75" t="e">
        <f>F16/B16*100</f>
        <v>#DIV/0!</v>
      </c>
    </row>
    <row r="17" spans="1:8" ht="9.75" customHeight="1">
      <c r="A17" s="715"/>
      <c r="B17" s="716"/>
      <c r="C17" s="716"/>
      <c r="D17" s="716"/>
      <c r="E17" s="716"/>
      <c r="F17" s="716"/>
      <c r="G17" s="717"/>
    </row>
    <row r="18" spans="1:8" ht="18" customHeight="1">
      <c r="A18" s="599" t="s">
        <v>54</v>
      </c>
      <c r="B18" s="599"/>
      <c r="C18" s="599"/>
      <c r="D18" s="599"/>
      <c r="E18" s="599"/>
      <c r="F18" s="599"/>
      <c r="G18" s="599"/>
      <c r="H18" s="132"/>
    </row>
    <row r="19" spans="1:8" ht="3" customHeight="1">
      <c r="A19" s="709"/>
      <c r="B19" s="709"/>
      <c r="C19" s="709"/>
      <c r="D19" s="709"/>
      <c r="E19" s="709"/>
      <c r="F19" s="709"/>
      <c r="G19" s="709"/>
      <c r="H19" s="132"/>
    </row>
    <row r="20" spans="1:8" ht="15" customHeight="1">
      <c r="A20" s="600" t="s">
        <v>55</v>
      </c>
      <c r="B20" s="600"/>
      <c r="C20" s="600"/>
      <c r="D20" s="600"/>
      <c r="E20" s="600"/>
      <c r="F20" s="600"/>
      <c r="G20" s="600"/>
      <c r="H20" s="132"/>
    </row>
    <row r="21" spans="1:8" ht="58.5" customHeight="1">
      <c r="A21" s="709"/>
      <c r="B21" s="709"/>
      <c r="C21" s="709"/>
      <c r="D21" s="709"/>
      <c r="E21" s="709"/>
      <c r="F21" s="709"/>
      <c r="G21" s="709"/>
      <c r="H21" s="132"/>
    </row>
    <row r="22" spans="1:8" ht="15.75" customHeight="1">
      <c r="A22" s="600" t="s">
        <v>49</v>
      </c>
      <c r="B22" s="600"/>
      <c r="C22" s="600"/>
      <c r="D22" s="600"/>
      <c r="E22" s="600"/>
      <c r="F22" s="600"/>
      <c r="G22" s="600"/>
      <c r="H22" s="132"/>
    </row>
    <row r="23" spans="1:8" ht="45.75" customHeight="1">
      <c r="A23" s="710"/>
      <c r="B23" s="711"/>
      <c r="C23" s="711"/>
      <c r="D23" s="711"/>
      <c r="E23" s="711"/>
      <c r="F23" s="711"/>
      <c r="G23" s="712"/>
      <c r="H23" s="132"/>
    </row>
    <row r="24" spans="1:8" ht="15.75" customHeight="1">
      <c r="A24" s="600" t="s">
        <v>62</v>
      </c>
      <c r="B24" s="600"/>
      <c r="C24" s="600"/>
      <c r="D24" s="600"/>
      <c r="E24" s="600"/>
      <c r="F24" s="600"/>
      <c r="G24" s="600"/>
      <c r="H24" s="132"/>
    </row>
    <row r="25" spans="1:8" ht="55.5" customHeight="1">
      <c r="A25" s="713"/>
      <c r="B25" s="713"/>
      <c r="C25" s="713"/>
      <c r="D25" s="713"/>
      <c r="E25" s="713"/>
      <c r="F25" s="713"/>
      <c r="G25" s="713"/>
      <c r="H25" s="132"/>
    </row>
    <row r="26" spans="1:8" ht="13.5" customHeight="1">
      <c r="A26" s="714" t="s">
        <v>84</v>
      </c>
      <c r="B26" s="714"/>
      <c r="C26" s="714"/>
      <c r="D26" s="714"/>
      <c r="E26" s="714"/>
      <c r="F26" s="714"/>
      <c r="G26" s="714"/>
      <c r="H26" s="132"/>
    </row>
    <row r="27" spans="1:8" ht="35.25" customHeight="1">
      <c r="A27" s="97" t="s">
        <v>85</v>
      </c>
      <c r="B27" s="98" t="s">
        <v>86</v>
      </c>
      <c r="C27" s="98" t="s">
        <v>87</v>
      </c>
      <c r="D27" s="98" t="s">
        <v>16</v>
      </c>
      <c r="E27" s="708" t="s">
        <v>52</v>
      </c>
      <c r="F27" s="708"/>
      <c r="G27" s="708"/>
      <c r="H27" s="132"/>
    </row>
    <row r="28" spans="1:8" ht="18" customHeight="1">
      <c r="A28" s="99" t="s">
        <v>88</v>
      </c>
      <c r="B28" s="100">
        <v>29434.92</v>
      </c>
      <c r="C28" s="101"/>
      <c r="D28" s="102">
        <f>C28/B28*100</f>
        <v>0</v>
      </c>
      <c r="E28" s="707"/>
      <c r="F28" s="707"/>
      <c r="G28" s="707"/>
      <c r="H28" s="132"/>
    </row>
    <row r="29" spans="1:8" ht="15.75" customHeight="1">
      <c r="A29" s="103" t="s">
        <v>89</v>
      </c>
      <c r="B29" s="104">
        <v>84000</v>
      </c>
      <c r="C29" s="105"/>
      <c r="D29" s="106">
        <f>C29/B29*100</f>
        <v>0</v>
      </c>
      <c r="E29" s="706"/>
      <c r="F29" s="706"/>
      <c r="G29" s="706"/>
      <c r="H29" s="132"/>
    </row>
    <row r="30" spans="1:8" ht="18" customHeight="1">
      <c r="A30" s="103" t="s">
        <v>90</v>
      </c>
      <c r="B30" s="104">
        <v>78000</v>
      </c>
      <c r="C30" s="105"/>
      <c r="D30" s="106">
        <f>C30/B30*100</f>
        <v>0</v>
      </c>
      <c r="E30" s="625"/>
      <c r="F30" s="625"/>
      <c r="G30" s="625"/>
      <c r="H30" s="132"/>
    </row>
    <row r="31" spans="1:8" ht="21.75" customHeight="1">
      <c r="A31" s="103" t="s">
        <v>91</v>
      </c>
      <c r="B31" s="104">
        <v>24000</v>
      </c>
      <c r="C31" s="105"/>
      <c r="D31" s="106">
        <f>C31/B31*100</f>
        <v>0</v>
      </c>
      <c r="E31" s="625"/>
      <c r="F31" s="625"/>
      <c r="G31" s="625"/>
      <c r="H31" s="132"/>
    </row>
    <row r="32" spans="1:8" ht="21.75" customHeight="1">
      <c r="A32" s="103" t="s">
        <v>92</v>
      </c>
      <c r="B32" s="104">
        <v>5673.84</v>
      </c>
      <c r="C32" s="105"/>
      <c r="D32" s="106">
        <v>0</v>
      </c>
      <c r="E32" s="625"/>
      <c r="F32" s="625"/>
      <c r="G32" s="625"/>
      <c r="H32" s="132"/>
    </row>
    <row r="33" spans="1:8" ht="21.75" customHeight="1">
      <c r="A33" s="103" t="s">
        <v>93</v>
      </c>
      <c r="B33" s="104">
        <v>240000</v>
      </c>
      <c r="C33" s="105"/>
      <c r="D33" s="106">
        <f>C33/B33*100</f>
        <v>0</v>
      </c>
      <c r="E33" s="625"/>
      <c r="F33" s="625"/>
      <c r="G33" s="625"/>
      <c r="H33" s="132"/>
    </row>
    <row r="34" spans="1:8" ht="21.75" customHeight="1">
      <c r="A34" s="103" t="s">
        <v>94</v>
      </c>
      <c r="B34" s="104">
        <v>103843.8</v>
      </c>
      <c r="C34" s="105"/>
      <c r="D34" s="106">
        <f>C34/B34*100</f>
        <v>0</v>
      </c>
      <c r="E34" s="625"/>
      <c r="F34" s="625"/>
      <c r="G34" s="625"/>
      <c r="H34" s="132"/>
    </row>
    <row r="35" spans="1:8" ht="18.75" customHeight="1">
      <c r="A35" s="103" t="s">
        <v>95</v>
      </c>
      <c r="B35" s="107">
        <v>5030.76</v>
      </c>
      <c r="C35" s="105"/>
      <c r="D35" s="106">
        <f>C35/B35*100</f>
        <v>0</v>
      </c>
      <c r="E35" s="706"/>
      <c r="F35" s="706"/>
      <c r="G35" s="706"/>
      <c r="H35" s="132"/>
    </row>
    <row r="36" spans="1:8" ht="21.75" customHeight="1">
      <c r="A36" s="103" t="s">
        <v>96</v>
      </c>
      <c r="B36" s="108">
        <v>5400</v>
      </c>
      <c r="C36" s="105"/>
      <c r="D36" s="109">
        <v>2.0153702999999998</v>
      </c>
      <c r="E36" s="625"/>
      <c r="F36" s="625"/>
      <c r="G36" s="625"/>
      <c r="H36" s="132"/>
    </row>
    <row r="37" spans="1:8" ht="25.5" customHeight="1">
      <c r="A37" s="103" t="s">
        <v>97</v>
      </c>
      <c r="B37" s="107">
        <v>5176.05</v>
      </c>
      <c r="C37" s="105"/>
      <c r="D37" s="106">
        <f>C37/B37*100</f>
        <v>0</v>
      </c>
      <c r="E37" s="625"/>
      <c r="F37" s="625"/>
      <c r="G37" s="625"/>
      <c r="H37" s="132"/>
    </row>
    <row r="38" spans="1:8" s="43" customFormat="1" ht="18" customHeight="1">
      <c r="A38" s="103" t="s">
        <v>98</v>
      </c>
      <c r="B38" s="104">
        <v>24000</v>
      </c>
      <c r="C38" s="105"/>
      <c r="D38" s="106">
        <f>C38/B38*100</f>
        <v>0</v>
      </c>
      <c r="E38" s="625"/>
      <c r="F38" s="625"/>
      <c r="G38" s="625"/>
      <c r="H38" s="133"/>
    </row>
    <row r="39" spans="1:8" s="44" customFormat="1" ht="18" customHeight="1">
      <c r="A39" s="103" t="s">
        <v>99</v>
      </c>
      <c r="B39" s="104">
        <v>4350</v>
      </c>
      <c r="C39" s="105"/>
      <c r="D39" s="106">
        <f>C39/B39*100</f>
        <v>0</v>
      </c>
      <c r="E39" s="625"/>
      <c r="F39" s="625"/>
      <c r="G39" s="625"/>
      <c r="H39" s="134"/>
    </row>
    <row r="40" spans="1:8" s="44" customFormat="1" ht="25.5" customHeight="1">
      <c r="A40" s="103" t="s">
        <v>100</v>
      </c>
      <c r="B40" s="110">
        <v>0</v>
      </c>
      <c r="C40" s="111"/>
      <c r="D40" s="112">
        <v>0</v>
      </c>
      <c r="E40" s="625"/>
      <c r="F40" s="625"/>
      <c r="G40" s="625"/>
      <c r="H40" s="134"/>
    </row>
    <row r="41" spans="1:8" s="44" customFormat="1" ht="27.75" customHeight="1">
      <c r="A41" s="103" t="s">
        <v>101</v>
      </c>
      <c r="B41" s="110">
        <v>42000</v>
      </c>
      <c r="C41" s="111"/>
      <c r="D41" s="112">
        <v>0</v>
      </c>
      <c r="E41" s="625"/>
      <c r="F41" s="625"/>
      <c r="G41" s="625"/>
      <c r="H41" s="134"/>
    </row>
    <row r="42" spans="1:8" ht="24.75" customHeight="1">
      <c r="A42" s="113" t="s">
        <v>102</v>
      </c>
      <c r="B42" s="114">
        <f>SUM(B28:B41)</f>
        <v>650909.37000000011</v>
      </c>
      <c r="C42" s="114">
        <f>SUM(C28:C41)</f>
        <v>0</v>
      </c>
      <c r="D42" s="115">
        <f>C42/B42*100</f>
        <v>0</v>
      </c>
      <c r="E42" s="673"/>
      <c r="F42" s="673"/>
      <c r="G42" s="673"/>
      <c r="H42" s="132"/>
    </row>
    <row r="43" spans="1:8" ht="34.5" customHeight="1">
      <c r="A43" s="674" t="s">
        <v>122</v>
      </c>
      <c r="B43" s="704"/>
      <c r="C43" s="704"/>
      <c r="D43" s="704"/>
      <c r="E43" s="704"/>
      <c r="F43" s="704"/>
      <c r="G43" s="704"/>
      <c r="H43" s="132"/>
    </row>
    <row r="44" spans="1:8">
      <c r="A44" s="705" t="s">
        <v>103</v>
      </c>
      <c r="B44" s="583"/>
      <c r="C44" s="583"/>
      <c r="D44" s="583"/>
      <c r="E44" s="583"/>
      <c r="F44" s="583"/>
      <c r="G44" s="583"/>
      <c r="H44" s="132"/>
    </row>
    <row r="45" spans="1:8" ht="25.5">
      <c r="A45" s="622" t="s">
        <v>85</v>
      </c>
      <c r="B45" s="622"/>
      <c r="C45" s="98" t="s">
        <v>104</v>
      </c>
      <c r="D45" s="98" t="s">
        <v>105</v>
      </c>
      <c r="E45" s="116" t="s">
        <v>16</v>
      </c>
      <c r="F45" s="604" t="s">
        <v>52</v>
      </c>
      <c r="G45" s="623"/>
      <c r="H45" s="132"/>
    </row>
    <row r="46" spans="1:8">
      <c r="A46" s="624" t="s">
        <v>106</v>
      </c>
      <c r="B46" s="624"/>
      <c r="C46" s="105">
        <v>3000</v>
      </c>
      <c r="D46" s="105"/>
      <c r="E46" s="117">
        <f t="shared" ref="E46:E60" si="0">D46/C46*100</f>
        <v>0</v>
      </c>
      <c r="F46" s="698"/>
      <c r="G46" s="699"/>
      <c r="H46" s="132"/>
    </row>
    <row r="47" spans="1:8">
      <c r="A47" s="624" t="s">
        <v>107</v>
      </c>
      <c r="B47" s="624"/>
      <c r="C47" s="105">
        <v>1500</v>
      </c>
      <c r="D47" s="105"/>
      <c r="E47" s="117">
        <f t="shared" si="0"/>
        <v>0</v>
      </c>
      <c r="F47" s="698"/>
      <c r="G47" s="699"/>
      <c r="H47" s="132"/>
    </row>
    <row r="48" spans="1:8">
      <c r="A48" s="624" t="s">
        <v>108</v>
      </c>
      <c r="B48" s="624"/>
      <c r="C48" s="105">
        <v>1200</v>
      </c>
      <c r="D48" s="105"/>
      <c r="E48" s="117">
        <f t="shared" si="0"/>
        <v>0</v>
      </c>
      <c r="F48" s="698"/>
      <c r="G48" s="699"/>
      <c r="H48" s="132"/>
    </row>
    <row r="49" spans="1:8">
      <c r="A49" s="624" t="s">
        <v>109</v>
      </c>
      <c r="B49" s="624"/>
      <c r="C49" s="105">
        <v>78000</v>
      </c>
      <c r="D49" s="105"/>
      <c r="E49" s="117">
        <f t="shared" si="0"/>
        <v>0</v>
      </c>
      <c r="F49" s="698"/>
      <c r="G49" s="699"/>
      <c r="H49" s="132"/>
    </row>
    <row r="50" spans="1:8">
      <c r="A50" s="624" t="s">
        <v>110</v>
      </c>
      <c r="B50" s="624"/>
      <c r="C50" s="105">
        <v>7691.38</v>
      </c>
      <c r="D50" s="105"/>
      <c r="E50" s="117">
        <f t="shared" si="0"/>
        <v>0</v>
      </c>
      <c r="F50" s="698"/>
      <c r="G50" s="699"/>
      <c r="H50" s="132"/>
    </row>
    <row r="51" spans="1:8">
      <c r="A51" s="624" t="s">
        <v>111</v>
      </c>
      <c r="B51" s="624"/>
      <c r="C51" s="105">
        <v>1108.6199999999999</v>
      </c>
      <c r="D51" s="105"/>
      <c r="E51" s="117">
        <f t="shared" si="0"/>
        <v>0</v>
      </c>
      <c r="F51" s="698"/>
      <c r="G51" s="699"/>
      <c r="H51" s="132"/>
    </row>
    <row r="52" spans="1:8">
      <c r="A52" s="624" t="s">
        <v>112</v>
      </c>
      <c r="B52" s="624"/>
      <c r="C52" s="105">
        <v>10000</v>
      </c>
      <c r="D52" s="105"/>
      <c r="E52" s="117">
        <f t="shared" si="0"/>
        <v>0</v>
      </c>
      <c r="F52" s="698"/>
      <c r="G52" s="699"/>
      <c r="H52" s="132"/>
    </row>
    <row r="53" spans="1:8" ht="21" customHeight="1">
      <c r="A53" s="624" t="s">
        <v>113</v>
      </c>
      <c r="B53" s="624"/>
      <c r="C53" s="105">
        <v>4000</v>
      </c>
      <c r="D53" s="105"/>
      <c r="E53" s="117">
        <f t="shared" si="0"/>
        <v>0</v>
      </c>
      <c r="F53" s="698"/>
      <c r="G53" s="699"/>
      <c r="H53" s="132"/>
    </row>
    <row r="54" spans="1:8" ht="22.5" customHeight="1">
      <c r="A54" s="624" t="s">
        <v>114</v>
      </c>
      <c r="B54" s="624"/>
      <c r="C54" s="105">
        <v>15000</v>
      </c>
      <c r="D54" s="105"/>
      <c r="E54" s="117">
        <f t="shared" si="0"/>
        <v>0</v>
      </c>
      <c r="F54" s="698"/>
      <c r="G54" s="699"/>
      <c r="H54" s="132"/>
    </row>
    <row r="55" spans="1:8" ht="22.5" customHeight="1">
      <c r="A55" s="624" t="s">
        <v>115</v>
      </c>
      <c r="B55" s="624"/>
      <c r="C55" s="105">
        <v>200000</v>
      </c>
      <c r="D55" s="105"/>
      <c r="E55" s="117">
        <f t="shared" si="0"/>
        <v>0</v>
      </c>
      <c r="F55" s="698"/>
      <c r="G55" s="699"/>
      <c r="H55" s="132"/>
    </row>
    <row r="56" spans="1:8" ht="25.5" customHeight="1">
      <c r="A56" s="624" t="s">
        <v>116</v>
      </c>
      <c r="B56" s="624"/>
      <c r="C56" s="105">
        <v>241377.2</v>
      </c>
      <c r="D56" s="105"/>
      <c r="E56" s="117">
        <f t="shared" si="0"/>
        <v>0</v>
      </c>
      <c r="F56" s="698"/>
      <c r="G56" s="699"/>
      <c r="H56" s="132"/>
    </row>
    <row r="57" spans="1:8" ht="18" customHeight="1">
      <c r="A57" s="624" t="s">
        <v>117</v>
      </c>
      <c r="B57" s="624"/>
      <c r="C57" s="105">
        <v>47100</v>
      </c>
      <c r="D57" s="105"/>
      <c r="E57" s="117">
        <f t="shared" si="0"/>
        <v>0</v>
      </c>
      <c r="F57" s="698"/>
      <c r="G57" s="699"/>
      <c r="H57" s="132"/>
    </row>
    <row r="58" spans="1:8">
      <c r="A58" s="624" t="s">
        <v>118</v>
      </c>
      <c r="B58" s="624"/>
      <c r="C58" s="105">
        <v>20700</v>
      </c>
      <c r="D58" s="105"/>
      <c r="E58" s="117">
        <f t="shared" si="0"/>
        <v>0</v>
      </c>
      <c r="F58" s="698"/>
      <c r="G58" s="699"/>
      <c r="H58" s="132"/>
    </row>
    <row r="59" spans="1:8">
      <c r="A59" s="624" t="s">
        <v>119</v>
      </c>
      <c r="B59" s="624"/>
      <c r="C59" s="105">
        <v>0</v>
      </c>
      <c r="D59" s="105"/>
      <c r="E59" s="117">
        <v>0</v>
      </c>
      <c r="F59" s="698"/>
      <c r="G59" s="699"/>
      <c r="H59" s="132"/>
    </row>
    <row r="60" spans="1:8" ht="24.75" customHeight="1">
      <c r="A60" s="665" t="s">
        <v>120</v>
      </c>
      <c r="B60" s="665"/>
      <c r="C60" s="135">
        <f>C46+C47+C48+C49+C50+C51+C52+C53+C54+C55+C56+C57+C58+C59</f>
        <v>630677.19999999995</v>
      </c>
      <c r="D60" s="135"/>
      <c r="E60" s="136">
        <f t="shared" si="0"/>
        <v>0</v>
      </c>
      <c r="F60" s="700"/>
      <c r="G60" s="701"/>
      <c r="H60" s="132"/>
    </row>
    <row r="61" spans="1:8" ht="27.75" customHeight="1">
      <c r="A61" s="642" t="s">
        <v>121</v>
      </c>
      <c r="B61" s="643"/>
      <c r="C61" s="137">
        <f>C60+B42</f>
        <v>1281586.57</v>
      </c>
      <c r="D61" s="137"/>
      <c r="E61" s="138">
        <f>D61/C61*100</f>
        <v>0</v>
      </c>
      <c r="F61" s="702"/>
      <c r="G61" s="703"/>
      <c r="H61" s="132"/>
    </row>
    <row r="62" spans="1:8" ht="24" customHeight="1">
      <c r="A62" s="644" t="s">
        <v>123</v>
      </c>
      <c r="B62" s="645"/>
      <c r="C62" s="646" t="s">
        <v>124</v>
      </c>
      <c r="D62" s="646"/>
      <c r="E62" s="660" t="s">
        <v>125</v>
      </c>
      <c r="F62" s="661"/>
      <c r="G62" s="661"/>
      <c r="H62" s="696"/>
    </row>
    <row r="63" spans="1:8" ht="38.25">
      <c r="A63" s="139" t="s">
        <v>126</v>
      </c>
      <c r="B63" s="140" t="s">
        <v>127</v>
      </c>
      <c r="C63" s="139" t="s">
        <v>128</v>
      </c>
      <c r="D63" s="141" t="s">
        <v>129</v>
      </c>
      <c r="E63" s="662"/>
      <c r="F63" s="663"/>
      <c r="G63" s="663"/>
      <c r="H63" s="697"/>
    </row>
    <row r="64" spans="1:8">
      <c r="A64" s="693"/>
      <c r="B64" s="118"/>
      <c r="C64" s="119"/>
      <c r="D64" s="120"/>
      <c r="E64" s="672"/>
      <c r="F64" s="672"/>
      <c r="G64" s="672"/>
      <c r="H64" s="672"/>
    </row>
    <row r="65" spans="1:8" ht="23.25" customHeight="1">
      <c r="A65" s="694"/>
      <c r="B65" s="121"/>
      <c r="C65" s="119"/>
      <c r="D65" s="120"/>
      <c r="E65" s="672"/>
      <c r="F65" s="672"/>
      <c r="G65" s="672"/>
      <c r="H65" s="672"/>
    </row>
    <row r="66" spans="1:8">
      <c r="A66" s="693"/>
      <c r="B66" s="118"/>
      <c r="C66" s="119"/>
      <c r="D66" s="120"/>
      <c r="E66" s="672"/>
      <c r="F66" s="672"/>
      <c r="G66" s="672"/>
      <c r="H66" s="672"/>
    </row>
    <row r="67" spans="1:8">
      <c r="A67" s="694"/>
      <c r="B67" s="121"/>
      <c r="C67" s="119"/>
      <c r="D67" s="120"/>
      <c r="E67" s="695"/>
      <c r="F67" s="695"/>
      <c r="G67" s="695"/>
      <c r="H67" s="695"/>
    </row>
    <row r="68" spans="1:8">
      <c r="A68" s="122"/>
      <c r="B68" s="123"/>
      <c r="C68" s="119"/>
      <c r="D68" s="120"/>
      <c r="E68" s="672"/>
      <c r="F68" s="672"/>
      <c r="G68" s="672"/>
      <c r="H68" s="672"/>
    </row>
    <row r="69" spans="1:8">
      <c r="A69" s="693"/>
      <c r="B69" s="118"/>
      <c r="C69" s="119"/>
      <c r="D69" s="120"/>
      <c r="E69" s="672"/>
      <c r="F69" s="672"/>
      <c r="G69" s="672"/>
      <c r="H69" s="672"/>
    </row>
    <row r="70" spans="1:8">
      <c r="A70" s="694"/>
      <c r="B70" s="121"/>
      <c r="C70" s="119"/>
      <c r="D70" s="120"/>
      <c r="E70" s="687"/>
      <c r="F70" s="687"/>
      <c r="G70" s="687"/>
      <c r="H70" s="687"/>
    </row>
    <row r="71" spans="1:8">
      <c r="A71" s="122"/>
      <c r="B71" s="123"/>
      <c r="C71" s="119"/>
      <c r="D71" s="120"/>
      <c r="E71" s="687"/>
      <c r="F71" s="687"/>
      <c r="G71" s="687"/>
      <c r="H71" s="687"/>
    </row>
    <row r="72" spans="1:8">
      <c r="A72" s="122"/>
      <c r="B72" s="120"/>
      <c r="C72" s="119"/>
      <c r="D72" s="120"/>
      <c r="E72" s="672"/>
      <c r="F72" s="672"/>
      <c r="G72" s="672"/>
      <c r="H72" s="672"/>
    </row>
    <row r="73" spans="1:8">
      <c r="A73" s="122"/>
      <c r="B73" s="120"/>
      <c r="C73" s="119"/>
      <c r="D73" s="120"/>
      <c r="E73" s="672"/>
      <c r="F73" s="672"/>
      <c r="G73" s="672"/>
      <c r="H73" s="672"/>
    </row>
    <row r="74" spans="1:8">
      <c r="A74" s="122"/>
      <c r="B74" s="120"/>
      <c r="C74" s="688"/>
      <c r="D74" s="691"/>
      <c r="E74" s="672"/>
      <c r="F74" s="672"/>
      <c r="G74" s="672"/>
      <c r="H74" s="672"/>
    </row>
    <row r="75" spans="1:8">
      <c r="A75" s="122"/>
      <c r="B75" s="120"/>
      <c r="C75" s="689"/>
      <c r="D75" s="692"/>
      <c r="E75" s="687"/>
      <c r="F75" s="687"/>
      <c r="G75" s="687"/>
      <c r="H75" s="687"/>
    </row>
    <row r="76" spans="1:8">
      <c r="A76" s="122"/>
      <c r="B76" s="120"/>
      <c r="C76" s="690"/>
      <c r="D76" s="692"/>
      <c r="E76" s="687"/>
      <c r="F76" s="687"/>
      <c r="G76" s="687"/>
      <c r="H76" s="687"/>
    </row>
    <row r="77" spans="1:8">
      <c r="A77" s="122"/>
      <c r="B77" s="120"/>
      <c r="C77" s="119"/>
      <c r="D77" s="120"/>
      <c r="E77" s="672"/>
      <c r="F77" s="672"/>
      <c r="G77" s="672"/>
      <c r="H77" s="672"/>
    </row>
    <row r="78" spans="1:8">
      <c r="A78" s="122"/>
      <c r="B78" s="120"/>
      <c r="C78" s="119"/>
      <c r="D78" s="120"/>
      <c r="E78" s="672"/>
      <c r="F78" s="672"/>
      <c r="G78" s="672"/>
      <c r="H78" s="672"/>
    </row>
    <row r="79" spans="1:8">
      <c r="A79" s="124"/>
      <c r="B79" s="120"/>
      <c r="C79" s="119"/>
      <c r="D79" s="120"/>
      <c r="E79" s="672"/>
      <c r="F79" s="672"/>
      <c r="G79" s="672"/>
      <c r="H79" s="672"/>
    </row>
    <row r="80" spans="1:8">
      <c r="A80" s="125" t="s">
        <v>102</v>
      </c>
      <c r="B80" s="126">
        <f>SUM(B64:B79)</f>
        <v>0</v>
      </c>
      <c r="C80" s="125" t="s">
        <v>102</v>
      </c>
      <c r="D80" s="126">
        <f>SUM(D64:D79)</f>
        <v>0</v>
      </c>
      <c r="E80" s="673"/>
      <c r="F80" s="673"/>
      <c r="G80" s="673"/>
      <c r="H80" s="673"/>
    </row>
    <row r="81" spans="1:9">
      <c r="A81" s="127"/>
      <c r="B81" s="128"/>
      <c r="C81" s="122"/>
      <c r="D81" s="120"/>
      <c r="E81" s="672"/>
      <c r="F81" s="672"/>
      <c r="G81" s="672"/>
      <c r="H81" s="672"/>
    </row>
    <row r="82" spans="1:9">
      <c r="A82" s="124"/>
      <c r="B82" s="129"/>
      <c r="C82" s="119"/>
      <c r="D82" s="120"/>
      <c r="E82" s="672"/>
      <c r="F82" s="672"/>
      <c r="G82" s="672"/>
      <c r="H82" s="672"/>
    </row>
    <row r="83" spans="1:9">
      <c r="A83" s="125" t="s">
        <v>130</v>
      </c>
      <c r="B83" s="130">
        <f>SUM(B80+B82)</f>
        <v>0</v>
      </c>
      <c r="C83" s="125" t="s">
        <v>130</v>
      </c>
      <c r="D83" s="126">
        <f>D80+D81+D82</f>
        <v>0</v>
      </c>
      <c r="E83" s="673"/>
      <c r="F83" s="673"/>
      <c r="G83" s="673"/>
      <c r="H83" s="673"/>
    </row>
    <row r="84" spans="1:9" ht="83.25" customHeight="1">
      <c r="A84" s="674" t="s">
        <v>131</v>
      </c>
      <c r="B84" s="675"/>
      <c r="C84" s="675"/>
      <c r="D84" s="675"/>
      <c r="E84" s="675"/>
      <c r="F84" s="675"/>
      <c r="G84" s="675"/>
      <c r="H84" s="676"/>
    </row>
    <row r="85" spans="1:9">
      <c r="A85" s="677" t="s">
        <v>63</v>
      </c>
      <c r="B85" s="677"/>
      <c r="C85" s="677"/>
      <c r="D85" s="677"/>
      <c r="E85" s="677"/>
      <c r="F85" s="677"/>
      <c r="G85" s="677"/>
      <c r="H85" s="677"/>
      <c r="I85" s="677"/>
    </row>
    <row r="86" spans="1:9">
      <c r="A86" s="678"/>
      <c r="B86" s="679"/>
      <c r="C86" s="679"/>
      <c r="D86" s="679"/>
      <c r="E86" s="679"/>
      <c r="F86" s="679"/>
      <c r="G86" s="679"/>
      <c r="H86" s="679"/>
      <c r="I86" s="680"/>
    </row>
    <row r="87" spans="1:9">
      <c r="A87" s="681"/>
      <c r="B87" s="682"/>
      <c r="C87" s="682"/>
      <c r="D87" s="682"/>
      <c r="E87" s="682"/>
      <c r="F87" s="682"/>
      <c r="G87" s="682"/>
      <c r="H87" s="682"/>
      <c r="I87" s="683"/>
    </row>
    <row r="88" spans="1:9">
      <c r="A88" s="684"/>
      <c r="B88" s="685"/>
      <c r="C88" s="685"/>
      <c r="D88" s="685"/>
      <c r="E88" s="685"/>
      <c r="F88" s="685"/>
      <c r="G88" s="685"/>
      <c r="H88" s="685"/>
      <c r="I88" s="686"/>
    </row>
    <row r="90" spans="1:9">
      <c r="A90" s="142" t="s">
        <v>23</v>
      </c>
      <c r="B90" s="142"/>
      <c r="C90" s="535" t="s">
        <v>22</v>
      </c>
      <c r="D90" s="535"/>
      <c r="E90" s="535"/>
      <c r="F90" s="532" t="s">
        <v>44</v>
      </c>
      <c r="G90" s="534"/>
      <c r="H90" s="85" t="s">
        <v>44</v>
      </c>
      <c r="I90" s="86"/>
    </row>
    <row r="91" spans="1:9">
      <c r="A91" s="666"/>
      <c r="B91" s="667"/>
      <c r="C91" s="666"/>
      <c r="D91" s="670"/>
      <c r="E91" s="667"/>
      <c r="F91" s="666"/>
      <c r="G91" s="667"/>
      <c r="H91" s="81"/>
      <c r="I91" s="82"/>
    </row>
    <row r="92" spans="1:9">
      <c r="A92" s="668"/>
      <c r="B92" s="669"/>
      <c r="C92" s="668"/>
      <c r="D92" s="671"/>
      <c r="E92" s="669"/>
      <c r="F92" s="668"/>
      <c r="G92" s="669"/>
      <c r="H92" s="81"/>
      <c r="I92" s="82"/>
    </row>
    <row r="93" spans="1:9">
      <c r="A93" s="536"/>
      <c r="B93" s="538"/>
      <c r="C93" s="536"/>
      <c r="D93" s="537"/>
      <c r="E93" s="538"/>
      <c r="F93" s="536"/>
      <c r="G93" s="538"/>
      <c r="H93" s="83"/>
      <c r="I93" s="84"/>
    </row>
    <row r="94" spans="1:9">
      <c r="A94" s="132"/>
      <c r="B94" s="132"/>
      <c r="C94" s="132"/>
      <c r="D94" s="132"/>
      <c r="E94" s="132"/>
      <c r="F94" s="132"/>
      <c r="G94" s="132"/>
      <c r="H94" s="132"/>
    </row>
    <row r="95" spans="1:9">
      <c r="A95" s="132"/>
      <c r="B95" s="132"/>
      <c r="C95" s="132"/>
      <c r="D95" s="132"/>
      <c r="E95" s="132"/>
      <c r="F95" s="132"/>
      <c r="G95" s="132"/>
      <c r="H95" s="132"/>
    </row>
    <row r="96" spans="1:9">
      <c r="A96" s="132"/>
      <c r="B96" s="132"/>
      <c r="C96" s="132"/>
      <c r="D96" s="132"/>
      <c r="E96" s="132"/>
      <c r="F96" s="132"/>
      <c r="G96" s="132"/>
      <c r="H96" s="132"/>
    </row>
    <row r="97" spans="1:8">
      <c r="A97" s="132"/>
      <c r="B97" s="132"/>
      <c r="C97" s="132"/>
      <c r="D97" s="132"/>
      <c r="E97" s="132"/>
      <c r="F97" s="132"/>
      <c r="G97" s="132"/>
      <c r="H97" s="132"/>
    </row>
    <row r="98" spans="1:8">
      <c r="A98" s="132"/>
      <c r="B98" s="132"/>
      <c r="C98" s="132"/>
      <c r="D98" s="132"/>
      <c r="E98" s="132"/>
      <c r="F98" s="132"/>
      <c r="G98" s="132"/>
      <c r="H98" s="132"/>
    </row>
    <row r="99" spans="1:8">
      <c r="A99" s="132"/>
      <c r="B99" s="132"/>
      <c r="C99" s="132"/>
      <c r="D99" s="132"/>
      <c r="E99" s="132"/>
      <c r="F99" s="132"/>
      <c r="G99" s="132"/>
      <c r="H99" s="132"/>
    </row>
    <row r="100" spans="1:8">
      <c r="A100" s="132"/>
      <c r="B100" s="132"/>
      <c r="C100" s="132"/>
      <c r="D100" s="132"/>
      <c r="E100" s="132"/>
      <c r="F100" s="132"/>
      <c r="G100" s="132"/>
      <c r="H100" s="132"/>
    </row>
    <row r="101" spans="1:8">
      <c r="A101" s="132"/>
      <c r="B101" s="132"/>
      <c r="C101" s="132"/>
      <c r="D101" s="132"/>
      <c r="E101" s="132"/>
      <c r="F101" s="132"/>
      <c r="G101" s="132"/>
      <c r="H101" s="132"/>
    </row>
    <row r="102" spans="1:8">
      <c r="A102" s="131"/>
      <c r="B102" s="131"/>
      <c r="C102" s="131"/>
      <c r="D102" s="131"/>
      <c r="E102" s="131"/>
      <c r="F102" s="131"/>
      <c r="G102" s="131"/>
      <c r="H102" s="131"/>
    </row>
    <row r="103" spans="1:8">
      <c r="A103" s="131"/>
      <c r="B103" s="131"/>
      <c r="C103" s="131"/>
      <c r="D103" s="131"/>
      <c r="E103" s="131"/>
      <c r="F103" s="131"/>
      <c r="G103" s="131"/>
      <c r="H103" s="131"/>
    </row>
    <row r="104" spans="1:8">
      <c r="A104" s="131"/>
      <c r="B104" s="131"/>
      <c r="C104" s="131"/>
      <c r="D104" s="131"/>
      <c r="E104" s="131"/>
      <c r="F104" s="131"/>
      <c r="G104" s="131"/>
      <c r="H104" s="131"/>
    </row>
    <row r="105" spans="1:8">
      <c r="A105" s="131"/>
      <c r="B105" s="131"/>
      <c r="C105" s="131"/>
      <c r="D105" s="131"/>
      <c r="E105" s="131"/>
      <c r="F105" s="131"/>
      <c r="G105" s="131"/>
      <c r="H105" s="131"/>
    </row>
    <row r="106" spans="1:8">
      <c r="A106" s="131"/>
      <c r="B106" s="131"/>
      <c r="C106" s="131"/>
      <c r="D106" s="131"/>
      <c r="E106" s="131"/>
      <c r="F106" s="131"/>
      <c r="G106" s="131"/>
      <c r="H106" s="131"/>
    </row>
    <row r="107" spans="1:8">
      <c r="A107" s="131"/>
      <c r="B107" s="131"/>
      <c r="C107" s="131"/>
      <c r="D107" s="131"/>
      <c r="E107" s="131"/>
      <c r="F107" s="131"/>
      <c r="G107" s="131"/>
      <c r="H107" s="131"/>
    </row>
    <row r="108" spans="1:8">
      <c r="A108" s="131"/>
      <c r="B108" s="131"/>
      <c r="C108" s="131"/>
      <c r="D108" s="131"/>
      <c r="E108" s="131"/>
      <c r="F108" s="131"/>
      <c r="G108" s="131"/>
      <c r="H108" s="131"/>
    </row>
    <row r="109" spans="1:8">
      <c r="A109" s="131"/>
      <c r="B109" s="131"/>
      <c r="C109" s="131"/>
      <c r="D109" s="131"/>
      <c r="E109" s="131"/>
      <c r="F109" s="131"/>
      <c r="G109" s="131"/>
      <c r="H109" s="131"/>
    </row>
    <row r="110" spans="1:8">
      <c r="A110" s="131"/>
      <c r="B110" s="131"/>
      <c r="C110" s="131"/>
      <c r="D110" s="131"/>
      <c r="E110" s="131"/>
      <c r="F110" s="131"/>
      <c r="G110" s="131"/>
      <c r="H110" s="131"/>
    </row>
    <row r="111" spans="1:8">
      <c r="A111" s="131"/>
      <c r="B111" s="131"/>
      <c r="C111" s="131"/>
      <c r="D111" s="131"/>
      <c r="E111" s="131"/>
      <c r="F111" s="131"/>
      <c r="G111" s="131"/>
      <c r="H111" s="131"/>
    </row>
  </sheetData>
  <mergeCells count="111">
    <mergeCell ref="A17:G17"/>
    <mergeCell ref="B11:C11"/>
    <mergeCell ref="B12:C12"/>
    <mergeCell ref="D11:E11"/>
    <mergeCell ref="D12:E12"/>
    <mergeCell ref="A1:G1"/>
    <mergeCell ref="A2:G2"/>
    <mergeCell ref="B8:G8"/>
    <mergeCell ref="B4:K4"/>
    <mergeCell ref="B6:K6"/>
    <mergeCell ref="A9:G9"/>
    <mergeCell ref="A10:G10"/>
    <mergeCell ref="A13:G13"/>
    <mergeCell ref="A14:G14"/>
    <mergeCell ref="E28:G28"/>
    <mergeCell ref="E29:G29"/>
    <mergeCell ref="E30:G30"/>
    <mergeCell ref="E31:G31"/>
    <mergeCell ref="E32:G32"/>
    <mergeCell ref="E27:G27"/>
    <mergeCell ref="A21:G21"/>
    <mergeCell ref="A19:G19"/>
    <mergeCell ref="A18:G18"/>
    <mergeCell ref="A20:G20"/>
    <mergeCell ref="A22:G22"/>
    <mergeCell ref="A23:G23"/>
    <mergeCell ref="A24:G24"/>
    <mergeCell ref="A25:G25"/>
    <mergeCell ref="A26:G26"/>
    <mergeCell ref="E38:G38"/>
    <mergeCell ref="E39:G39"/>
    <mergeCell ref="E40:G40"/>
    <mergeCell ref="E41:G41"/>
    <mergeCell ref="E42:G42"/>
    <mergeCell ref="E33:G33"/>
    <mergeCell ref="E34:G34"/>
    <mergeCell ref="E35:G35"/>
    <mergeCell ref="E36:G36"/>
    <mergeCell ref="E37:G37"/>
    <mergeCell ref="A47:B47"/>
    <mergeCell ref="F47:G47"/>
    <mergeCell ref="A48:B48"/>
    <mergeCell ref="F48:G48"/>
    <mergeCell ref="A49:B49"/>
    <mergeCell ref="F49:G49"/>
    <mergeCell ref="A43:G43"/>
    <mergeCell ref="A44:G44"/>
    <mergeCell ref="A45:B45"/>
    <mergeCell ref="F45:G45"/>
    <mergeCell ref="A46:B46"/>
    <mergeCell ref="F46:G46"/>
    <mergeCell ref="A53:B53"/>
    <mergeCell ref="F53:G53"/>
    <mergeCell ref="A54:B54"/>
    <mergeCell ref="F54:G54"/>
    <mergeCell ref="A55:B55"/>
    <mergeCell ref="F55:G55"/>
    <mergeCell ref="A50:B50"/>
    <mergeCell ref="F50:G50"/>
    <mergeCell ref="A51:B51"/>
    <mergeCell ref="F51:G51"/>
    <mergeCell ref="A52:B52"/>
    <mergeCell ref="F52:G52"/>
    <mergeCell ref="A59:B59"/>
    <mergeCell ref="F59:G59"/>
    <mergeCell ref="A60:B60"/>
    <mergeCell ref="F60:G60"/>
    <mergeCell ref="A61:B61"/>
    <mergeCell ref="F61:G61"/>
    <mergeCell ref="A56:B56"/>
    <mergeCell ref="F56:G56"/>
    <mergeCell ref="A57:B57"/>
    <mergeCell ref="F57:G57"/>
    <mergeCell ref="A58:B58"/>
    <mergeCell ref="F58:G58"/>
    <mergeCell ref="A66:A67"/>
    <mergeCell ref="E66:H66"/>
    <mergeCell ref="E67:H67"/>
    <mergeCell ref="E68:H68"/>
    <mergeCell ref="A69:A70"/>
    <mergeCell ref="E69:H69"/>
    <mergeCell ref="E70:H70"/>
    <mergeCell ref="A62:B62"/>
    <mergeCell ref="C62:D62"/>
    <mergeCell ref="E62:H63"/>
    <mergeCell ref="A64:A65"/>
    <mergeCell ref="E64:H64"/>
    <mergeCell ref="E65:H65"/>
    <mergeCell ref="E77:H77"/>
    <mergeCell ref="E78:H78"/>
    <mergeCell ref="E79:H79"/>
    <mergeCell ref="E80:H80"/>
    <mergeCell ref="E81:H81"/>
    <mergeCell ref="E71:H71"/>
    <mergeCell ref="E72:H72"/>
    <mergeCell ref="E73:H73"/>
    <mergeCell ref="C74:C76"/>
    <mergeCell ref="D74:D76"/>
    <mergeCell ref="E74:H74"/>
    <mergeCell ref="E75:H75"/>
    <mergeCell ref="E76:H76"/>
    <mergeCell ref="A91:B93"/>
    <mergeCell ref="C91:E93"/>
    <mergeCell ref="F91:G93"/>
    <mergeCell ref="F90:G90"/>
    <mergeCell ref="C90:E90"/>
    <mergeCell ref="E82:H82"/>
    <mergeCell ref="E83:H83"/>
    <mergeCell ref="A84:H84"/>
    <mergeCell ref="A85:I85"/>
    <mergeCell ref="A86:I88"/>
  </mergeCells>
  <printOptions horizontalCentered="1"/>
  <pageMargins left="0" right="0" top="1.7716535433070868" bottom="0" header="0.39370078740157483" footer="0.31496062992125984"/>
  <pageSetup paperSize="9" scale="40" orientation="portrait" useFirstPageNumber="1" horizontalDpi="300" verticalDpi="300" r:id="rId1"/>
  <headerFooter>
    <oddHeader xml:space="preserve">&amp;C&amp;G
&amp;8PREEITURA MUNICIPAL DE PALMAS
 SECRETARIA MUNICIPAL DE FINANÇAS
  Superintendência de Planejamento Orçamentário e Modernização Administrativa
</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137"/>
  <sheetViews>
    <sheetView view="pageBreakPreview" topLeftCell="A121" zoomScale="85" zoomScaleNormal="100" zoomScaleSheetLayoutView="85" workbookViewId="0">
      <selection activeCell="A28" sqref="A28:E28"/>
    </sheetView>
  </sheetViews>
  <sheetFormatPr defaultRowHeight="14.25"/>
  <cols>
    <col min="1" max="1" width="10.85546875" style="44" customWidth="1"/>
    <col min="2" max="2" width="14.140625" style="44" customWidth="1"/>
    <col min="3" max="3" width="36" style="44" customWidth="1"/>
    <col min="4" max="4" width="21.28515625" style="44" customWidth="1"/>
    <col min="5" max="5" width="13.85546875" style="44" customWidth="1"/>
    <col min="6" max="6" width="16.140625" style="44" customWidth="1"/>
    <col min="7" max="7" width="16.85546875" style="44" customWidth="1"/>
    <col min="8" max="8" width="15" style="44" customWidth="1"/>
    <col min="9" max="9" width="14.5703125" style="44" customWidth="1"/>
    <col min="10" max="10" width="14" style="44" customWidth="1"/>
    <col min="11" max="11" width="10.140625" style="44" bestFit="1" customWidth="1"/>
    <col min="12" max="12" width="11.5703125" style="44" customWidth="1"/>
    <col min="13" max="13" width="12.5703125" style="44" customWidth="1"/>
    <col min="14" max="14" width="10.5703125" style="44" bestFit="1" customWidth="1"/>
    <col min="15" max="16384" width="9.140625" style="44"/>
  </cols>
  <sheetData>
    <row r="1" spans="1:19" ht="24.75" customHeight="1">
      <c r="A1" s="768" t="s">
        <v>291</v>
      </c>
      <c r="B1" s="769"/>
      <c r="C1" s="769"/>
      <c r="D1" s="769"/>
      <c r="E1" s="769"/>
      <c r="F1" s="769"/>
      <c r="G1" s="769"/>
      <c r="H1" s="769"/>
      <c r="I1" s="769"/>
      <c r="J1" s="769"/>
      <c r="K1" s="769"/>
      <c r="L1" s="769"/>
      <c r="M1" s="770"/>
    </row>
    <row r="2" spans="1:19" ht="27.75" customHeight="1">
      <c r="A2" s="637" t="s">
        <v>292</v>
      </c>
      <c r="B2" s="638"/>
      <c r="C2" s="638"/>
      <c r="D2" s="638"/>
      <c r="E2" s="638"/>
      <c r="F2" s="638"/>
      <c r="G2" s="638"/>
      <c r="H2" s="638"/>
      <c r="I2" s="638"/>
      <c r="J2" s="638"/>
      <c r="K2" s="638"/>
      <c r="L2" s="638"/>
      <c r="M2" s="639"/>
    </row>
    <row r="3" spans="1:19" ht="15">
      <c r="A3" s="757" t="s">
        <v>34</v>
      </c>
      <c r="B3" s="757"/>
      <c r="C3" s="640" t="s">
        <v>296</v>
      </c>
      <c r="D3" s="640"/>
      <c r="E3" s="640"/>
      <c r="F3" s="640"/>
      <c r="G3" s="640"/>
      <c r="H3" s="640"/>
      <c r="I3" s="640"/>
      <c r="J3" s="640"/>
      <c r="K3" s="640"/>
      <c r="L3" s="640"/>
      <c r="M3" s="640"/>
    </row>
    <row r="4" spans="1:19" ht="5.25" customHeight="1">
      <c r="A4" s="45"/>
      <c r="B4" s="46"/>
      <c r="C4" s="47"/>
      <c r="D4" s="47"/>
      <c r="E4" s="47"/>
      <c r="F4" s="47"/>
      <c r="G4" s="47"/>
      <c r="H4" s="47"/>
      <c r="I4" s="47"/>
      <c r="J4" s="47"/>
      <c r="K4" s="47"/>
      <c r="L4" s="47"/>
      <c r="M4" s="48"/>
    </row>
    <row r="5" spans="1:19" ht="15">
      <c r="A5" s="757" t="s">
        <v>35</v>
      </c>
      <c r="B5" s="757"/>
      <c r="C5" s="641" t="s">
        <v>295</v>
      </c>
      <c r="D5" s="641"/>
      <c r="E5" s="641"/>
      <c r="F5" s="641"/>
      <c r="G5" s="641"/>
      <c r="H5" s="641"/>
      <c r="I5" s="641"/>
      <c r="J5" s="641"/>
      <c r="K5" s="641"/>
      <c r="L5" s="641"/>
      <c r="M5" s="641"/>
    </row>
    <row r="6" spans="1:19" ht="5.25" customHeight="1">
      <c r="A6" s="45"/>
      <c r="B6" s="46"/>
      <c r="C6" s="47"/>
      <c r="D6" s="47"/>
      <c r="E6" s="47"/>
      <c r="F6" s="47"/>
      <c r="G6" s="47"/>
      <c r="H6" s="47"/>
      <c r="I6" s="47"/>
      <c r="J6" s="47"/>
      <c r="K6" s="47"/>
      <c r="L6" s="47"/>
      <c r="M6" s="48"/>
    </row>
    <row r="7" spans="1:19" ht="44.25" customHeight="1">
      <c r="A7" s="757" t="s">
        <v>36</v>
      </c>
      <c r="B7" s="757"/>
      <c r="C7" s="759" t="s">
        <v>294</v>
      </c>
      <c r="D7" s="759"/>
      <c r="E7" s="760"/>
      <c r="F7" s="760"/>
      <c r="G7" s="760"/>
      <c r="H7" s="760"/>
      <c r="I7" s="760"/>
      <c r="J7" s="760"/>
      <c r="K7" s="760"/>
      <c r="L7" s="760"/>
      <c r="M7" s="760"/>
    </row>
    <row r="8" spans="1:19" ht="4.5" customHeight="1">
      <c r="A8" s="45"/>
      <c r="B8" s="46"/>
      <c r="C8" s="46"/>
      <c r="D8" s="46"/>
      <c r="E8" s="46"/>
      <c r="F8" s="46"/>
      <c r="G8" s="46"/>
      <c r="H8" s="46"/>
      <c r="I8" s="46"/>
      <c r="J8" s="46"/>
      <c r="K8" s="46"/>
      <c r="L8" s="46"/>
      <c r="M8" s="49"/>
    </row>
    <row r="9" spans="1:19" s="50" customFormat="1">
      <c r="A9" s="761" t="s">
        <v>37</v>
      </c>
      <c r="B9" s="762"/>
      <c r="C9" s="762"/>
      <c r="D9" s="763" t="s">
        <v>53</v>
      </c>
      <c r="E9" s="764"/>
      <c r="F9" s="764"/>
      <c r="G9" s="764"/>
      <c r="H9" s="764"/>
      <c r="I9" s="764"/>
      <c r="J9" s="765"/>
      <c r="K9" s="762" t="s">
        <v>38</v>
      </c>
      <c r="L9" s="762"/>
      <c r="M9" s="766"/>
    </row>
    <row r="10" spans="1:19">
      <c r="A10" s="51" t="s">
        <v>14</v>
      </c>
      <c r="B10" s="767" t="s">
        <v>15</v>
      </c>
      <c r="C10" s="767"/>
      <c r="D10" s="250" t="s">
        <v>58</v>
      </c>
      <c r="E10" s="52" t="s">
        <v>8</v>
      </c>
      <c r="F10" s="250" t="s">
        <v>9</v>
      </c>
      <c r="G10" s="250" t="s">
        <v>59</v>
      </c>
      <c r="H10" s="250" t="s">
        <v>60</v>
      </c>
      <c r="I10" s="250" t="s">
        <v>32</v>
      </c>
      <c r="J10" s="250" t="s">
        <v>16</v>
      </c>
      <c r="K10" s="250" t="s">
        <v>17</v>
      </c>
      <c r="L10" s="53" t="s">
        <v>18</v>
      </c>
      <c r="M10" s="54" t="s">
        <v>16</v>
      </c>
      <c r="N10" s="55"/>
    </row>
    <row r="11" spans="1:19" ht="25.5" customHeight="1">
      <c r="A11" s="91"/>
      <c r="B11" s="758"/>
      <c r="C11" s="758"/>
      <c r="D11" s="93"/>
      <c r="E11" s="56"/>
      <c r="F11" s="56"/>
      <c r="G11" s="56"/>
      <c r="H11" s="56"/>
      <c r="I11" s="56"/>
      <c r="J11" s="57"/>
      <c r="K11" s="93"/>
      <c r="L11" s="76"/>
      <c r="M11" s="223" t="e">
        <f t="shared" ref="M11:M16" si="0">L11/K11*100</f>
        <v>#DIV/0!</v>
      </c>
    </row>
    <row r="12" spans="1:19" ht="22.5" customHeight="1">
      <c r="A12" s="91"/>
      <c r="B12" s="758"/>
      <c r="C12" s="758"/>
      <c r="D12" s="93"/>
      <c r="E12" s="56"/>
      <c r="F12" s="56"/>
      <c r="G12" s="56"/>
      <c r="H12" s="56"/>
      <c r="I12" s="56"/>
      <c r="J12" s="57"/>
      <c r="K12" s="93"/>
      <c r="L12" s="76"/>
      <c r="M12" s="58" t="e">
        <f t="shared" si="0"/>
        <v>#DIV/0!</v>
      </c>
    </row>
    <row r="13" spans="1:19" ht="27" customHeight="1">
      <c r="A13" s="92"/>
      <c r="B13" s="758"/>
      <c r="C13" s="758"/>
      <c r="D13" s="93"/>
      <c r="E13" s="56"/>
      <c r="F13" s="56"/>
      <c r="G13" s="56"/>
      <c r="H13" s="56"/>
      <c r="I13" s="56"/>
      <c r="J13" s="57"/>
      <c r="K13" s="93"/>
      <c r="L13" s="76"/>
      <c r="M13" s="58" t="e">
        <f t="shared" si="0"/>
        <v>#DIV/0!</v>
      </c>
    </row>
    <row r="14" spans="1:19" ht="27" customHeight="1">
      <c r="A14" s="92"/>
      <c r="B14" s="758"/>
      <c r="C14" s="758"/>
      <c r="D14" s="93"/>
      <c r="E14" s="56"/>
      <c r="F14" s="56"/>
      <c r="G14" s="56"/>
      <c r="H14" s="56"/>
      <c r="I14" s="287"/>
      <c r="J14" s="288"/>
      <c r="K14" s="93"/>
      <c r="L14" s="76"/>
      <c r="M14" s="58" t="e">
        <f t="shared" si="0"/>
        <v>#DIV/0!</v>
      </c>
      <c r="N14" s="723"/>
      <c r="O14" s="723"/>
      <c r="P14" s="723"/>
      <c r="Q14" s="723"/>
      <c r="R14" s="723"/>
      <c r="S14" s="723"/>
    </row>
    <row r="15" spans="1:19" ht="26.25" customHeight="1">
      <c r="A15" s="91"/>
      <c r="B15" s="758"/>
      <c r="C15" s="758"/>
      <c r="D15" s="93"/>
      <c r="E15" s="56"/>
      <c r="F15" s="56"/>
      <c r="G15" s="56"/>
      <c r="H15" s="56"/>
      <c r="I15" s="287"/>
      <c r="J15" s="288"/>
      <c r="K15" s="93"/>
      <c r="L15" s="76"/>
      <c r="M15" s="58" t="e">
        <f t="shared" si="0"/>
        <v>#DIV/0!</v>
      </c>
      <c r="N15" s="723"/>
      <c r="O15" s="723"/>
      <c r="P15" s="723"/>
      <c r="Q15" s="723"/>
      <c r="R15" s="723"/>
      <c r="S15" s="723"/>
    </row>
    <row r="16" spans="1:19" ht="31.5" customHeight="1">
      <c r="A16" s="91"/>
      <c r="B16" s="758"/>
      <c r="C16" s="758"/>
      <c r="D16" s="93"/>
      <c r="E16" s="56"/>
      <c r="F16" s="56"/>
      <c r="G16" s="56"/>
      <c r="H16" s="56"/>
      <c r="I16" s="287"/>
      <c r="J16" s="288"/>
      <c r="K16" s="93"/>
      <c r="L16" s="76"/>
      <c r="M16" s="223" t="e">
        <f t="shared" si="0"/>
        <v>#DIV/0!</v>
      </c>
      <c r="N16" s="723"/>
      <c r="O16" s="723"/>
      <c r="P16" s="723"/>
      <c r="Q16" s="723"/>
      <c r="R16" s="723"/>
      <c r="S16" s="723"/>
    </row>
    <row r="17" spans="1:13">
      <c r="A17" s="754" t="s">
        <v>45</v>
      </c>
      <c r="B17" s="755"/>
      <c r="C17" s="756"/>
      <c r="D17" s="94">
        <f t="shared" ref="D17:K17" si="1">SUM(D11:D16)</f>
        <v>0</v>
      </c>
      <c r="E17" s="59">
        <f t="shared" si="1"/>
        <v>0</v>
      </c>
      <c r="F17" s="59">
        <f t="shared" si="1"/>
        <v>0</v>
      </c>
      <c r="G17" s="59">
        <f t="shared" si="1"/>
        <v>0</v>
      </c>
      <c r="H17" s="59">
        <f t="shared" si="1"/>
        <v>0</v>
      </c>
      <c r="I17" s="59">
        <f t="shared" si="1"/>
        <v>0</v>
      </c>
      <c r="J17" s="60">
        <f t="shared" si="1"/>
        <v>0</v>
      </c>
      <c r="K17" s="94">
        <f t="shared" si="1"/>
        <v>0</v>
      </c>
      <c r="L17" s="77">
        <f>SUM(L12:L16)</f>
        <v>0</v>
      </c>
      <c r="M17" s="73" t="e">
        <f>SUM(M11:M16)</f>
        <v>#DIV/0!</v>
      </c>
    </row>
    <row r="18" spans="1:13" ht="3" customHeight="1">
      <c r="A18" s="45"/>
      <c r="B18" s="46"/>
      <c r="C18" s="46"/>
      <c r="D18" s="46"/>
      <c r="E18" s="46"/>
      <c r="F18" s="46"/>
      <c r="G18" s="46"/>
      <c r="H18" s="46"/>
      <c r="I18" s="46"/>
      <c r="J18" s="46"/>
      <c r="K18" s="46"/>
      <c r="L18" s="46"/>
      <c r="M18" s="49"/>
    </row>
    <row r="19" spans="1:13" ht="15">
      <c r="A19" s="757" t="s">
        <v>74</v>
      </c>
      <c r="B19" s="757"/>
      <c r="C19" s="757"/>
      <c r="D19" s="757"/>
      <c r="E19" s="757"/>
      <c r="F19" s="757"/>
      <c r="G19" s="757"/>
      <c r="H19" s="757"/>
      <c r="I19" s="757"/>
      <c r="J19" s="757"/>
      <c r="K19" s="757"/>
      <c r="L19" s="757"/>
      <c r="M19" s="757"/>
    </row>
    <row r="20" spans="1:13" s="50" customFormat="1" ht="25.5">
      <c r="A20" s="748" t="s">
        <v>300</v>
      </c>
      <c r="B20" s="748"/>
      <c r="C20" s="748"/>
      <c r="D20" s="748"/>
      <c r="E20" s="748"/>
      <c r="F20" s="749" t="s">
        <v>20</v>
      </c>
      <c r="G20" s="750"/>
      <c r="H20" s="749" t="s">
        <v>19</v>
      </c>
      <c r="I20" s="750"/>
      <c r="J20" s="66" t="s">
        <v>11</v>
      </c>
      <c r="K20" s="67" t="s">
        <v>12</v>
      </c>
      <c r="L20" s="67" t="s">
        <v>13</v>
      </c>
      <c r="M20" s="67" t="s">
        <v>31</v>
      </c>
    </row>
    <row r="21" spans="1:13">
      <c r="A21" s="751" t="s">
        <v>297</v>
      </c>
      <c r="B21" s="751"/>
      <c r="C21" s="751"/>
      <c r="D21" s="751"/>
      <c r="E21" s="751"/>
      <c r="F21" s="710" t="s">
        <v>66</v>
      </c>
      <c r="G21" s="712"/>
      <c r="H21" s="710" t="s">
        <v>75</v>
      </c>
      <c r="I21" s="712"/>
      <c r="J21" s="61" t="s">
        <v>76</v>
      </c>
      <c r="K21" s="61"/>
      <c r="L21" s="61"/>
      <c r="M21" s="289"/>
    </row>
    <row r="22" spans="1:13" s="290" customFormat="1" ht="14.25" customHeight="1">
      <c r="A22" s="752" t="s">
        <v>299</v>
      </c>
      <c r="B22" s="752"/>
      <c r="C22" s="752"/>
      <c r="D22" s="752"/>
      <c r="E22" s="752"/>
      <c r="F22" s="735" t="s">
        <v>303</v>
      </c>
      <c r="G22" s="735"/>
      <c r="H22" s="735"/>
      <c r="I22" s="735"/>
      <c r="J22" s="735"/>
      <c r="K22" s="735"/>
      <c r="L22" s="735"/>
      <c r="M22" s="735"/>
    </row>
    <row r="23" spans="1:13" s="290" customFormat="1">
      <c r="A23" s="752"/>
      <c r="B23" s="752"/>
      <c r="C23" s="752"/>
      <c r="D23" s="752"/>
      <c r="E23" s="752"/>
      <c r="F23" s="735"/>
      <c r="G23" s="735"/>
      <c r="H23" s="735"/>
      <c r="I23" s="735"/>
      <c r="J23" s="735"/>
      <c r="K23" s="735"/>
      <c r="L23" s="735"/>
      <c r="M23" s="735"/>
    </row>
    <row r="24" spans="1:13" s="50" customFormat="1" ht="25.5">
      <c r="A24" s="748" t="s">
        <v>300</v>
      </c>
      <c r="B24" s="748"/>
      <c r="C24" s="748"/>
      <c r="D24" s="748"/>
      <c r="E24" s="748"/>
      <c r="F24" s="749" t="s">
        <v>20</v>
      </c>
      <c r="G24" s="750"/>
      <c r="H24" s="749" t="s">
        <v>19</v>
      </c>
      <c r="I24" s="750"/>
      <c r="J24" s="66" t="s">
        <v>11</v>
      </c>
      <c r="K24" s="67" t="s">
        <v>12</v>
      </c>
      <c r="L24" s="67" t="s">
        <v>13</v>
      </c>
      <c r="M24" s="67" t="s">
        <v>31</v>
      </c>
    </row>
    <row r="25" spans="1:13" ht="30.75" customHeight="1">
      <c r="A25" s="751" t="s">
        <v>297</v>
      </c>
      <c r="B25" s="751"/>
      <c r="C25" s="751"/>
      <c r="D25" s="751"/>
      <c r="E25" s="751"/>
      <c r="F25" s="710" t="s">
        <v>66</v>
      </c>
      <c r="G25" s="712"/>
      <c r="H25" s="710" t="s">
        <v>75</v>
      </c>
      <c r="I25" s="712"/>
      <c r="J25" s="61" t="s">
        <v>78</v>
      </c>
      <c r="K25" s="61"/>
      <c r="L25" s="61"/>
      <c r="M25" s="62"/>
    </row>
    <row r="26" spans="1:13" ht="14.25" customHeight="1">
      <c r="A26" s="753" t="s">
        <v>298</v>
      </c>
      <c r="B26" s="753"/>
      <c r="C26" s="753"/>
      <c r="D26" s="753"/>
      <c r="E26" s="753"/>
      <c r="F26" s="753" t="s">
        <v>302</v>
      </c>
      <c r="G26" s="753"/>
      <c r="H26" s="753"/>
      <c r="I26" s="753"/>
      <c r="J26" s="753"/>
      <c r="K26" s="753"/>
      <c r="L26" s="753"/>
      <c r="M26" s="753"/>
    </row>
    <row r="27" spans="1:13">
      <c r="A27" s="753"/>
      <c r="B27" s="753"/>
      <c r="C27" s="753"/>
      <c r="D27" s="753"/>
      <c r="E27" s="753"/>
      <c r="F27" s="753"/>
      <c r="G27" s="753"/>
      <c r="H27" s="753"/>
      <c r="I27" s="753"/>
      <c r="J27" s="753"/>
      <c r="K27" s="753"/>
      <c r="L27" s="753"/>
      <c r="M27" s="753"/>
    </row>
    <row r="28" spans="1:13" s="50" customFormat="1" ht="25.5">
      <c r="A28" s="748" t="s">
        <v>300</v>
      </c>
      <c r="B28" s="748"/>
      <c r="C28" s="748"/>
      <c r="D28" s="748"/>
      <c r="E28" s="748"/>
      <c r="F28" s="749" t="s">
        <v>20</v>
      </c>
      <c r="G28" s="750"/>
      <c r="H28" s="749" t="s">
        <v>19</v>
      </c>
      <c r="I28" s="750"/>
      <c r="J28" s="66" t="s">
        <v>11</v>
      </c>
      <c r="K28" s="67" t="s">
        <v>12</v>
      </c>
      <c r="L28" s="67" t="s">
        <v>13</v>
      </c>
      <c r="M28" s="67" t="s">
        <v>31</v>
      </c>
    </row>
    <row r="29" spans="1:13" ht="29.25" customHeight="1">
      <c r="A29" s="649" t="s">
        <v>297</v>
      </c>
      <c r="B29" s="649"/>
      <c r="C29" s="649"/>
      <c r="D29" s="649"/>
      <c r="E29" s="649"/>
      <c r="F29" s="732" t="s">
        <v>66</v>
      </c>
      <c r="G29" s="733"/>
      <c r="H29" s="732" t="s">
        <v>75</v>
      </c>
      <c r="I29" s="733"/>
      <c r="J29" s="145" t="s">
        <v>65</v>
      </c>
      <c r="K29" s="145"/>
      <c r="L29" s="145"/>
      <c r="M29" s="291"/>
    </row>
    <row r="30" spans="1:13" ht="29.25" customHeight="1">
      <c r="A30" s="734" t="s">
        <v>301</v>
      </c>
      <c r="B30" s="734"/>
      <c r="C30" s="734"/>
      <c r="D30" s="734"/>
      <c r="E30" s="734"/>
      <c r="F30" s="735" t="s">
        <v>302</v>
      </c>
      <c r="G30" s="735"/>
      <c r="H30" s="735"/>
      <c r="I30" s="735"/>
      <c r="J30" s="735"/>
      <c r="K30" s="735"/>
      <c r="L30" s="735"/>
      <c r="M30" s="735"/>
    </row>
    <row r="31" spans="1:13" ht="3" customHeight="1">
      <c r="A31" s="736"/>
      <c r="B31" s="737"/>
      <c r="C31" s="737"/>
      <c r="D31" s="737"/>
      <c r="E31" s="737"/>
      <c r="F31" s="737"/>
      <c r="G31" s="737"/>
      <c r="H31" s="737"/>
      <c r="I31" s="737"/>
      <c r="J31" s="737"/>
      <c r="K31" s="737"/>
      <c r="L31" s="737"/>
      <c r="M31" s="738"/>
    </row>
    <row r="32" spans="1:13">
      <c r="A32" s="731" t="s">
        <v>39</v>
      </c>
      <c r="B32" s="731"/>
      <c r="C32" s="731"/>
      <c r="D32" s="731"/>
      <c r="E32" s="731"/>
      <c r="F32" s="731"/>
      <c r="G32" s="731"/>
      <c r="H32" s="731"/>
      <c r="I32" s="731"/>
      <c r="J32" s="731"/>
      <c r="K32" s="731"/>
      <c r="L32" s="731"/>
      <c r="M32" s="731"/>
    </row>
    <row r="33" spans="1:20" ht="4.5" customHeight="1">
      <c r="A33" s="742"/>
      <c r="B33" s="742"/>
      <c r="C33" s="742"/>
      <c r="D33" s="742"/>
      <c r="E33" s="742"/>
      <c r="F33" s="742"/>
      <c r="G33" s="742"/>
      <c r="H33" s="742"/>
      <c r="I33" s="742"/>
      <c r="J33" s="742"/>
      <c r="K33" s="742"/>
      <c r="L33" s="742"/>
      <c r="M33" s="742"/>
    </row>
    <row r="34" spans="1:20">
      <c r="A34" s="743" t="s">
        <v>40</v>
      </c>
      <c r="B34" s="744"/>
      <c r="C34" s="744"/>
      <c r="D34" s="744"/>
      <c r="E34" s="744"/>
      <c r="F34" s="744"/>
      <c r="G34" s="744"/>
      <c r="H34" s="744"/>
      <c r="I34" s="744"/>
      <c r="J34" s="744"/>
      <c r="K34" s="744"/>
      <c r="L34" s="744"/>
      <c r="M34" s="744"/>
    </row>
    <row r="35" spans="1:20" ht="127.5" customHeight="1">
      <c r="A35" s="745"/>
      <c r="B35" s="746"/>
      <c r="C35" s="746"/>
      <c r="D35" s="746"/>
      <c r="E35" s="746"/>
      <c r="F35" s="746"/>
      <c r="G35" s="746"/>
      <c r="H35" s="746"/>
      <c r="I35" s="746"/>
      <c r="J35" s="746"/>
      <c r="K35" s="746"/>
      <c r="L35" s="746"/>
      <c r="M35" s="747"/>
    </row>
    <row r="36" spans="1:20" ht="213" customHeight="1">
      <c r="A36" s="247"/>
      <c r="B36" s="248"/>
      <c r="C36" s="248"/>
      <c r="D36" s="248"/>
      <c r="E36" s="248"/>
      <c r="F36" s="248"/>
      <c r="G36" s="248"/>
      <c r="H36" s="248"/>
      <c r="I36" s="248"/>
      <c r="J36" s="248"/>
      <c r="K36" s="248"/>
      <c r="L36" s="248"/>
      <c r="M36" s="249"/>
    </row>
    <row r="37" spans="1:20" ht="12.75" customHeight="1">
      <c r="A37" s="739"/>
      <c r="B37" s="740"/>
      <c r="C37" s="740"/>
      <c r="D37" s="740"/>
      <c r="E37" s="740"/>
      <c r="F37" s="740"/>
      <c r="G37" s="740"/>
      <c r="H37" s="740"/>
      <c r="I37" s="740"/>
      <c r="J37" s="740"/>
      <c r="K37" s="740"/>
      <c r="L37" s="740"/>
      <c r="M37" s="741"/>
      <c r="O37" s="87" t="s">
        <v>67</v>
      </c>
      <c r="P37" s="88" t="s">
        <v>70</v>
      </c>
      <c r="Q37" s="88" t="s">
        <v>68</v>
      </c>
      <c r="R37" s="88" t="s">
        <v>71</v>
      </c>
      <c r="S37" s="88" t="s">
        <v>69</v>
      </c>
      <c r="T37" s="88" t="s">
        <v>72</v>
      </c>
    </row>
    <row r="38" spans="1:20" ht="21.75" customHeight="1">
      <c r="A38" s="730" t="s">
        <v>41</v>
      </c>
      <c r="B38" s="730"/>
      <c r="C38" s="730"/>
      <c r="D38" s="730"/>
      <c r="E38" s="730"/>
      <c r="F38" s="730"/>
      <c r="G38" s="730"/>
      <c r="H38" s="730"/>
      <c r="I38" s="730"/>
      <c r="J38" s="730"/>
      <c r="K38" s="730"/>
      <c r="L38" s="730"/>
      <c r="M38" s="730"/>
      <c r="O38" s="89" t="s">
        <v>73</v>
      </c>
      <c r="P38" s="90">
        <v>0</v>
      </c>
      <c r="Q38" s="90">
        <v>0</v>
      </c>
      <c r="R38" s="90">
        <v>0</v>
      </c>
      <c r="S38" s="90">
        <v>999.94</v>
      </c>
      <c r="T38" s="289">
        <v>2152.3739999999998</v>
      </c>
    </row>
    <row r="39" spans="1:20" ht="199.5" customHeight="1">
      <c r="A39" s="719"/>
      <c r="B39" s="721"/>
      <c r="C39" s="721"/>
      <c r="D39" s="721"/>
      <c r="E39" s="721"/>
      <c r="F39" s="721"/>
      <c r="G39" s="721"/>
      <c r="H39" s="721"/>
      <c r="I39" s="721"/>
      <c r="J39" s="721"/>
      <c r="K39" s="721"/>
      <c r="L39" s="721"/>
      <c r="M39" s="722"/>
      <c r="O39" s="95" t="s">
        <v>77</v>
      </c>
      <c r="P39" s="90">
        <v>0</v>
      </c>
      <c r="Q39" s="90">
        <v>0</v>
      </c>
      <c r="R39" s="90">
        <v>0</v>
      </c>
      <c r="S39" s="90">
        <v>0</v>
      </c>
      <c r="T39" s="90">
        <v>0</v>
      </c>
    </row>
    <row r="40" spans="1:20" ht="6" customHeight="1">
      <c r="A40" s="730"/>
      <c r="B40" s="730"/>
      <c r="C40" s="730"/>
      <c r="D40" s="730"/>
      <c r="E40" s="730"/>
      <c r="F40" s="730"/>
      <c r="G40" s="730"/>
      <c r="H40" s="730"/>
      <c r="I40" s="730"/>
      <c r="J40" s="730"/>
      <c r="K40" s="730"/>
      <c r="L40" s="730"/>
      <c r="M40" s="730"/>
      <c r="O40" s="95" t="s">
        <v>79</v>
      </c>
      <c r="P40" s="90">
        <v>0</v>
      </c>
      <c r="Q40" s="90">
        <v>0</v>
      </c>
      <c r="R40" s="90">
        <v>0</v>
      </c>
      <c r="S40" s="90">
        <v>0</v>
      </c>
      <c r="T40" s="90">
        <v>0</v>
      </c>
    </row>
    <row r="41" spans="1:20" ht="34.5" customHeight="1">
      <c r="A41" s="727" t="s">
        <v>50</v>
      </c>
      <c r="B41" s="728"/>
      <c r="C41" s="728"/>
      <c r="D41" s="728"/>
      <c r="E41" s="729"/>
      <c r="F41" s="72" t="s">
        <v>11</v>
      </c>
      <c r="G41" s="72" t="s">
        <v>80</v>
      </c>
      <c r="H41" s="72" t="s">
        <v>51</v>
      </c>
      <c r="I41" s="72" t="s">
        <v>16</v>
      </c>
      <c r="J41" s="727" t="s">
        <v>52</v>
      </c>
      <c r="K41" s="728"/>
      <c r="L41" s="728"/>
      <c r="M41" s="729"/>
    </row>
    <row r="42" spans="1:20" ht="20.25" customHeight="1">
      <c r="A42" s="719"/>
      <c r="B42" s="721"/>
      <c r="C42" s="721"/>
      <c r="D42" s="721"/>
      <c r="E42" s="722"/>
      <c r="F42" s="224"/>
      <c r="G42" s="225"/>
      <c r="H42" s="225"/>
      <c r="I42" s="80"/>
      <c r="J42" s="719"/>
      <c r="K42" s="721"/>
      <c r="L42" s="721"/>
      <c r="M42" s="722"/>
    </row>
    <row r="43" spans="1:20">
      <c r="A43" s="719"/>
      <c r="B43" s="721"/>
      <c r="C43" s="721"/>
      <c r="D43" s="721"/>
      <c r="E43" s="722"/>
      <c r="F43" s="224"/>
      <c r="G43" s="225"/>
      <c r="H43" s="292"/>
      <c r="I43" s="293"/>
      <c r="J43" s="724"/>
      <c r="K43" s="725"/>
      <c r="L43" s="725"/>
      <c r="M43" s="726"/>
    </row>
    <row r="44" spans="1:20">
      <c r="A44" s="719"/>
      <c r="B44" s="721"/>
      <c r="C44" s="721"/>
      <c r="D44" s="721"/>
      <c r="E44" s="722"/>
      <c r="F44" s="224"/>
      <c r="G44" s="225"/>
      <c r="H44" s="225"/>
      <c r="I44" s="80"/>
      <c r="J44" s="724"/>
      <c r="K44" s="725"/>
      <c r="L44" s="725"/>
      <c r="M44" s="726"/>
    </row>
    <row r="45" spans="1:20">
      <c r="A45" s="719"/>
      <c r="B45" s="721"/>
      <c r="C45" s="721"/>
      <c r="D45" s="721"/>
      <c r="E45" s="722"/>
      <c r="F45" s="224"/>
      <c r="G45" s="225"/>
      <c r="H45" s="225"/>
      <c r="I45" s="80"/>
      <c r="J45" s="719"/>
      <c r="K45" s="721"/>
      <c r="L45" s="721"/>
      <c r="M45" s="722"/>
    </row>
    <row r="46" spans="1:20" ht="24" customHeight="1">
      <c r="A46" s="790" t="s">
        <v>56</v>
      </c>
      <c r="B46" s="791"/>
      <c r="C46" s="791"/>
      <c r="D46" s="791"/>
      <c r="E46" s="791"/>
      <c r="F46" s="791"/>
      <c r="G46" s="791"/>
      <c r="H46" s="791"/>
      <c r="I46" s="791"/>
      <c r="J46" s="791"/>
      <c r="K46" s="791"/>
      <c r="L46" s="791"/>
      <c r="M46" s="792"/>
    </row>
    <row r="47" spans="1:20" s="295" customFormat="1">
      <c r="A47" s="793"/>
      <c r="B47" s="794"/>
      <c r="C47" s="794"/>
      <c r="D47" s="794"/>
      <c r="E47" s="794"/>
      <c r="F47" s="794"/>
      <c r="G47" s="794"/>
      <c r="H47" s="794"/>
      <c r="I47" s="794"/>
      <c r="J47" s="794"/>
      <c r="K47" s="794"/>
      <c r="L47" s="794"/>
      <c r="M47" s="794"/>
      <c r="N47" s="294"/>
    </row>
    <row r="48" spans="1:20" s="295" customFormat="1" ht="15">
      <c r="A48" s="719"/>
      <c r="B48" s="720"/>
      <c r="C48" s="720"/>
      <c r="D48" s="720"/>
      <c r="E48" s="720"/>
      <c r="F48" s="720"/>
      <c r="G48" s="720"/>
      <c r="H48" s="720"/>
      <c r="I48" s="720"/>
      <c r="J48" s="720"/>
      <c r="K48" s="720"/>
      <c r="L48" s="720"/>
      <c r="M48" s="720"/>
      <c r="N48" s="294"/>
    </row>
    <row r="49" spans="1:13" s="33" customFormat="1" ht="4.5" customHeight="1">
      <c r="A49" s="799"/>
      <c r="B49" s="800"/>
      <c r="C49" s="800"/>
      <c r="D49" s="800"/>
      <c r="E49" s="800"/>
      <c r="F49" s="800"/>
      <c r="G49" s="800"/>
      <c r="H49" s="800"/>
      <c r="I49" s="800"/>
      <c r="J49" s="800"/>
      <c r="K49" s="800"/>
      <c r="L49" s="800"/>
      <c r="M49" s="800"/>
    </row>
    <row r="50" spans="1:13" ht="15" customHeight="1">
      <c r="A50" s="730" t="s">
        <v>61</v>
      </c>
      <c r="B50" s="730"/>
      <c r="C50" s="730"/>
      <c r="D50" s="730"/>
      <c r="E50" s="730"/>
      <c r="F50" s="730"/>
      <c r="G50" s="730"/>
      <c r="H50" s="730"/>
      <c r="I50" s="730"/>
      <c r="J50" s="730"/>
      <c r="K50" s="730"/>
      <c r="L50" s="730"/>
      <c r="M50" s="730"/>
    </row>
    <row r="51" spans="1:13">
      <c r="A51" s="801"/>
      <c r="B51" s="802"/>
      <c r="C51" s="802"/>
      <c r="D51" s="802"/>
      <c r="E51" s="802"/>
      <c r="F51" s="802"/>
      <c r="G51" s="802"/>
      <c r="H51" s="802"/>
      <c r="I51" s="802"/>
      <c r="J51" s="802"/>
      <c r="K51" s="802"/>
      <c r="L51" s="802"/>
      <c r="M51" s="803"/>
    </row>
    <row r="52" spans="1:13" s="43" customFormat="1">
      <c r="A52" s="805" t="s">
        <v>24</v>
      </c>
      <c r="B52" s="805"/>
      <c r="C52" s="805"/>
      <c r="D52" s="806" t="s">
        <v>23</v>
      </c>
      <c r="E52" s="807"/>
      <c r="F52" s="807"/>
      <c r="G52" s="807"/>
      <c r="H52" s="808"/>
      <c r="I52" s="809" t="s">
        <v>22</v>
      </c>
      <c r="J52" s="810"/>
      <c r="K52" s="810"/>
      <c r="L52" s="810"/>
      <c r="M52" s="811"/>
    </row>
    <row r="53" spans="1:13">
      <c r="A53" s="666"/>
      <c r="B53" s="670"/>
      <c r="C53" s="667"/>
      <c r="D53" s="804"/>
      <c r="E53" s="804"/>
      <c r="F53" s="804"/>
      <c r="G53" s="804"/>
      <c r="H53" s="804"/>
      <c r="I53" s="804"/>
      <c r="J53" s="804"/>
      <c r="K53" s="804"/>
      <c r="L53" s="804"/>
      <c r="M53" s="804"/>
    </row>
    <row r="54" spans="1:13">
      <c r="A54" s="668"/>
      <c r="B54" s="671"/>
      <c r="C54" s="669"/>
      <c r="D54" s="804"/>
      <c r="E54" s="804"/>
      <c r="F54" s="804"/>
      <c r="G54" s="804"/>
      <c r="H54" s="804"/>
      <c r="I54" s="804"/>
      <c r="J54" s="804"/>
      <c r="K54" s="804"/>
      <c r="L54" s="804"/>
      <c r="M54" s="804"/>
    </row>
    <row r="55" spans="1:13" ht="55.5" customHeight="1">
      <c r="A55" s="536"/>
      <c r="B55" s="537"/>
      <c r="C55" s="538"/>
      <c r="D55" s="804"/>
      <c r="E55" s="804"/>
      <c r="F55" s="804"/>
      <c r="G55" s="804"/>
      <c r="H55" s="804"/>
      <c r="I55" s="804"/>
      <c r="J55" s="804"/>
      <c r="K55" s="804"/>
      <c r="L55" s="804"/>
      <c r="M55" s="804"/>
    </row>
    <row r="58" spans="1:13" ht="15.75" thickBot="1">
      <c r="A58" s="783" t="s">
        <v>203</v>
      </c>
      <c r="B58" s="784"/>
      <c r="C58" s="784"/>
      <c r="D58" s="784"/>
      <c r="E58" s="784"/>
      <c r="F58" s="784"/>
    </row>
    <row r="59" spans="1:13" ht="15" customHeight="1">
      <c r="A59" s="296" t="s">
        <v>144</v>
      </c>
      <c r="B59" s="785"/>
      <c r="C59" s="786"/>
      <c r="D59" s="786"/>
      <c r="E59" s="787"/>
      <c r="F59" s="296"/>
    </row>
    <row r="60" spans="1:13" s="286" customFormat="1">
      <c r="A60" s="297"/>
      <c r="B60" s="254" t="s">
        <v>145</v>
      </c>
      <c r="C60" s="254" t="s">
        <v>146</v>
      </c>
      <c r="D60" s="254" t="s">
        <v>147</v>
      </c>
      <c r="E60" s="254" t="s">
        <v>148</v>
      </c>
      <c r="F60" s="297" t="s">
        <v>280</v>
      </c>
    </row>
    <row r="61" spans="1:13" ht="26.25" thickBot="1">
      <c r="A61" s="256" t="s">
        <v>150</v>
      </c>
      <c r="B61" s="172">
        <v>8</v>
      </c>
      <c r="C61" s="172">
        <v>4</v>
      </c>
      <c r="D61" s="172">
        <v>8</v>
      </c>
      <c r="E61" s="173">
        <v>5</v>
      </c>
      <c r="F61" s="173">
        <v>25</v>
      </c>
    </row>
    <row r="62" spans="1:13" ht="51">
      <c r="A62" s="174" t="s">
        <v>230</v>
      </c>
      <c r="B62" s="195">
        <v>11</v>
      </c>
      <c r="C62" s="196">
        <v>24</v>
      </c>
      <c r="D62" s="196">
        <v>12</v>
      </c>
      <c r="E62" s="197">
        <v>5</v>
      </c>
      <c r="F62" s="198">
        <v>52</v>
      </c>
    </row>
    <row r="63" spans="1:13" s="286" customFormat="1" ht="14.25" customHeight="1">
      <c r="A63" s="254" t="s">
        <v>204</v>
      </c>
      <c r="B63" s="253">
        <v>6</v>
      </c>
      <c r="C63" s="253">
        <v>11</v>
      </c>
      <c r="D63" s="253">
        <v>6</v>
      </c>
      <c r="E63" s="253">
        <v>7</v>
      </c>
      <c r="F63" s="253">
        <v>30</v>
      </c>
    </row>
    <row r="64" spans="1:13" s="286" customFormat="1" ht="25.5">
      <c r="A64" s="297" t="s">
        <v>151</v>
      </c>
      <c r="B64" s="253">
        <v>14</v>
      </c>
      <c r="C64" s="253">
        <v>10</v>
      </c>
      <c r="D64" s="253">
        <v>10</v>
      </c>
      <c r="E64" s="253">
        <v>7</v>
      </c>
      <c r="F64" s="253">
        <v>41</v>
      </c>
    </row>
    <row r="65" spans="1:7" ht="15" thickBot="1">
      <c r="A65" s="256" t="s">
        <v>154</v>
      </c>
      <c r="B65" s="172">
        <v>11</v>
      </c>
      <c r="C65" s="172">
        <v>4</v>
      </c>
      <c r="D65" s="172">
        <v>10</v>
      </c>
      <c r="E65" s="173">
        <v>3</v>
      </c>
      <c r="F65" s="173">
        <v>28</v>
      </c>
    </row>
    <row r="66" spans="1:7" ht="39" thickBot="1">
      <c r="A66" s="256" t="s">
        <v>205</v>
      </c>
      <c r="B66" s="172">
        <v>9</v>
      </c>
      <c r="C66" s="172">
        <v>21</v>
      </c>
      <c r="D66" s="172">
        <v>7</v>
      </c>
      <c r="E66" s="173">
        <v>4</v>
      </c>
      <c r="F66" s="173">
        <v>41</v>
      </c>
    </row>
    <row r="67" spans="1:7" ht="51.75" thickBot="1">
      <c r="A67" s="256" t="s">
        <v>262</v>
      </c>
      <c r="B67" s="172">
        <v>3</v>
      </c>
      <c r="C67" s="172">
        <v>5</v>
      </c>
      <c r="D67" s="172">
        <v>2</v>
      </c>
      <c r="E67" s="173">
        <v>3</v>
      </c>
      <c r="F67" s="173">
        <v>13</v>
      </c>
    </row>
    <row r="68" spans="1:7" ht="51.75" thickBot="1">
      <c r="A68" s="256" t="s">
        <v>206</v>
      </c>
      <c r="B68" s="172">
        <v>2</v>
      </c>
      <c r="C68" s="172">
        <v>0</v>
      </c>
      <c r="D68" s="172">
        <v>2</v>
      </c>
      <c r="E68" s="173">
        <v>0</v>
      </c>
      <c r="F68" s="173">
        <v>4</v>
      </c>
    </row>
    <row r="69" spans="1:7" ht="26.25" thickBot="1">
      <c r="A69" s="256" t="s">
        <v>207</v>
      </c>
      <c r="B69" s="172">
        <v>9</v>
      </c>
      <c r="C69" s="172">
        <v>7</v>
      </c>
      <c r="D69" s="172">
        <v>10</v>
      </c>
      <c r="E69" s="173">
        <v>3</v>
      </c>
      <c r="F69" s="173">
        <v>29</v>
      </c>
    </row>
    <row r="70" spans="1:7" ht="26.25" thickBot="1">
      <c r="A70" s="256" t="s">
        <v>208</v>
      </c>
      <c r="B70" s="172">
        <v>12</v>
      </c>
      <c r="C70" s="172">
        <v>29</v>
      </c>
      <c r="D70" s="172">
        <v>12</v>
      </c>
      <c r="E70" s="173">
        <v>8</v>
      </c>
      <c r="F70" s="173">
        <v>61</v>
      </c>
    </row>
    <row r="71" spans="1:7" ht="51.75" thickBot="1">
      <c r="A71" s="256" t="s">
        <v>209</v>
      </c>
      <c r="B71" s="172">
        <v>3</v>
      </c>
      <c r="C71" s="172">
        <v>0</v>
      </c>
      <c r="D71" s="172">
        <v>2</v>
      </c>
      <c r="E71" s="173">
        <v>0</v>
      </c>
      <c r="F71" s="173">
        <v>5</v>
      </c>
      <c r="G71" s="165"/>
    </row>
    <row r="72" spans="1:7" ht="15.75" thickBot="1">
      <c r="A72" s="296"/>
      <c r="B72" s="795" t="s">
        <v>210</v>
      </c>
      <c r="C72" s="796"/>
      <c r="D72" s="796"/>
      <c r="E72" s="797"/>
      <c r="F72" s="193"/>
      <c r="G72" s="165"/>
    </row>
    <row r="73" spans="1:7" ht="15.75" customHeight="1" thickBot="1">
      <c r="A73" s="313"/>
      <c r="B73" s="171" t="s">
        <v>211</v>
      </c>
      <c r="C73" s="171" t="s">
        <v>212</v>
      </c>
      <c r="D73" s="192" t="s">
        <v>138</v>
      </c>
      <c r="E73" s="798" t="s">
        <v>139</v>
      </c>
      <c r="F73" s="798"/>
      <c r="G73" s="176" t="s">
        <v>133</v>
      </c>
    </row>
    <row r="74" spans="1:7" ht="38.25">
      <c r="A74" s="255" t="s">
        <v>213</v>
      </c>
      <c r="B74" s="257">
        <v>261</v>
      </c>
      <c r="C74" s="258">
        <v>304</v>
      </c>
      <c r="D74" s="259">
        <v>267</v>
      </c>
      <c r="E74" s="788">
        <v>153</v>
      </c>
      <c r="F74" s="789"/>
      <c r="G74" s="252">
        <v>985</v>
      </c>
    </row>
    <row r="75" spans="1:7" ht="14.25" customHeight="1" thickBot="1">
      <c r="A75" s="256" t="s">
        <v>214</v>
      </c>
      <c r="B75" s="172">
        <v>108</v>
      </c>
      <c r="C75" s="175">
        <v>174</v>
      </c>
      <c r="D75" s="182">
        <v>164</v>
      </c>
      <c r="E75" s="780">
        <v>93</v>
      </c>
      <c r="F75" s="780"/>
      <c r="G75" s="252">
        <v>539</v>
      </c>
    </row>
    <row r="76" spans="1:7" ht="15" customHeight="1" thickBot="1">
      <c r="A76" s="256" t="s">
        <v>150</v>
      </c>
      <c r="B76" s="172">
        <v>6</v>
      </c>
      <c r="C76" s="175">
        <v>5</v>
      </c>
      <c r="D76" s="182">
        <v>10</v>
      </c>
      <c r="E76" s="777">
        <v>2</v>
      </c>
      <c r="F76" s="778"/>
      <c r="G76" s="252">
        <v>23</v>
      </c>
    </row>
    <row r="77" spans="1:7" ht="77.25" thickBot="1">
      <c r="A77" s="256" t="s">
        <v>215</v>
      </c>
      <c r="B77" s="172">
        <v>56</v>
      </c>
      <c r="C77" s="175">
        <v>86</v>
      </c>
      <c r="D77" s="182">
        <v>103</v>
      </c>
      <c r="E77" s="777">
        <v>54</v>
      </c>
      <c r="F77" s="778"/>
      <c r="G77" s="252">
        <v>299</v>
      </c>
    </row>
    <row r="78" spans="1:7" ht="26.25" thickBot="1">
      <c r="A78" s="256" t="s">
        <v>216</v>
      </c>
      <c r="B78" s="172">
        <v>41</v>
      </c>
      <c r="C78" s="175">
        <v>45</v>
      </c>
      <c r="D78" s="182">
        <v>15</v>
      </c>
      <c r="E78" s="777">
        <v>12</v>
      </c>
      <c r="F78" s="778"/>
      <c r="G78" s="252">
        <v>113</v>
      </c>
    </row>
    <row r="79" spans="1:7" ht="51.75" thickBot="1">
      <c r="A79" s="256" t="s">
        <v>217</v>
      </c>
      <c r="B79" s="172">
        <v>25</v>
      </c>
      <c r="C79" s="175">
        <v>27</v>
      </c>
      <c r="D79" s="182">
        <v>19</v>
      </c>
      <c r="E79" s="777">
        <v>35</v>
      </c>
      <c r="F79" s="778"/>
      <c r="G79" s="252">
        <v>106</v>
      </c>
    </row>
    <row r="80" spans="1:7" ht="15.75" thickBot="1">
      <c r="A80" s="256" t="s">
        <v>218</v>
      </c>
      <c r="B80" s="172">
        <v>18</v>
      </c>
      <c r="C80" s="175">
        <v>27</v>
      </c>
      <c r="D80" s="182">
        <v>17</v>
      </c>
      <c r="E80" s="777">
        <v>22</v>
      </c>
      <c r="F80" s="778"/>
      <c r="G80" s="252">
        <v>84</v>
      </c>
    </row>
    <row r="81" spans="1:7" ht="51.75" thickBot="1">
      <c r="A81" s="256" t="s">
        <v>219</v>
      </c>
      <c r="B81" s="172">
        <v>3</v>
      </c>
      <c r="C81" s="172">
        <v>5</v>
      </c>
      <c r="D81" s="182">
        <v>18</v>
      </c>
      <c r="E81" s="779">
        <v>14</v>
      </c>
      <c r="F81" s="779"/>
      <c r="G81" s="252">
        <v>40</v>
      </c>
    </row>
    <row r="82" spans="1:7" ht="15">
      <c r="A82" s="165"/>
      <c r="B82" s="165"/>
      <c r="C82" s="165"/>
      <c r="D82" s="165"/>
      <c r="E82" s="165"/>
      <c r="F82" s="183"/>
      <c r="G82" s="165"/>
    </row>
    <row r="83" spans="1:7" ht="15.75">
      <c r="A83" s="781" t="s">
        <v>220</v>
      </c>
      <c r="B83" s="781"/>
      <c r="C83" s="781"/>
      <c r="D83" s="781"/>
      <c r="E83" s="782"/>
      <c r="F83" s="177"/>
      <c r="G83" s="165"/>
    </row>
    <row r="84" spans="1:7" ht="31.5">
      <c r="A84" s="168" t="s">
        <v>134</v>
      </c>
      <c r="B84" s="168" t="s">
        <v>135</v>
      </c>
      <c r="C84" s="168" t="s">
        <v>135</v>
      </c>
      <c r="D84" s="168" t="s">
        <v>135</v>
      </c>
      <c r="E84" s="179" t="s">
        <v>135</v>
      </c>
      <c r="F84" s="177" t="s">
        <v>133</v>
      </c>
      <c r="G84" s="165"/>
    </row>
    <row r="85" spans="1:7" ht="16.5" thickBot="1">
      <c r="A85" s="169"/>
      <c r="B85" s="170" t="s">
        <v>136</v>
      </c>
      <c r="C85" s="170" t="s">
        <v>137</v>
      </c>
      <c r="D85" s="170" t="s">
        <v>138</v>
      </c>
      <c r="E85" s="180" t="s">
        <v>139</v>
      </c>
      <c r="F85" s="177"/>
      <c r="G85" s="165"/>
    </row>
    <row r="86" spans="1:7" ht="16.5" thickBot="1">
      <c r="A86" s="166"/>
      <c r="B86" s="167"/>
      <c r="C86" s="167"/>
      <c r="D86" s="167"/>
      <c r="E86" s="181"/>
      <c r="F86" s="177"/>
      <c r="G86" s="165"/>
    </row>
    <row r="87" spans="1:7" ht="16.5" thickBot="1">
      <c r="A87" s="166"/>
      <c r="B87" s="167"/>
      <c r="C87" s="167"/>
      <c r="D87" s="167"/>
      <c r="E87" s="181"/>
      <c r="F87" s="177"/>
      <c r="G87" s="165"/>
    </row>
    <row r="88" spans="1:7" ht="16.5" thickBot="1">
      <c r="A88" s="166"/>
      <c r="B88" s="167"/>
      <c r="C88" s="167"/>
      <c r="D88" s="167"/>
      <c r="E88" s="181"/>
      <c r="F88" s="177"/>
      <c r="G88" s="165"/>
    </row>
    <row r="89" spans="1:7" ht="15">
      <c r="A89" s="165"/>
      <c r="B89" s="165"/>
      <c r="C89" s="165"/>
      <c r="D89" s="165"/>
      <c r="E89" s="165"/>
      <c r="F89" s="177"/>
      <c r="G89" s="165"/>
    </row>
    <row r="90" spans="1:7" ht="15.75">
      <c r="A90" s="771" t="s">
        <v>221</v>
      </c>
      <c r="B90" s="771"/>
      <c r="C90" s="771"/>
      <c r="D90" s="771"/>
      <c r="E90" s="772"/>
      <c r="F90" s="177"/>
      <c r="G90" s="165"/>
    </row>
    <row r="91" spans="1:7" ht="48" thickBot="1">
      <c r="A91" s="169" t="s">
        <v>222</v>
      </c>
      <c r="B91" s="170" t="s">
        <v>136</v>
      </c>
      <c r="C91" s="170" t="s">
        <v>137</v>
      </c>
      <c r="D91" s="170" t="s">
        <v>138</v>
      </c>
      <c r="E91" s="180" t="s">
        <v>139</v>
      </c>
      <c r="F91" s="177" t="s">
        <v>133</v>
      </c>
      <c r="G91" s="165"/>
    </row>
    <row r="92" spans="1:7" ht="16.5" thickBot="1">
      <c r="A92" s="166"/>
      <c r="B92" s="167">
        <v>15</v>
      </c>
      <c r="C92" s="167">
        <v>14</v>
      </c>
      <c r="D92" s="167">
        <v>13</v>
      </c>
      <c r="E92" s="181">
        <v>6</v>
      </c>
      <c r="F92" s="194">
        <v>48</v>
      </c>
      <c r="G92" s="165"/>
    </row>
    <row r="93" spans="1:7" ht="16.5" thickBot="1">
      <c r="A93" s="166"/>
      <c r="B93" s="167"/>
      <c r="C93" s="167"/>
      <c r="D93" s="167"/>
      <c r="E93" s="181"/>
      <c r="F93" s="177"/>
      <c r="G93" s="165"/>
    </row>
    <row r="94" spans="1:7" ht="16.5" thickBot="1">
      <c r="A94" s="166"/>
      <c r="B94" s="167"/>
      <c r="C94" s="167"/>
      <c r="D94" s="167"/>
      <c r="E94" s="181"/>
      <c r="F94" s="177"/>
      <c r="G94" s="165"/>
    </row>
    <row r="95" spans="1:7" ht="15">
      <c r="A95" s="165"/>
      <c r="B95" s="165"/>
      <c r="C95" s="165"/>
      <c r="D95" s="165"/>
      <c r="E95" s="165"/>
      <c r="F95" s="177"/>
      <c r="G95" s="165"/>
    </row>
    <row r="96" spans="1:7" ht="15.75">
      <c r="A96" s="773" t="s">
        <v>223</v>
      </c>
      <c r="B96" s="774"/>
      <c r="C96" s="774"/>
      <c r="D96" s="774"/>
      <c r="E96" s="774"/>
      <c r="F96" s="774"/>
      <c r="G96" s="774"/>
    </row>
    <row r="97" spans="1:7" ht="60">
      <c r="A97" s="168" t="s">
        <v>134</v>
      </c>
      <c r="B97" s="190" t="s">
        <v>224</v>
      </c>
      <c r="C97" s="190" t="s">
        <v>225</v>
      </c>
      <c r="D97" s="190" t="s">
        <v>226</v>
      </c>
      <c r="E97" s="191" t="s">
        <v>227</v>
      </c>
      <c r="F97" s="185" t="s">
        <v>228</v>
      </c>
      <c r="G97" s="185" t="s">
        <v>231</v>
      </c>
    </row>
    <row r="98" spans="1:7" ht="15.75">
      <c r="A98" s="188" t="s">
        <v>136</v>
      </c>
      <c r="B98" s="189">
        <v>568</v>
      </c>
      <c r="C98" s="189">
        <v>131</v>
      </c>
      <c r="D98" s="189">
        <v>64</v>
      </c>
      <c r="E98" s="189">
        <v>265</v>
      </c>
      <c r="F98" s="184">
        <v>111</v>
      </c>
      <c r="G98" s="184">
        <v>21</v>
      </c>
    </row>
    <row r="99" spans="1:7" ht="15.75">
      <c r="A99" s="188" t="s">
        <v>137</v>
      </c>
      <c r="B99" s="189">
        <v>632</v>
      </c>
      <c r="C99" s="189">
        <v>113</v>
      </c>
      <c r="D99" s="189">
        <v>60</v>
      </c>
      <c r="E99" s="189">
        <v>157</v>
      </c>
      <c r="F99" s="184">
        <v>160</v>
      </c>
      <c r="G99" s="184">
        <v>18</v>
      </c>
    </row>
    <row r="100" spans="1:7" ht="15.75">
      <c r="A100" s="186" t="s">
        <v>138</v>
      </c>
      <c r="B100" s="187">
        <v>560</v>
      </c>
      <c r="C100" s="187">
        <v>103</v>
      </c>
      <c r="D100" s="187">
        <v>69</v>
      </c>
      <c r="E100" s="178">
        <v>245</v>
      </c>
      <c r="F100" s="184">
        <v>138</v>
      </c>
      <c r="G100" s="184">
        <v>14</v>
      </c>
    </row>
    <row r="101" spans="1:7" ht="15.75">
      <c r="A101" s="188" t="s">
        <v>139</v>
      </c>
      <c r="B101" s="189">
        <v>412</v>
      </c>
      <c r="C101" s="189">
        <v>82</v>
      </c>
      <c r="D101" s="189">
        <v>20</v>
      </c>
      <c r="E101" s="189">
        <v>54</v>
      </c>
      <c r="F101" s="184">
        <v>95</v>
      </c>
      <c r="G101" s="184">
        <v>13</v>
      </c>
    </row>
    <row r="102" spans="1:7" ht="15.75">
      <c r="A102" s="188" t="s">
        <v>133</v>
      </c>
      <c r="B102" s="189">
        <v>2172</v>
      </c>
      <c r="C102" s="189">
        <v>429</v>
      </c>
      <c r="D102" s="189">
        <v>213</v>
      </c>
      <c r="E102" s="189">
        <v>721</v>
      </c>
      <c r="F102" s="184">
        <v>504</v>
      </c>
      <c r="G102" s="184">
        <v>66</v>
      </c>
    </row>
    <row r="103" spans="1:7" ht="15.75">
      <c r="A103" s="188"/>
      <c r="B103" s="189"/>
      <c r="C103" s="189"/>
      <c r="D103" s="189"/>
      <c r="E103" s="189"/>
      <c r="F103" s="177"/>
      <c r="G103" s="177"/>
    </row>
    <row r="104" spans="1:7" ht="15.75">
      <c r="A104" s="188"/>
      <c r="B104" s="771" t="s">
        <v>229</v>
      </c>
      <c r="C104" s="771"/>
      <c r="D104" s="771"/>
      <c r="E104" s="771"/>
      <c r="F104" s="772"/>
      <c r="G104" s="177"/>
    </row>
    <row r="105" spans="1:7" ht="45">
      <c r="A105" s="314" t="s">
        <v>144</v>
      </c>
      <c r="B105" s="314" t="s">
        <v>145</v>
      </c>
      <c r="C105" s="314" t="s">
        <v>146</v>
      </c>
      <c r="D105" s="314" t="s">
        <v>147</v>
      </c>
      <c r="E105" s="314" t="s">
        <v>148</v>
      </c>
      <c r="F105" s="314" t="s">
        <v>149</v>
      </c>
      <c r="G105" s="251"/>
    </row>
    <row r="106" spans="1:7" ht="30">
      <c r="A106" s="315" t="s">
        <v>150</v>
      </c>
      <c r="B106" s="316">
        <v>65</v>
      </c>
      <c r="C106" s="316">
        <v>92</v>
      </c>
      <c r="D106" s="316">
        <v>157</v>
      </c>
      <c r="E106" s="316">
        <v>73</v>
      </c>
      <c r="F106" s="316">
        <f>SUM(B106:E106)</f>
        <v>387</v>
      </c>
      <c r="G106" s="165"/>
    </row>
    <row r="107" spans="1:7" ht="30.75" thickBot="1">
      <c r="A107" s="317" t="s">
        <v>151</v>
      </c>
      <c r="B107" s="318">
        <v>9</v>
      </c>
      <c r="C107" s="319">
        <v>13</v>
      </c>
      <c r="D107" s="319">
        <v>7</v>
      </c>
      <c r="E107" s="320">
        <v>6</v>
      </c>
      <c r="F107" s="321">
        <f t="shared" ref="F107:F116" si="2">SUM(B107:E107)</f>
        <v>35</v>
      </c>
      <c r="G107" s="165"/>
    </row>
    <row r="108" spans="1:7" ht="30">
      <c r="A108" s="322" t="s">
        <v>152</v>
      </c>
      <c r="B108" s="323">
        <v>37</v>
      </c>
      <c r="C108" s="324">
        <v>45</v>
      </c>
      <c r="D108" s="324">
        <v>54</v>
      </c>
      <c r="E108" s="325">
        <v>40</v>
      </c>
      <c r="F108" s="326">
        <f t="shared" si="2"/>
        <v>176</v>
      </c>
      <c r="G108" s="165"/>
    </row>
    <row r="109" spans="1:7" ht="15" customHeight="1" thickBot="1">
      <c r="A109" s="327" t="s">
        <v>153</v>
      </c>
      <c r="B109" s="328">
        <v>25</v>
      </c>
      <c r="C109" s="328">
        <v>43</v>
      </c>
      <c r="D109" s="328">
        <v>25</v>
      </c>
      <c r="E109" s="329">
        <v>13</v>
      </c>
      <c r="F109" s="329">
        <f t="shared" si="2"/>
        <v>106</v>
      </c>
      <c r="G109" s="165"/>
    </row>
    <row r="110" spans="1:7" ht="15.75" thickBot="1">
      <c r="A110" s="327" t="s">
        <v>154</v>
      </c>
      <c r="B110" s="328">
        <v>7</v>
      </c>
      <c r="C110" s="328">
        <v>8</v>
      </c>
      <c r="D110" s="328">
        <v>6</v>
      </c>
      <c r="E110" s="329">
        <v>3</v>
      </c>
      <c r="F110" s="329">
        <f t="shared" si="2"/>
        <v>24</v>
      </c>
      <c r="G110" s="165"/>
    </row>
    <row r="111" spans="1:7" ht="15" customHeight="1" thickBot="1">
      <c r="A111" s="327" t="s">
        <v>155</v>
      </c>
      <c r="B111" s="328">
        <v>47</v>
      </c>
      <c r="C111" s="328">
        <v>98</v>
      </c>
      <c r="D111" s="328">
        <v>48</v>
      </c>
      <c r="E111" s="329">
        <v>36</v>
      </c>
      <c r="F111" s="329">
        <f t="shared" si="2"/>
        <v>229</v>
      </c>
      <c r="G111" s="165"/>
    </row>
    <row r="112" spans="1:7" ht="75.75" thickBot="1">
      <c r="A112" s="327" t="s">
        <v>156</v>
      </c>
      <c r="B112" s="328">
        <v>16</v>
      </c>
      <c r="C112" s="328">
        <v>16</v>
      </c>
      <c r="D112" s="328">
        <v>4</v>
      </c>
      <c r="E112" s="329">
        <v>11</v>
      </c>
      <c r="F112" s="329">
        <f t="shared" si="2"/>
        <v>47</v>
      </c>
      <c r="G112" s="165"/>
    </row>
    <row r="113" spans="1:7" ht="90.75" thickBot="1">
      <c r="A113" s="327" t="s">
        <v>157</v>
      </c>
      <c r="B113" s="328">
        <v>2</v>
      </c>
      <c r="C113" s="328">
        <v>4</v>
      </c>
      <c r="D113" s="328">
        <v>4</v>
      </c>
      <c r="E113" s="329">
        <v>6</v>
      </c>
      <c r="F113" s="329">
        <f t="shared" si="2"/>
        <v>16</v>
      </c>
      <c r="G113" s="165"/>
    </row>
    <row r="114" spans="1:7" ht="45.75" thickBot="1">
      <c r="A114" s="327" t="s">
        <v>158</v>
      </c>
      <c r="B114" s="328">
        <v>420</v>
      </c>
      <c r="C114" s="328">
        <v>544</v>
      </c>
      <c r="D114" s="328">
        <v>246</v>
      </c>
      <c r="E114" s="329">
        <v>348</v>
      </c>
      <c r="F114" s="329">
        <f t="shared" si="2"/>
        <v>1558</v>
      </c>
      <c r="G114" s="165"/>
    </row>
    <row r="115" spans="1:7" ht="30.75" thickBot="1">
      <c r="A115" s="327" t="s">
        <v>159</v>
      </c>
      <c r="B115" s="328">
        <v>270</v>
      </c>
      <c r="C115" s="328">
        <v>310</v>
      </c>
      <c r="D115" s="328">
        <v>267</v>
      </c>
      <c r="E115" s="329">
        <v>143</v>
      </c>
      <c r="F115" s="329">
        <f t="shared" si="2"/>
        <v>990</v>
      </c>
    </row>
    <row r="116" spans="1:7" ht="30.75" thickBot="1">
      <c r="A116" s="327" t="s">
        <v>160</v>
      </c>
      <c r="B116" s="328">
        <v>345</v>
      </c>
      <c r="C116" s="328">
        <v>283</v>
      </c>
      <c r="D116" s="328">
        <v>238</v>
      </c>
      <c r="E116" s="329">
        <v>451</v>
      </c>
      <c r="F116" s="329">
        <f t="shared" si="2"/>
        <v>1317</v>
      </c>
    </row>
    <row r="117" spans="1:7" ht="15">
      <c r="A117" s="165"/>
      <c r="B117" s="165"/>
      <c r="C117" s="165"/>
      <c r="D117" s="165"/>
      <c r="E117" s="165"/>
      <c r="F117" s="177"/>
    </row>
    <row r="118" spans="1:7" ht="15.75">
      <c r="A118" s="775"/>
      <c r="B118" s="775"/>
      <c r="C118" s="775"/>
      <c r="D118" s="775"/>
      <c r="E118" s="776"/>
      <c r="F118" s="177"/>
    </row>
    <row r="119" spans="1:7" ht="15.75">
      <c r="A119" s="168"/>
      <c r="B119" s="168"/>
      <c r="C119" s="168"/>
      <c r="D119" s="168"/>
      <c r="E119" s="179"/>
      <c r="F119" s="177"/>
    </row>
    <row r="120" spans="1:7" ht="16.5" thickBot="1">
      <c r="A120" s="169"/>
      <c r="B120" s="170"/>
      <c r="C120" s="170"/>
      <c r="D120" s="170"/>
      <c r="E120" s="180"/>
      <c r="F120" s="177"/>
    </row>
    <row r="121" spans="1:7" ht="16.5" thickBot="1">
      <c r="A121" s="166"/>
      <c r="B121" s="167"/>
      <c r="C121" s="167"/>
      <c r="D121" s="167"/>
      <c r="E121" s="181"/>
      <c r="F121" s="177"/>
    </row>
    <row r="122" spans="1:7" ht="16.5" thickBot="1">
      <c r="A122" s="166"/>
      <c r="B122" s="167"/>
      <c r="C122" s="167"/>
      <c r="D122" s="167"/>
      <c r="E122" s="181"/>
      <c r="F122" s="177"/>
    </row>
    <row r="123" spans="1:7" ht="16.5" thickBot="1">
      <c r="A123" s="166"/>
      <c r="B123" s="167"/>
      <c r="C123" s="167"/>
      <c r="D123" s="167"/>
      <c r="E123" s="181"/>
      <c r="F123" s="177"/>
    </row>
    <row r="126" spans="1:7" ht="15">
      <c r="B126" s="177"/>
      <c r="C126" s="298" t="s">
        <v>281</v>
      </c>
      <c r="D126" s="177"/>
      <c r="E126" s="299"/>
      <c r="F126" s="299"/>
      <c r="G126" s="299"/>
    </row>
    <row r="127" spans="1:7" ht="15">
      <c r="B127" s="165"/>
      <c r="C127" s="300" t="s">
        <v>16</v>
      </c>
      <c r="D127" s="300" t="s">
        <v>282</v>
      </c>
      <c r="E127" s="299"/>
      <c r="F127" s="299"/>
      <c r="G127" s="299"/>
    </row>
    <row r="128" spans="1:7">
      <c r="B128" s="301" t="s">
        <v>283</v>
      </c>
      <c r="C128" s="302">
        <v>0.21035284994183792</v>
      </c>
      <c r="D128" s="303">
        <v>325500</v>
      </c>
      <c r="E128" s="299"/>
      <c r="F128" s="299"/>
      <c r="G128" s="299"/>
    </row>
    <row r="129" spans="2:7">
      <c r="B129" s="301" t="s">
        <v>284</v>
      </c>
      <c r="C129" s="302">
        <v>0.4129507561070182</v>
      </c>
      <c r="D129" s="303">
        <v>639000</v>
      </c>
      <c r="E129" s="299"/>
      <c r="F129" s="299"/>
      <c r="G129" s="299"/>
    </row>
    <row r="130" spans="2:7">
      <c r="B130" s="301" t="s">
        <v>285</v>
      </c>
      <c r="C130" s="302">
        <v>0.37669639395114385</v>
      </c>
      <c r="D130" s="304">
        <v>582900</v>
      </c>
      <c r="E130" s="299"/>
      <c r="F130" s="299"/>
      <c r="G130" s="305">
        <f>D131+D137</f>
        <v>3830411.46</v>
      </c>
    </row>
    <row r="131" spans="2:7">
      <c r="B131" s="301" t="s">
        <v>132</v>
      </c>
      <c r="C131" s="306">
        <v>1</v>
      </c>
      <c r="D131" s="307">
        <v>1547400</v>
      </c>
      <c r="E131" s="299"/>
      <c r="F131" s="299"/>
      <c r="G131" s="299"/>
    </row>
    <row r="132" spans="2:7" ht="15">
      <c r="B132" s="286"/>
      <c r="C132" s="298" t="s">
        <v>286</v>
      </c>
      <c r="D132" s="177"/>
      <c r="E132" s="299"/>
      <c r="F132" s="299"/>
      <c r="G132" s="299"/>
    </row>
    <row r="133" spans="2:7">
      <c r="B133" s="308" t="s">
        <v>287</v>
      </c>
      <c r="C133" s="309">
        <v>6.6739025479968461E-2</v>
      </c>
      <c r="D133" s="303">
        <v>152365.96</v>
      </c>
    </row>
    <row r="134" spans="2:7">
      <c r="B134" s="308" t="s">
        <v>288</v>
      </c>
      <c r="C134" s="309">
        <v>4.530748172416095E-2</v>
      </c>
      <c r="D134" s="303">
        <v>103437.5</v>
      </c>
    </row>
    <row r="135" spans="2:7">
      <c r="B135" s="308" t="s">
        <v>289</v>
      </c>
      <c r="C135" s="309">
        <v>0.62733281242486627</v>
      </c>
      <c r="D135" s="303">
        <v>1432208</v>
      </c>
    </row>
    <row r="136" spans="2:7">
      <c r="B136" s="308" t="s">
        <v>290</v>
      </c>
      <c r="C136" s="309">
        <v>0.26062068037100439</v>
      </c>
      <c r="D136" s="303">
        <v>595000</v>
      </c>
    </row>
    <row r="137" spans="2:7">
      <c r="B137" s="310" t="s">
        <v>132</v>
      </c>
      <c r="C137" s="311">
        <v>1</v>
      </c>
      <c r="D137" s="312">
        <v>2283011.46</v>
      </c>
    </row>
  </sheetData>
  <mergeCells count="95">
    <mergeCell ref="J42:M42"/>
    <mergeCell ref="A46:M46"/>
    <mergeCell ref="A47:M47"/>
    <mergeCell ref="B72:E72"/>
    <mergeCell ref="E73:F73"/>
    <mergeCell ref="A49:M49"/>
    <mergeCell ref="A50:M50"/>
    <mergeCell ref="A51:M51"/>
    <mergeCell ref="A53:C55"/>
    <mergeCell ref="D53:H55"/>
    <mergeCell ref="I53:M55"/>
    <mergeCell ref="A52:C52"/>
    <mergeCell ref="D52:H52"/>
    <mergeCell ref="I52:M52"/>
    <mergeCell ref="A44:E44"/>
    <mergeCell ref="J44:M44"/>
    <mergeCell ref="E75:F75"/>
    <mergeCell ref="E76:F76"/>
    <mergeCell ref="A83:E83"/>
    <mergeCell ref="A58:F58"/>
    <mergeCell ref="B59:E59"/>
    <mergeCell ref="E77:F77"/>
    <mergeCell ref="E74:F74"/>
    <mergeCell ref="A90:E90"/>
    <mergeCell ref="A96:G96"/>
    <mergeCell ref="B104:F104"/>
    <mergeCell ref="A118:E118"/>
    <mergeCell ref="E78:F78"/>
    <mergeCell ref="E79:F79"/>
    <mergeCell ref="E80:F80"/>
    <mergeCell ref="E81:F81"/>
    <mergeCell ref="A1:M1"/>
    <mergeCell ref="A2:M2"/>
    <mergeCell ref="A3:B3"/>
    <mergeCell ref="C3:M3"/>
    <mergeCell ref="A5:B5"/>
    <mergeCell ref="C5:M5"/>
    <mergeCell ref="B16:C16"/>
    <mergeCell ref="A7:B7"/>
    <mergeCell ref="C7:M7"/>
    <mergeCell ref="A9:C9"/>
    <mergeCell ref="D9:J9"/>
    <mergeCell ref="K9:M9"/>
    <mergeCell ref="B10:C10"/>
    <mergeCell ref="B11:C11"/>
    <mergeCell ref="B12:C12"/>
    <mergeCell ref="B13:C13"/>
    <mergeCell ref="B14:C14"/>
    <mergeCell ref="B15:C15"/>
    <mergeCell ref="A17:C17"/>
    <mergeCell ref="A19:M19"/>
    <mergeCell ref="A20:E20"/>
    <mergeCell ref="F20:G20"/>
    <mergeCell ref="H20:I20"/>
    <mergeCell ref="A28:E28"/>
    <mergeCell ref="F28:G28"/>
    <mergeCell ref="H28:I28"/>
    <mergeCell ref="A21:E21"/>
    <mergeCell ref="F21:G21"/>
    <mergeCell ref="H21:I21"/>
    <mergeCell ref="A22:E23"/>
    <mergeCell ref="F22:M23"/>
    <mergeCell ref="A24:E24"/>
    <mergeCell ref="F24:G24"/>
    <mergeCell ref="H24:I24"/>
    <mergeCell ref="A25:E25"/>
    <mergeCell ref="F25:G25"/>
    <mergeCell ref="H25:I25"/>
    <mergeCell ref="A26:E27"/>
    <mergeCell ref="F26:M27"/>
    <mergeCell ref="A39:M39"/>
    <mergeCell ref="A30:E30"/>
    <mergeCell ref="F30:M30"/>
    <mergeCell ref="A31:M31"/>
    <mergeCell ref="A37:M37"/>
    <mergeCell ref="A38:M38"/>
    <mergeCell ref="A33:M33"/>
    <mergeCell ref="A34:M34"/>
    <mergeCell ref="A35:M35"/>
    <mergeCell ref="A48:M48"/>
    <mergeCell ref="A45:E45"/>
    <mergeCell ref="J45:M45"/>
    <mergeCell ref="N14:S14"/>
    <mergeCell ref="N15:S15"/>
    <mergeCell ref="N16:S16"/>
    <mergeCell ref="A43:E43"/>
    <mergeCell ref="J43:M43"/>
    <mergeCell ref="A41:E41"/>
    <mergeCell ref="J41:M41"/>
    <mergeCell ref="A42:E42"/>
    <mergeCell ref="A40:M40"/>
    <mergeCell ref="A32:M32"/>
    <mergeCell ref="A29:E29"/>
    <mergeCell ref="F29:G29"/>
    <mergeCell ref="H29:I29"/>
  </mergeCells>
  <pageMargins left="0.511811024" right="0.511811024" top="0.78740157499999996" bottom="0.78740157499999996" header="0.31496062000000002" footer="0.31496062000000002"/>
  <pageSetup paperSize="9"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A15" sqref="A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'2201'!$B$4</f>
        <v xml:space="preserve">21 - Secretaria Municipal de Planejamento, Regularização, Habitação, Meio Ambiente, Ciência e Tecnologia </v>
      </c>
      <c r="C4" s="431"/>
      <c r="D4" s="431"/>
      <c r="E4" s="431"/>
      <c r="F4" s="431"/>
      <c r="G4" s="432"/>
    </row>
    <row r="5" spans="1:8" ht="30.75" customHeight="1">
      <c r="A5" s="342" t="s">
        <v>305</v>
      </c>
      <c r="B5" s="451" t="str">
        <f>'2201'!$B$5</f>
        <v xml:space="preserve">2145 - Secretaria Municipal de Planejamento, Regularização, Habitação, Meio Ambiente, Ciência e Tecnologia </v>
      </c>
      <c r="C5" s="452"/>
      <c r="D5" s="452"/>
      <c r="E5" s="452"/>
      <c r="F5" s="452"/>
      <c r="G5" s="453"/>
    </row>
    <row r="6" spans="1:8" ht="15" customHeight="1">
      <c r="A6" s="336" t="s">
        <v>33</v>
      </c>
      <c r="B6" s="454" t="s">
        <v>364</v>
      </c>
      <c r="C6" s="452"/>
      <c r="D6" s="452"/>
      <c r="E6" s="452"/>
      <c r="F6" s="452"/>
      <c r="G6" s="453"/>
    </row>
    <row r="7" spans="1:8" ht="135" customHeight="1">
      <c r="A7" s="336" t="s">
        <v>306</v>
      </c>
      <c r="B7" s="448" t="s">
        <v>371</v>
      </c>
      <c r="C7" s="449"/>
      <c r="D7" s="449"/>
      <c r="E7" s="449"/>
      <c r="F7" s="449"/>
      <c r="G7" s="450"/>
    </row>
    <row r="8" spans="1:8" ht="29.25" customHeight="1">
      <c r="A8" s="336" t="s">
        <v>307</v>
      </c>
      <c r="B8" s="448" t="s">
        <v>372</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'[1]DESCRICAO GESTAO'!$B$1307</f>
        <v>Serviço mantido</v>
      </c>
      <c r="B12" s="463"/>
      <c r="C12" s="464" t="str">
        <f>'[1]DESCRICAO GESTAO'!$E$1307</f>
        <v>Porcentagem</v>
      </c>
      <c r="D12" s="465"/>
      <c r="E12" s="337">
        <v>100</v>
      </c>
      <c r="F12" s="350">
        <f>IFERROR(E12*E16/100,0)</f>
        <v>56.615140620012852</v>
      </c>
      <c r="G12" s="349">
        <f>IFERROR(F12/E12*100,0)</f>
        <v>56.615140620012852</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257000</v>
      </c>
      <c r="B15" s="364">
        <v>173382.86</v>
      </c>
      <c r="C15" s="340">
        <v>172907.86</v>
      </c>
      <c r="D15" s="340">
        <v>117473.75</v>
      </c>
      <c r="E15" s="340">
        <v>98160.95</v>
      </c>
      <c r="F15" s="341">
        <v>0</v>
      </c>
      <c r="G15" s="349">
        <f>IFERROR(B15-C15-F15,0)</f>
        <v>475</v>
      </c>
    </row>
    <row r="16" spans="1:8" ht="16.5" thickBot="1">
      <c r="A16" s="455" t="s">
        <v>323</v>
      </c>
      <c r="B16" s="455"/>
      <c r="C16" s="349">
        <f>IFERROR(C15/$B$15*100,0)</f>
        <v>99.726039817315268</v>
      </c>
      <c r="D16" s="349">
        <f>IFERROR(D15/$C$15*100,0)</f>
        <v>67.940086702825425</v>
      </c>
      <c r="E16" s="349">
        <f>IFERROR(E15/$B$15*100,0)</f>
        <v>56.615140620012852</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449" priority="7" operator="between">
      <formula>66</formula>
      <formula>100</formula>
    </cfRule>
    <cfRule type="cellIs" dxfId="448" priority="8" operator="between">
      <formula>33</formula>
      <formula>66</formula>
    </cfRule>
    <cfRule type="cellIs" dxfId="447" priority="9" operator="between">
      <formula>0</formula>
      <formula>33</formula>
    </cfRule>
  </conditionalFormatting>
  <conditionalFormatting sqref="G15">
    <cfRule type="cellIs" dxfId="446" priority="16" operator="between">
      <formula>66</formula>
      <formula>100</formula>
    </cfRule>
    <cfRule type="cellIs" dxfId="445" priority="17" operator="between">
      <formula>33</formula>
      <formula>66</formula>
    </cfRule>
    <cfRule type="cellIs" dxfId="444" priority="18" operator="between">
      <formula>0</formula>
      <formula>33</formula>
    </cfRule>
  </conditionalFormatting>
  <conditionalFormatting sqref="G12">
    <cfRule type="cellIs" dxfId="443" priority="13" operator="between">
      <formula>66</formula>
      <formula>100</formula>
    </cfRule>
    <cfRule type="cellIs" dxfId="442" priority="14" operator="between">
      <formula>33</formula>
      <formula>66</formula>
    </cfRule>
    <cfRule type="cellIs" dxfId="441" priority="15" operator="between">
      <formula>0</formula>
      <formula>33</formula>
    </cfRule>
  </conditionalFormatting>
  <conditionalFormatting sqref="F12">
    <cfRule type="cellIs" dxfId="440" priority="10" operator="between">
      <formula>$E$12*0</formula>
      <formula>$E$12*0.329999</formula>
    </cfRule>
    <cfRule type="cellIs" dxfId="439" priority="11" operator="between">
      <formula>$E$12*0.33</formula>
      <formula>$E$12*0.6599999</formula>
    </cfRule>
    <cfRule type="cellIs" dxfId="438" priority="12" operator="between">
      <formula>$E$12*0.66</formula>
      <formula>$E$12*1</formula>
    </cfRule>
  </conditionalFormatting>
  <conditionalFormatting sqref="D16">
    <cfRule type="cellIs" dxfId="437" priority="4" operator="between">
      <formula>66</formula>
      <formula>100</formula>
    </cfRule>
    <cfRule type="cellIs" dxfId="436" priority="5" operator="between">
      <formula>33</formula>
      <formula>66</formula>
    </cfRule>
    <cfRule type="cellIs" dxfId="435" priority="6" operator="between">
      <formula>0</formula>
      <formula>33</formula>
    </cfRule>
  </conditionalFormatting>
  <conditionalFormatting sqref="E16">
    <cfRule type="cellIs" dxfId="434" priority="1" operator="between">
      <formula>66</formula>
      <formula>100</formula>
    </cfRule>
    <cfRule type="cellIs" dxfId="433" priority="2" operator="between">
      <formula>33</formula>
      <formula>66</formula>
    </cfRule>
    <cfRule type="cellIs" dxfId="43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23.8554687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'[1]DESCRICAO GESTAO'!$B$1331</f>
        <v>21 - Secretaria Municipal de Planejamento, Regularização, Habitação, Meio Ambiente, Ciência e Tecnologia</v>
      </c>
      <c r="C4" s="431"/>
      <c r="D4" s="431"/>
      <c r="E4" s="431"/>
      <c r="F4" s="431"/>
      <c r="G4" s="432"/>
    </row>
    <row r="5" spans="1:8" ht="30.75" customHeight="1">
      <c r="A5" s="342" t="s">
        <v>305</v>
      </c>
      <c r="B5" s="451" t="str">
        <f>'[1]DESCRICAO GESTAO'!$B$1332</f>
        <v xml:space="preserve">2145 - Secretaria Municipal de Planejamento, Regularização, Habitação, Meio Ambiente, Ciência e Tecnologia </v>
      </c>
      <c r="C5" s="452"/>
      <c r="D5" s="452"/>
      <c r="E5" s="452"/>
      <c r="F5" s="452"/>
      <c r="G5" s="453"/>
    </row>
    <row r="6" spans="1:8" ht="15" customHeight="1">
      <c r="A6" s="336" t="s">
        <v>33</v>
      </c>
      <c r="B6" s="454" t="s">
        <v>365</v>
      </c>
      <c r="C6" s="452"/>
      <c r="D6" s="452"/>
      <c r="E6" s="452"/>
      <c r="F6" s="452"/>
      <c r="G6" s="453"/>
    </row>
    <row r="7" spans="1:8" ht="43.5" customHeight="1">
      <c r="A7" s="336" t="s">
        <v>306</v>
      </c>
      <c r="B7" s="448" t="s">
        <v>373</v>
      </c>
      <c r="C7" s="449"/>
      <c r="D7" s="449"/>
      <c r="E7" s="449"/>
      <c r="F7" s="449"/>
      <c r="G7" s="450"/>
    </row>
    <row r="8" spans="1:8" ht="29.25" customHeight="1">
      <c r="A8" s="336" t="s">
        <v>307</v>
      </c>
      <c r="B8" s="448" t="s">
        <v>374</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'[1]DESCRICAO GESTAO'!$B$1333</f>
        <v>Servidor mantido</v>
      </c>
      <c r="B12" s="463"/>
      <c r="C12" s="464" t="str">
        <f>'[1]DESCRICAO GESTAO'!$E$1333</f>
        <v>Unidade</v>
      </c>
      <c r="D12" s="465"/>
      <c r="E12" s="337">
        <v>45</v>
      </c>
      <c r="F12" s="350">
        <f>IFERROR(E12*E16/100,0)</f>
        <v>40.870552421665458</v>
      </c>
      <c r="G12" s="349">
        <f>IFERROR(F12/E12*100,0)</f>
        <v>90.823449825923248</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1128000</v>
      </c>
      <c r="B15" s="364">
        <v>1346322.83</v>
      </c>
      <c r="C15" s="340">
        <v>1330858.77</v>
      </c>
      <c r="D15" s="340">
        <v>1330858.77</v>
      </c>
      <c r="E15" s="340">
        <v>1222776.8400000001</v>
      </c>
      <c r="F15" s="341">
        <v>0</v>
      </c>
      <c r="G15" s="349">
        <f>IFERROR(B15-C15-F15,0)</f>
        <v>15464.060000000056</v>
      </c>
    </row>
    <row r="16" spans="1:8" ht="16.5" thickBot="1">
      <c r="A16" s="455" t="s">
        <v>323</v>
      </c>
      <c r="B16" s="455"/>
      <c r="C16" s="349">
        <f>IFERROR(C15/$B$15*100,0)</f>
        <v>98.85138544371263</v>
      </c>
      <c r="D16" s="349">
        <f>IFERROR(D15/$C$15*100,0)</f>
        <v>100</v>
      </c>
      <c r="E16" s="349">
        <f>IFERROR(E15/$B$15*100,0)</f>
        <v>90.823449825923248</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431" priority="7" operator="between">
      <formula>66</formula>
      <formula>100</formula>
    </cfRule>
    <cfRule type="cellIs" dxfId="430" priority="8" operator="between">
      <formula>33</formula>
      <formula>66</formula>
    </cfRule>
    <cfRule type="cellIs" dxfId="429" priority="9" operator="between">
      <formula>0</formula>
      <formula>33</formula>
    </cfRule>
  </conditionalFormatting>
  <conditionalFormatting sqref="G15">
    <cfRule type="cellIs" dxfId="428" priority="16" operator="between">
      <formula>66</formula>
      <formula>100</formula>
    </cfRule>
    <cfRule type="cellIs" dxfId="427" priority="17" operator="between">
      <formula>33</formula>
      <formula>66</formula>
    </cfRule>
    <cfRule type="cellIs" dxfId="426" priority="18" operator="between">
      <formula>0</formula>
      <formula>33</formula>
    </cfRule>
  </conditionalFormatting>
  <conditionalFormatting sqref="G12">
    <cfRule type="cellIs" dxfId="425" priority="13" operator="between">
      <formula>66</formula>
      <formula>100</formula>
    </cfRule>
    <cfRule type="cellIs" dxfId="424" priority="14" operator="between">
      <formula>33</formula>
      <formula>66</formula>
    </cfRule>
    <cfRule type="cellIs" dxfId="423" priority="15" operator="between">
      <formula>0</formula>
      <formula>33</formula>
    </cfRule>
  </conditionalFormatting>
  <conditionalFormatting sqref="F12">
    <cfRule type="cellIs" dxfId="422" priority="10" operator="between">
      <formula>$E$12*0</formula>
      <formula>$E$12*0.329999</formula>
    </cfRule>
    <cfRule type="cellIs" dxfId="421" priority="11" operator="between">
      <formula>$E$12*0.33</formula>
      <formula>$E$12*0.6599999</formula>
    </cfRule>
    <cfRule type="cellIs" dxfId="420" priority="12" operator="between">
      <formula>$E$12*0.66</formula>
      <formula>$E$12*1</formula>
    </cfRule>
  </conditionalFormatting>
  <conditionalFormatting sqref="D16">
    <cfRule type="cellIs" dxfId="419" priority="4" operator="between">
      <formula>66</formula>
      <formula>100</formula>
    </cfRule>
    <cfRule type="cellIs" dxfId="418" priority="5" operator="between">
      <formula>33</formula>
      <formula>66</formula>
    </cfRule>
    <cfRule type="cellIs" dxfId="417" priority="6" operator="between">
      <formula>0</formula>
      <formula>33</formula>
    </cfRule>
  </conditionalFormatting>
  <conditionalFormatting sqref="E16">
    <cfRule type="cellIs" dxfId="416" priority="1" operator="between">
      <formula>66</formula>
      <formula>100</formula>
    </cfRule>
    <cfRule type="cellIs" dxfId="415" priority="2" operator="between">
      <formula>33</formula>
      <formula>66</formula>
    </cfRule>
    <cfRule type="cellIs" dxfId="41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A15" sqref="A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TEMATICAS'!$B$5457</f>
        <v xml:space="preserve">21 - Secretaria Municipal de Planejamento, Regularização, Habitação, Meio Ambiente, Ciência e Tecnologia </v>
      </c>
      <c r="C4" s="431"/>
      <c r="D4" s="431"/>
      <c r="E4" s="431"/>
      <c r="F4" s="431"/>
      <c r="G4" s="432"/>
    </row>
    <row r="5" spans="1:8" ht="30.75" customHeight="1">
      <c r="A5" s="342" t="s">
        <v>305</v>
      </c>
      <c r="B5" s="451" t="str">
        <f>'[1]DESCRIÇÃO TEMATICAS'!$B$5458</f>
        <v>2145 - Secretaria Municipal de Planejamento, Regularização, Habitação, Meio Ambiente, Ciência e Tecnologia</v>
      </c>
      <c r="C5" s="452"/>
      <c r="D5" s="452"/>
      <c r="E5" s="452"/>
      <c r="F5" s="452"/>
      <c r="G5" s="453"/>
    </row>
    <row r="6" spans="1:8" ht="15" customHeight="1">
      <c r="A6" s="336" t="s">
        <v>33</v>
      </c>
      <c r="B6" s="454" t="str">
        <f>'[1]DESCRIÇÃO TEMATICAS'!$B$5456</f>
        <v>2205 - Realização do Trabalho Técnico Social Habitacional do Minha Casa Minha Vida</v>
      </c>
      <c r="C6" s="452"/>
      <c r="D6" s="452"/>
      <c r="E6" s="452"/>
      <c r="F6" s="452"/>
      <c r="G6" s="453"/>
    </row>
    <row r="7" spans="1:8" ht="91.5" customHeight="1">
      <c r="A7" s="336" t="s">
        <v>306</v>
      </c>
      <c r="B7" s="448" t="s">
        <v>375</v>
      </c>
      <c r="C7" s="449"/>
      <c r="D7" s="449"/>
      <c r="E7" s="449"/>
      <c r="F7" s="449"/>
      <c r="G7" s="450"/>
    </row>
    <row r="8" spans="1:8" ht="29.25" customHeight="1">
      <c r="A8" s="336" t="s">
        <v>307</v>
      </c>
      <c r="B8" s="448" t="s">
        <v>376</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TEMATICAS'!$B$5459</f>
        <v>Família atendida</v>
      </c>
      <c r="B12" s="463"/>
      <c r="C12" s="464" t="str">
        <f>'[1]DESCRIÇÃO TEMATICAS'!$E$5459</f>
        <v xml:space="preserve">Unidades </v>
      </c>
      <c r="D12" s="465"/>
      <c r="E12" s="337">
        <v>100</v>
      </c>
      <c r="F12" s="350">
        <f>IFERROR(E12*E16/100,0)</f>
        <v>43.141025641025642</v>
      </c>
      <c r="G12" s="349">
        <f>IFERROR(F12/E12*100,0)</f>
        <v>43.141025641025642</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21000</v>
      </c>
      <c r="B15" s="364">
        <v>780</v>
      </c>
      <c r="C15" s="340">
        <v>780</v>
      </c>
      <c r="D15" s="340">
        <v>336.5</v>
      </c>
      <c r="E15" s="340">
        <v>336.5</v>
      </c>
      <c r="F15" s="341">
        <v>0</v>
      </c>
      <c r="G15" s="349">
        <f>IFERROR(B15-C15-F15,0)</f>
        <v>0</v>
      </c>
    </row>
    <row r="16" spans="1:8" ht="16.5" thickBot="1">
      <c r="A16" s="455" t="s">
        <v>323</v>
      </c>
      <c r="B16" s="455"/>
      <c r="C16" s="349">
        <f>IFERROR(C15/$B$15*100,0)</f>
        <v>100</v>
      </c>
      <c r="D16" s="349">
        <f>IFERROR(D15/$C$15*100,0)</f>
        <v>43.141025641025642</v>
      </c>
      <c r="E16" s="349">
        <f>IFERROR(E15/$B$15*100,0)</f>
        <v>43.141025641025642</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413" priority="7" operator="between">
      <formula>66</formula>
      <formula>100</formula>
    </cfRule>
    <cfRule type="cellIs" dxfId="412" priority="8" operator="between">
      <formula>33</formula>
      <formula>66</formula>
    </cfRule>
    <cfRule type="cellIs" dxfId="411" priority="9" operator="between">
      <formula>0</formula>
      <formula>33</formula>
    </cfRule>
  </conditionalFormatting>
  <conditionalFormatting sqref="G15">
    <cfRule type="cellIs" dxfId="410" priority="16" operator="between">
      <formula>66</formula>
      <formula>100</formula>
    </cfRule>
    <cfRule type="cellIs" dxfId="409" priority="17" operator="between">
      <formula>33</formula>
      <formula>66</formula>
    </cfRule>
    <cfRule type="cellIs" dxfId="408" priority="18" operator="between">
      <formula>0</formula>
      <formula>33</formula>
    </cfRule>
  </conditionalFormatting>
  <conditionalFormatting sqref="G12">
    <cfRule type="cellIs" dxfId="407" priority="13" operator="between">
      <formula>66</formula>
      <formula>100</formula>
    </cfRule>
    <cfRule type="cellIs" dxfId="406" priority="14" operator="between">
      <formula>33</formula>
      <formula>66</formula>
    </cfRule>
    <cfRule type="cellIs" dxfId="405" priority="15" operator="between">
      <formula>0</formula>
      <formula>33</formula>
    </cfRule>
  </conditionalFormatting>
  <conditionalFormatting sqref="F12">
    <cfRule type="cellIs" dxfId="404" priority="10" operator="between">
      <formula>$E$12*0</formula>
      <formula>$E$12*0.329999</formula>
    </cfRule>
    <cfRule type="cellIs" dxfId="403" priority="11" operator="between">
      <formula>$E$12*0.33</formula>
      <formula>$E$12*0.6599999</formula>
    </cfRule>
    <cfRule type="cellIs" dxfId="402" priority="12" operator="between">
      <formula>$E$12*0.66</formula>
      <formula>$E$12*1</formula>
    </cfRule>
  </conditionalFormatting>
  <conditionalFormatting sqref="D16">
    <cfRule type="cellIs" dxfId="401" priority="4" operator="between">
      <formula>66</formula>
      <formula>100</formula>
    </cfRule>
    <cfRule type="cellIs" dxfId="400" priority="5" operator="between">
      <formula>33</formula>
      <formula>66</formula>
    </cfRule>
    <cfRule type="cellIs" dxfId="399" priority="6" operator="between">
      <formula>0</formula>
      <formula>33</formula>
    </cfRule>
  </conditionalFormatting>
  <conditionalFormatting sqref="E16">
    <cfRule type="cellIs" dxfId="398" priority="1" operator="between">
      <formula>66</formula>
      <formula>100</formula>
    </cfRule>
    <cfRule type="cellIs" dxfId="397" priority="2" operator="between">
      <formula>33</formula>
      <formula>66</formula>
    </cfRule>
    <cfRule type="cellIs" dxfId="39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TEMATICAS'!$B$5617</f>
        <v xml:space="preserve">21 - Secretaria de Planejamento, Habitação, Meio Ambiente, Ciencia e Tecnologia </v>
      </c>
      <c r="C4" s="431"/>
      <c r="D4" s="431"/>
      <c r="E4" s="431"/>
      <c r="F4" s="431"/>
      <c r="G4" s="432"/>
    </row>
    <row r="5" spans="1:8" ht="30.75" customHeight="1">
      <c r="A5" s="342" t="s">
        <v>305</v>
      </c>
      <c r="B5" s="451" t="str">
        <f>'[1]DESCRIÇÃO TEMATICAS'!$B$5618</f>
        <v>2101 - Fundo Municipal de Meio Ambiente de Porto Nacional</v>
      </c>
      <c r="C5" s="452"/>
      <c r="D5" s="452"/>
      <c r="E5" s="452"/>
      <c r="F5" s="452"/>
      <c r="G5" s="453"/>
    </row>
    <row r="6" spans="1:8" ht="15" customHeight="1">
      <c r="A6" s="336" t="s">
        <v>33</v>
      </c>
      <c r="B6" s="454" t="str">
        <f>'[1]DESCRIÇÃO TEMATICAS'!$B$5616</f>
        <v>2211 - Manutenção dos Recursos Humanos dos Técnicos Ambientais</v>
      </c>
      <c r="C6" s="452"/>
      <c r="D6" s="452"/>
      <c r="E6" s="452"/>
      <c r="F6" s="452"/>
      <c r="G6" s="453"/>
    </row>
    <row r="7" spans="1:8" ht="39" customHeight="1">
      <c r="A7" s="336" t="s">
        <v>306</v>
      </c>
      <c r="B7" s="448" t="s">
        <v>377</v>
      </c>
      <c r="C7" s="449"/>
      <c r="D7" s="449"/>
      <c r="E7" s="449"/>
      <c r="F7" s="449"/>
      <c r="G7" s="450"/>
    </row>
    <row r="8" spans="1:8" ht="22.5" customHeight="1">
      <c r="A8" s="336" t="s">
        <v>307</v>
      </c>
      <c r="B8" s="448" t="s">
        <v>378</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TEMATICAS'!$B$5619</f>
        <v>Servidor Ambiental Mantido</v>
      </c>
      <c r="B12" s="463"/>
      <c r="C12" s="464" t="str">
        <f>'[1]DESCRIÇÃO TEMATICAS'!$E$5619</f>
        <v>Unidade</v>
      </c>
      <c r="D12" s="465"/>
      <c r="E12" s="337">
        <f>'[1]DESCRIÇÃO TEMATICAS'!$B$5627</f>
        <v>14</v>
      </c>
      <c r="F12" s="350">
        <f>IFERROR(E12*E16/100,0)</f>
        <v>12.578574717961569</v>
      </c>
      <c r="G12" s="349">
        <f>IFERROR(F12/E12*100,0)</f>
        <v>89.846962271154069</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311000</v>
      </c>
      <c r="B15" s="364">
        <v>326808.3</v>
      </c>
      <c r="C15" s="340">
        <v>320825.28000000003</v>
      </c>
      <c r="D15" s="340">
        <v>320825.28000000003</v>
      </c>
      <c r="E15" s="340">
        <v>293627.33</v>
      </c>
      <c r="F15" s="341">
        <v>0</v>
      </c>
      <c r="G15" s="349">
        <f>IFERROR(B15-C15-F15,0)</f>
        <v>5983.0199999999604</v>
      </c>
    </row>
    <row r="16" spans="1:8" ht="16.5" thickBot="1">
      <c r="A16" s="455" t="s">
        <v>323</v>
      </c>
      <c r="B16" s="455"/>
      <c r="C16" s="349">
        <f>IFERROR(C15/$B$15*100,0)</f>
        <v>98.169257023153961</v>
      </c>
      <c r="D16" s="349">
        <f>IFERROR(D15/$C$15*100,0)</f>
        <v>100</v>
      </c>
      <c r="E16" s="349">
        <f>IFERROR(E15/$B$15*100,0)</f>
        <v>89.846962271154069</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395" priority="10" operator="between">
      <formula>66</formula>
      <formula>100</formula>
    </cfRule>
    <cfRule type="cellIs" dxfId="394" priority="11" operator="between">
      <formula>33</formula>
      <formula>66</formula>
    </cfRule>
    <cfRule type="cellIs" dxfId="393" priority="12" operator="between">
      <formula>0</formula>
      <formula>33</formula>
    </cfRule>
  </conditionalFormatting>
  <conditionalFormatting sqref="G12">
    <cfRule type="cellIs" dxfId="392" priority="16" operator="between">
      <formula>66</formula>
      <formula>100</formula>
    </cfRule>
    <cfRule type="cellIs" dxfId="391" priority="17" operator="between">
      <formula>33</formula>
      <formula>66</formula>
    </cfRule>
    <cfRule type="cellIs" dxfId="390" priority="18" operator="between">
      <formula>0</formula>
      <formula>33</formula>
    </cfRule>
  </conditionalFormatting>
  <conditionalFormatting sqref="F12">
    <cfRule type="cellIs" dxfId="389" priority="13" operator="between">
      <formula>$E$12*0</formula>
      <formula>$E$12*0.329999</formula>
    </cfRule>
    <cfRule type="cellIs" dxfId="388" priority="14" operator="between">
      <formula>$E$12*0.33</formula>
      <formula>$E$12*0.6599999</formula>
    </cfRule>
    <cfRule type="cellIs" dxfId="387" priority="15" operator="between">
      <formula>$E$12*0.66</formula>
      <formula>$E$12*1</formula>
    </cfRule>
  </conditionalFormatting>
  <conditionalFormatting sqref="D16">
    <cfRule type="cellIs" dxfId="386" priority="7" operator="between">
      <formula>66</formula>
      <formula>100</formula>
    </cfRule>
    <cfRule type="cellIs" dxfId="385" priority="8" operator="between">
      <formula>33</formula>
      <formula>66</formula>
    </cfRule>
    <cfRule type="cellIs" dxfId="384" priority="9" operator="between">
      <formula>0</formula>
      <formula>33</formula>
    </cfRule>
  </conditionalFormatting>
  <conditionalFormatting sqref="E16">
    <cfRule type="cellIs" dxfId="383" priority="4" operator="between">
      <formula>66</formula>
      <formula>100</formula>
    </cfRule>
    <cfRule type="cellIs" dxfId="382" priority="5" operator="between">
      <formula>33</formula>
      <formula>66</formula>
    </cfRule>
    <cfRule type="cellIs" dxfId="381" priority="6" operator="between">
      <formula>0</formula>
      <formula>33</formula>
    </cfRule>
  </conditionalFormatting>
  <conditionalFormatting sqref="G15">
    <cfRule type="cellIs" dxfId="380" priority="1" operator="between">
      <formula>66</formula>
      <formula>100</formula>
    </cfRule>
    <cfRule type="cellIs" dxfId="379" priority="2" operator="between">
      <formula>33</formula>
      <formula>66</formula>
    </cfRule>
    <cfRule type="cellIs" dxfId="37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20.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TEMATICAS'!$B$5639</f>
        <v xml:space="preserve">21 - Secretaria de Planejamento, Habitação, Meio Ambiente, Ciencia e Tecnologia </v>
      </c>
      <c r="C4" s="431"/>
      <c r="D4" s="431"/>
      <c r="E4" s="431"/>
      <c r="F4" s="431"/>
      <c r="G4" s="432"/>
    </row>
    <row r="5" spans="1:8" ht="30.75" customHeight="1">
      <c r="A5" s="342" t="s">
        <v>305</v>
      </c>
      <c r="B5" s="451" t="str">
        <f>'[1]DESCRIÇÃO TEMATICAS'!$B$5640</f>
        <v>2101 - Fundo Municipal de Meio Ambiente de Porto Nacional</v>
      </c>
      <c r="C5" s="452"/>
      <c r="D5" s="452"/>
      <c r="E5" s="452"/>
      <c r="F5" s="452"/>
      <c r="G5" s="453"/>
    </row>
    <row r="6" spans="1:8" ht="15" customHeight="1">
      <c r="A6" s="336" t="s">
        <v>33</v>
      </c>
      <c r="B6" s="454" t="s">
        <v>366</v>
      </c>
      <c r="C6" s="452"/>
      <c r="D6" s="452"/>
      <c r="E6" s="452"/>
      <c r="F6" s="452"/>
      <c r="G6" s="453"/>
    </row>
    <row r="7" spans="1:8" ht="142.5" customHeight="1">
      <c r="A7" s="336" t="s">
        <v>306</v>
      </c>
      <c r="B7" s="448" t="s">
        <v>379</v>
      </c>
      <c r="C7" s="449"/>
      <c r="D7" s="449"/>
      <c r="E7" s="449"/>
      <c r="F7" s="449"/>
      <c r="G7" s="450"/>
    </row>
    <row r="8" spans="1:8" ht="29.25" customHeight="1">
      <c r="A8" s="336" t="s">
        <v>307</v>
      </c>
      <c r="B8" s="448" t="s">
        <v>380</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TEMATICAS'!$B$5641</f>
        <v>Serviço Mantido</v>
      </c>
      <c r="B12" s="463"/>
      <c r="C12" s="464" t="str">
        <f>'[1]DESCRIÇÃO TEMATICAS'!$E$5641</f>
        <v>Porcentagem</v>
      </c>
      <c r="D12" s="465"/>
      <c r="E12" s="337">
        <v>100</v>
      </c>
      <c r="F12" s="350">
        <f>IFERROR(E12*E16/100,0)</f>
        <v>68.038434663338421</v>
      </c>
      <c r="G12" s="349">
        <f>IFERROR(F12/E12*100,0)</f>
        <v>68.038434663338421</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138000</v>
      </c>
      <c r="B15" s="364">
        <v>160628.96</v>
      </c>
      <c r="C15" s="340">
        <v>124463.73</v>
      </c>
      <c r="D15" s="340">
        <v>109289.43</v>
      </c>
      <c r="E15" s="340">
        <v>109289.43</v>
      </c>
      <c r="F15" s="341">
        <v>0</v>
      </c>
      <c r="G15" s="349">
        <f>IFERROR(B15-C15-F15,0)</f>
        <v>36165.229999999996</v>
      </c>
    </row>
    <row r="16" spans="1:8" ht="16.5" thickBot="1">
      <c r="A16" s="455" t="s">
        <v>323</v>
      </c>
      <c r="B16" s="455"/>
      <c r="C16" s="349">
        <f>IFERROR(C15/$B$15*100,0)</f>
        <v>77.485236784201305</v>
      </c>
      <c r="D16" s="349">
        <f>IFERROR(D15/$C$15*100,0)</f>
        <v>87.808255465266868</v>
      </c>
      <c r="E16" s="349">
        <f>IFERROR(E15/$B$15*100,0)</f>
        <v>68.038434663338421</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377" priority="7" operator="between">
      <formula>66</formula>
      <formula>100</formula>
    </cfRule>
    <cfRule type="cellIs" dxfId="376" priority="8" operator="between">
      <formula>33</formula>
      <formula>66</formula>
    </cfRule>
    <cfRule type="cellIs" dxfId="375" priority="9" operator="between">
      <formula>0</formula>
      <formula>33</formula>
    </cfRule>
  </conditionalFormatting>
  <conditionalFormatting sqref="G15">
    <cfRule type="cellIs" dxfId="374" priority="16" operator="between">
      <formula>66</formula>
      <formula>100</formula>
    </cfRule>
    <cfRule type="cellIs" dxfId="373" priority="17" operator="between">
      <formula>33</formula>
      <formula>66</formula>
    </cfRule>
    <cfRule type="cellIs" dxfId="372" priority="18" operator="between">
      <formula>0</formula>
      <formula>33</formula>
    </cfRule>
  </conditionalFormatting>
  <conditionalFormatting sqref="G12">
    <cfRule type="cellIs" dxfId="371" priority="13" operator="between">
      <formula>66</formula>
      <formula>100</formula>
    </cfRule>
    <cfRule type="cellIs" dxfId="370" priority="14" operator="between">
      <formula>33</formula>
      <formula>66</formula>
    </cfRule>
    <cfRule type="cellIs" dxfId="369" priority="15" operator="between">
      <formula>0</formula>
      <formula>33</formula>
    </cfRule>
  </conditionalFormatting>
  <conditionalFormatting sqref="F12">
    <cfRule type="cellIs" dxfId="368" priority="10" operator="between">
      <formula>$E$12*0</formula>
      <formula>$E$12*0.329999</formula>
    </cfRule>
    <cfRule type="cellIs" dxfId="367" priority="11" operator="between">
      <formula>$E$12*0.33</formula>
      <formula>$E$12*0.6599999</formula>
    </cfRule>
    <cfRule type="cellIs" dxfId="366" priority="12" operator="between">
      <formula>$E$12*0.66</formula>
      <formula>$E$12*1</formula>
    </cfRule>
  </conditionalFormatting>
  <conditionalFormatting sqref="D16">
    <cfRule type="cellIs" dxfId="365" priority="4" operator="between">
      <formula>66</formula>
      <formula>100</formula>
    </cfRule>
    <cfRule type="cellIs" dxfId="364" priority="5" operator="between">
      <formula>33</formula>
      <formula>66</formula>
    </cfRule>
    <cfRule type="cellIs" dxfId="363" priority="6" operator="between">
      <formula>0</formula>
      <formula>33</formula>
    </cfRule>
  </conditionalFormatting>
  <conditionalFormatting sqref="E16">
    <cfRule type="cellIs" dxfId="362" priority="1" operator="between">
      <formula>66</formula>
      <formula>100</formula>
    </cfRule>
    <cfRule type="cellIs" dxfId="361" priority="2" operator="between">
      <formula>33</formula>
      <formula>66</formula>
    </cfRule>
    <cfRule type="cellIs" dxfId="36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TEMATICAS'!$B$5528</f>
        <v xml:space="preserve">21 - Secretaria de Planejamento, Habitação, Meio Ambiente, Ciencia e Tecnologia </v>
      </c>
      <c r="C4" s="431"/>
      <c r="D4" s="431"/>
      <c r="E4" s="431"/>
      <c r="F4" s="431"/>
      <c r="G4" s="432"/>
    </row>
    <row r="5" spans="1:8" ht="30.75" customHeight="1">
      <c r="A5" s="342" t="s">
        <v>305</v>
      </c>
      <c r="B5" s="451" t="str">
        <f>'[1]DESCRIÇÃO TEMATICAS'!$B$5529</f>
        <v>2101 - Fundo Municipal de Meio Ambiente de Porto Nacional</v>
      </c>
      <c r="C5" s="452"/>
      <c r="D5" s="452"/>
      <c r="E5" s="452"/>
      <c r="F5" s="452"/>
      <c r="G5" s="453"/>
    </row>
    <row r="6" spans="1:8" ht="15" customHeight="1">
      <c r="A6" s="336" t="s">
        <v>33</v>
      </c>
      <c r="B6" s="454" t="str">
        <f>'[1]DESCRIÇÃO TEMATICAS'!$B$5527</f>
        <v>1065 - Implantação do Sistema Municipal de  Informação e Cadastro Ambiental - SICA</v>
      </c>
      <c r="C6" s="452"/>
      <c r="D6" s="452"/>
      <c r="E6" s="452"/>
      <c r="F6" s="452"/>
      <c r="G6" s="453"/>
    </row>
    <row r="7" spans="1:8" ht="63.75" customHeight="1">
      <c r="A7" s="336" t="s">
        <v>306</v>
      </c>
      <c r="B7" s="448" t="s">
        <v>381</v>
      </c>
      <c r="C7" s="449"/>
      <c r="D7" s="449"/>
      <c r="E7" s="449"/>
      <c r="F7" s="449"/>
      <c r="G7" s="450"/>
    </row>
    <row r="8" spans="1:8" ht="55.5" customHeight="1">
      <c r="A8" s="336" t="s">
        <v>307</v>
      </c>
      <c r="B8" s="448" t="s">
        <v>382</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TEMATICAS'!$B$5530</f>
        <v>Sistema Implantado</v>
      </c>
      <c r="B12" s="463"/>
      <c r="C12" s="464" t="str">
        <f>'[1]DESCRIÇÃO TEMATICAS'!$E$5530</f>
        <v>Unidade</v>
      </c>
      <c r="D12" s="465"/>
      <c r="E12" s="337">
        <v>1</v>
      </c>
      <c r="F12" s="350">
        <f>IFERROR(E12*E16/100,0)</f>
        <v>0</v>
      </c>
      <c r="G12" s="349">
        <f>IFERROR(F12/E12*100,0)</f>
        <v>0</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60000</v>
      </c>
      <c r="B15" s="364">
        <v>60000</v>
      </c>
      <c r="C15" s="340">
        <v>0</v>
      </c>
      <c r="D15" s="340">
        <v>0</v>
      </c>
      <c r="E15" s="340">
        <v>0</v>
      </c>
      <c r="F15" s="341">
        <v>0</v>
      </c>
      <c r="G15" s="349">
        <f>IFERROR(B15-C15-F15,0)</f>
        <v>60000</v>
      </c>
    </row>
    <row r="16" spans="1:8" ht="16.5" thickBot="1">
      <c r="A16" s="455" t="s">
        <v>323</v>
      </c>
      <c r="B16" s="455"/>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359" priority="7" operator="between">
      <formula>66</formula>
      <formula>100</formula>
    </cfRule>
    <cfRule type="cellIs" dxfId="358" priority="8" operator="between">
      <formula>33</formula>
      <formula>66</formula>
    </cfRule>
    <cfRule type="cellIs" dxfId="357" priority="9" operator="between">
      <formula>0</formula>
      <formula>33</formula>
    </cfRule>
  </conditionalFormatting>
  <conditionalFormatting sqref="G15">
    <cfRule type="cellIs" dxfId="356" priority="16" operator="between">
      <formula>66</formula>
      <formula>100</formula>
    </cfRule>
    <cfRule type="cellIs" dxfId="355" priority="17" operator="between">
      <formula>33</formula>
      <formula>66</formula>
    </cfRule>
    <cfRule type="cellIs" dxfId="354" priority="18" operator="between">
      <formula>0</formula>
      <formula>33</formula>
    </cfRule>
  </conditionalFormatting>
  <conditionalFormatting sqref="G12">
    <cfRule type="cellIs" dxfId="353" priority="13" operator="between">
      <formula>66</formula>
      <formula>100</formula>
    </cfRule>
    <cfRule type="cellIs" dxfId="352" priority="14" operator="between">
      <formula>33</formula>
      <formula>66</formula>
    </cfRule>
    <cfRule type="cellIs" dxfId="351" priority="15" operator="between">
      <formula>0</formula>
      <formula>33</formula>
    </cfRule>
  </conditionalFormatting>
  <conditionalFormatting sqref="F12">
    <cfRule type="cellIs" dxfId="350" priority="10" operator="between">
      <formula>$E$12*0</formula>
      <formula>$E$12*0.329999</formula>
    </cfRule>
    <cfRule type="cellIs" dxfId="349" priority="11" operator="between">
      <formula>$E$12*0.33</formula>
      <formula>$E$12*0.6599999</formula>
    </cfRule>
    <cfRule type="cellIs" dxfId="348" priority="12" operator="between">
      <formula>$E$12*0.66</formula>
      <formula>$E$12*1</formula>
    </cfRule>
  </conditionalFormatting>
  <conditionalFormatting sqref="D16">
    <cfRule type="cellIs" dxfId="347" priority="4" operator="between">
      <formula>66</formula>
      <formula>100</formula>
    </cfRule>
    <cfRule type="cellIs" dxfId="346" priority="5" operator="between">
      <formula>33</formula>
      <formula>66</formula>
    </cfRule>
    <cfRule type="cellIs" dxfId="345" priority="6" operator="between">
      <formula>0</formula>
      <formula>33</formula>
    </cfRule>
  </conditionalFormatting>
  <conditionalFormatting sqref="E16">
    <cfRule type="cellIs" dxfId="344" priority="1" operator="between">
      <formula>66</formula>
      <formula>100</formula>
    </cfRule>
    <cfRule type="cellIs" dxfId="343" priority="2" operator="between">
      <formula>33</formula>
      <formula>66</formula>
    </cfRule>
    <cfRule type="cellIs" dxfId="34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9.28515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24" t="s">
        <v>293</v>
      </c>
      <c r="B1" s="425"/>
      <c r="C1" s="425"/>
      <c r="D1" s="425"/>
      <c r="E1" s="425"/>
      <c r="F1" s="425"/>
      <c r="G1" s="426"/>
    </row>
    <row r="2" spans="1:8" ht="23.25">
      <c r="A2" s="427" t="s">
        <v>401</v>
      </c>
      <c r="B2" s="428"/>
      <c r="C2" s="428"/>
      <c r="D2" s="428"/>
      <c r="E2" s="428"/>
      <c r="F2" s="428"/>
      <c r="G2" s="429"/>
    </row>
    <row r="3" spans="1:8" ht="16.5" thickBot="1">
      <c r="A3" s="332"/>
      <c r="B3" s="333"/>
      <c r="C3" s="333"/>
      <c r="D3" s="333"/>
      <c r="E3" s="333"/>
      <c r="F3" s="333"/>
      <c r="G3" s="334"/>
    </row>
    <row r="4" spans="1:8" ht="18">
      <c r="A4" s="335" t="s">
        <v>304</v>
      </c>
      <c r="B4" s="430" t="str">
        <f>'[1]DESCRIÇÃO TEMATICAS'!$B$5570</f>
        <v xml:space="preserve">21 - Secretaria de Planejamento, Habitação, Meio Ambiente, Ciencia e Tecnologia </v>
      </c>
      <c r="C4" s="431"/>
      <c r="D4" s="431"/>
      <c r="E4" s="431"/>
      <c r="F4" s="431"/>
      <c r="G4" s="432"/>
    </row>
    <row r="5" spans="1:8" ht="30.75" customHeight="1">
      <c r="A5" s="342" t="s">
        <v>305</v>
      </c>
      <c r="B5" s="451" t="str">
        <f>'[1]DESCRIÇÃO TEMATICAS'!$B$5571</f>
        <v>2101 - Fundo Municipal de Meio Ambiente de Porto Nacional</v>
      </c>
      <c r="C5" s="452"/>
      <c r="D5" s="452"/>
      <c r="E5" s="452"/>
      <c r="F5" s="452"/>
      <c r="G5" s="453"/>
    </row>
    <row r="6" spans="1:8" ht="15" customHeight="1">
      <c r="A6" s="336" t="s">
        <v>33</v>
      </c>
      <c r="B6" s="451" t="str">
        <f>'[1]DESCRIÇÃO TEMATICAS'!$B$5569</f>
        <v>2209 - Fortalecimento da Educação Ambiental</v>
      </c>
      <c r="C6" s="452"/>
      <c r="D6" s="452"/>
      <c r="E6" s="452"/>
      <c r="F6" s="452"/>
      <c r="G6" s="453"/>
    </row>
    <row r="7" spans="1:8" ht="144.75" customHeight="1">
      <c r="A7" s="336" t="s">
        <v>306</v>
      </c>
      <c r="B7" s="448" t="s">
        <v>383</v>
      </c>
      <c r="C7" s="449"/>
      <c r="D7" s="449"/>
      <c r="E7" s="449"/>
      <c r="F7" s="449"/>
      <c r="G7" s="450"/>
    </row>
    <row r="8" spans="1:8" ht="29.25" customHeight="1">
      <c r="A8" s="336" t="s">
        <v>307</v>
      </c>
      <c r="B8" s="448" t="s">
        <v>384</v>
      </c>
      <c r="C8" s="449"/>
      <c r="D8" s="449"/>
      <c r="E8" s="449"/>
      <c r="F8" s="449"/>
      <c r="G8" s="450"/>
    </row>
    <row r="9" spans="1:8" ht="30.75" customHeight="1">
      <c r="A9" s="342" t="s">
        <v>308</v>
      </c>
      <c r="B9" s="454" t="s">
        <v>311</v>
      </c>
      <c r="C9" s="452"/>
      <c r="D9" s="452"/>
      <c r="E9" s="452"/>
      <c r="F9" s="452"/>
      <c r="G9" s="453"/>
    </row>
    <row r="10" spans="1:8" ht="15.75">
      <c r="A10" s="456" t="s">
        <v>309</v>
      </c>
      <c r="B10" s="457"/>
      <c r="C10" s="457"/>
      <c r="D10" s="457"/>
      <c r="E10" s="457"/>
      <c r="F10" s="457"/>
      <c r="G10" s="458"/>
    </row>
    <row r="11" spans="1:8" ht="31.5">
      <c r="A11" s="459" t="s">
        <v>1</v>
      </c>
      <c r="B11" s="460"/>
      <c r="C11" s="461" t="s">
        <v>48</v>
      </c>
      <c r="D11" s="460"/>
      <c r="E11" s="343" t="s">
        <v>46</v>
      </c>
      <c r="F11" s="344" t="s">
        <v>47</v>
      </c>
      <c r="G11" s="345" t="s">
        <v>5</v>
      </c>
    </row>
    <row r="12" spans="1:8" ht="16.5" thickBot="1">
      <c r="A12" s="462" t="str">
        <f>'[1]DESCRIÇÃO TEMATICAS'!$B$5572</f>
        <v>Educação Ambiental Fortalecida</v>
      </c>
      <c r="B12" s="463"/>
      <c r="C12" s="464" t="str">
        <f>'[1]DESCRIÇÃO TEMATICAS'!$E$5572</f>
        <v>Porcentagem</v>
      </c>
      <c r="D12" s="465"/>
      <c r="E12" s="337">
        <v>85</v>
      </c>
      <c r="F12" s="350">
        <f>IFERROR(E12*E16/100,0)</f>
        <v>12.08433734939759</v>
      </c>
      <c r="G12" s="349">
        <f>IFERROR(F12/E12*100,0)</f>
        <v>14.216867469879519</v>
      </c>
      <c r="H12" s="338"/>
    </row>
    <row r="13" spans="1:8" ht="15.75">
      <c r="A13" s="456" t="s">
        <v>310</v>
      </c>
      <c r="B13" s="457"/>
      <c r="C13" s="457"/>
      <c r="D13" s="457"/>
      <c r="E13" s="457"/>
      <c r="F13" s="457"/>
      <c r="G13" s="458"/>
    </row>
    <row r="14" spans="1:8" ht="31.5">
      <c r="A14" s="346" t="s">
        <v>312</v>
      </c>
      <c r="B14" s="347" t="s">
        <v>8</v>
      </c>
      <c r="C14" s="347" t="s">
        <v>319</v>
      </c>
      <c r="D14" s="347" t="s">
        <v>320</v>
      </c>
      <c r="E14" s="347" t="s">
        <v>321</v>
      </c>
      <c r="F14" s="347" t="s">
        <v>322</v>
      </c>
      <c r="G14" s="348" t="s">
        <v>324</v>
      </c>
    </row>
    <row r="15" spans="1:8" ht="16.5" thickBot="1">
      <c r="A15" s="339">
        <v>58000</v>
      </c>
      <c r="B15" s="364">
        <v>49800</v>
      </c>
      <c r="C15" s="340">
        <v>24080</v>
      </c>
      <c r="D15" s="340">
        <v>7080</v>
      </c>
      <c r="E15" s="340">
        <v>7080</v>
      </c>
      <c r="F15" s="341">
        <v>0</v>
      </c>
      <c r="G15" s="349">
        <f>IFERROR(B15-C15-F15,0)</f>
        <v>25720</v>
      </c>
    </row>
    <row r="16" spans="1:8" ht="16.5" thickBot="1">
      <c r="A16" s="455" t="s">
        <v>323</v>
      </c>
      <c r="B16" s="455"/>
      <c r="C16" s="349">
        <f>IFERROR(C15/$B$15*100,0)</f>
        <v>48.353413654618471</v>
      </c>
      <c r="D16" s="349">
        <f>IFERROR(D15/$C$15*100,0)</f>
        <v>29.401993355481725</v>
      </c>
      <c r="E16" s="349">
        <f>IFERROR(E15/$B$15*100,0)</f>
        <v>14.216867469879519</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341" priority="7" operator="between">
      <formula>66</formula>
      <formula>100</formula>
    </cfRule>
    <cfRule type="cellIs" dxfId="340" priority="8" operator="between">
      <formula>33</formula>
      <formula>66</formula>
    </cfRule>
    <cfRule type="cellIs" dxfId="339" priority="9" operator="between">
      <formula>0</formula>
      <formula>33</formula>
    </cfRule>
  </conditionalFormatting>
  <conditionalFormatting sqref="G15">
    <cfRule type="cellIs" dxfId="338" priority="16" operator="between">
      <formula>66</formula>
      <formula>100</formula>
    </cfRule>
    <cfRule type="cellIs" dxfId="337" priority="17" operator="between">
      <formula>33</formula>
      <formula>66</formula>
    </cfRule>
    <cfRule type="cellIs" dxfId="336" priority="18" operator="between">
      <formula>0</formula>
      <formula>33</formula>
    </cfRule>
  </conditionalFormatting>
  <conditionalFormatting sqref="G12">
    <cfRule type="cellIs" dxfId="335" priority="13" operator="between">
      <formula>66</formula>
      <formula>100</formula>
    </cfRule>
    <cfRule type="cellIs" dxfId="334" priority="14" operator="between">
      <formula>33</formula>
      <formula>66</formula>
    </cfRule>
    <cfRule type="cellIs" dxfId="333" priority="15" operator="between">
      <formula>0</formula>
      <formula>33</formula>
    </cfRule>
  </conditionalFormatting>
  <conditionalFormatting sqref="F12">
    <cfRule type="cellIs" dxfId="332" priority="10" operator="between">
      <formula>$E$12*0</formula>
      <formula>$E$12*0.329999</formula>
    </cfRule>
    <cfRule type="cellIs" dxfId="331" priority="11" operator="between">
      <formula>$E$12*0.33</formula>
      <formula>$E$12*0.6599999</formula>
    </cfRule>
    <cfRule type="cellIs" dxfId="330" priority="12" operator="between">
      <formula>$E$12*0.66</formula>
      <formula>$E$12*1</formula>
    </cfRule>
  </conditionalFormatting>
  <conditionalFormatting sqref="D16">
    <cfRule type="cellIs" dxfId="329" priority="4" operator="between">
      <formula>66</formula>
      <formula>100</formula>
    </cfRule>
    <cfRule type="cellIs" dxfId="328" priority="5" operator="between">
      <formula>33</formula>
      <formula>66</formula>
    </cfRule>
    <cfRule type="cellIs" dxfId="327" priority="6" operator="between">
      <formula>0</formula>
      <formula>33</formula>
    </cfRule>
  </conditionalFormatting>
  <conditionalFormatting sqref="E16">
    <cfRule type="cellIs" dxfId="326" priority="1" operator="between">
      <formula>66</formula>
      <formula>100</formula>
    </cfRule>
    <cfRule type="cellIs" dxfId="325" priority="2" operator="between">
      <formula>33</formula>
      <formula>66</formula>
    </cfRule>
    <cfRule type="cellIs" dxfId="32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20</vt:i4>
      </vt:variant>
    </vt:vector>
  </HeadingPairs>
  <TitlesOfParts>
    <vt:vector size="41" baseType="lpstr">
      <vt:lpstr>Ação</vt:lpstr>
      <vt:lpstr>2201</vt:lpstr>
      <vt:lpstr>2000</vt:lpstr>
      <vt:lpstr>2008</vt:lpstr>
      <vt:lpstr>2205</vt:lpstr>
      <vt:lpstr>2211</vt:lpstr>
      <vt:lpstr>2212</vt:lpstr>
      <vt:lpstr>1065</vt:lpstr>
      <vt:lpstr>2209</vt:lpstr>
      <vt:lpstr>2210</vt:lpstr>
      <vt:lpstr>2208</vt:lpstr>
      <vt:lpstr>2202</vt:lpstr>
      <vt:lpstr>2203</vt:lpstr>
      <vt:lpstr>2207</vt:lpstr>
      <vt:lpstr>2206</vt:lpstr>
      <vt:lpstr>2204</vt:lpstr>
      <vt:lpstr>1064</vt:lpstr>
      <vt:lpstr>Relat. Sintético das Ações</vt:lpstr>
      <vt:lpstr>4002 Diogenes</vt:lpstr>
      <vt:lpstr>Ação - 4002 DIOGENES</vt:lpstr>
      <vt:lpstr>objetivo temático- EVERCINO</vt:lpstr>
      <vt:lpstr>'1064'!Area_de_impressao</vt:lpstr>
      <vt:lpstr>'1065'!Area_de_impressao</vt:lpstr>
      <vt:lpstr>'2000'!Area_de_impressao</vt:lpstr>
      <vt:lpstr>'2008'!Area_de_impressao</vt:lpstr>
      <vt:lpstr>'2201'!Area_de_impressao</vt:lpstr>
      <vt:lpstr>'2202'!Area_de_impressao</vt:lpstr>
      <vt:lpstr>'2203'!Area_de_impressao</vt:lpstr>
      <vt:lpstr>'2204'!Area_de_impressao</vt:lpstr>
      <vt:lpstr>'2205'!Area_de_impressao</vt:lpstr>
      <vt:lpstr>'2206'!Area_de_impressao</vt:lpstr>
      <vt:lpstr>'2207'!Area_de_impressao</vt:lpstr>
      <vt:lpstr>'2208'!Area_de_impressao</vt:lpstr>
      <vt:lpstr>'2209'!Area_de_impressao</vt:lpstr>
      <vt:lpstr>'2210'!Area_de_impressao</vt:lpstr>
      <vt:lpstr>'2211'!Area_de_impressao</vt:lpstr>
      <vt:lpstr>'2212'!Area_de_impressao</vt:lpstr>
      <vt:lpstr>'4002 Diogenes'!Area_de_impressao</vt:lpstr>
      <vt:lpstr>'Ação - 4002 DIOGENES'!Area_de_impressao</vt:lpstr>
      <vt:lpstr>'objetivo temático- EVERCINO'!Area_de_impressao</vt:lpstr>
      <vt:lpstr>'Relat. Sintético das Ações'!Area_de_impressao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cp:lastPrinted>2019-06-17T12:14:30Z</cp:lastPrinted>
  <dcterms:created xsi:type="dcterms:W3CDTF">2014-04-16T13:33:00Z</dcterms:created>
  <dcterms:modified xsi:type="dcterms:W3CDTF">2020-12-08T15:36:20Z</dcterms:modified>
</cp:coreProperties>
</file>