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tabRatio="706" firstSheet="21" activeTab="35"/>
  </bookViews>
  <sheets>
    <sheet name="Ação" sheetId="3" state="hidden" r:id="rId1"/>
    <sheet name="2060" sheetId="100" r:id="rId2"/>
    <sheet name="2000" sheetId="101" r:id="rId3"/>
    <sheet name="2008" sheetId="102" r:id="rId4"/>
    <sheet name="2057" sheetId="103" r:id="rId5"/>
    <sheet name="2058" sheetId="98" r:id="rId6"/>
    <sheet name="2061" sheetId="96" r:id="rId7"/>
    <sheet name="1012" sheetId="95" r:id="rId8"/>
    <sheet name="2038" sheetId="53" r:id="rId9"/>
    <sheet name="2039" sheetId="99" r:id="rId10"/>
    <sheet name="2041" sheetId="105" r:id="rId11"/>
    <sheet name="2040" sheetId="104" r:id="rId12"/>
    <sheet name="2042" sheetId="106" r:id="rId13"/>
    <sheet name="1013" sheetId="107" r:id="rId14"/>
    <sheet name="2043" sheetId="108" r:id="rId15"/>
    <sheet name="2044" sheetId="109" r:id="rId16"/>
    <sheet name="2045" sheetId="110" r:id="rId17"/>
    <sheet name="2046" sheetId="111" r:id="rId18"/>
    <sheet name="2047" sheetId="112" r:id="rId19"/>
    <sheet name="2048" sheetId="113" r:id="rId20"/>
    <sheet name="1015" sheetId="114" r:id="rId21"/>
    <sheet name="1690" sheetId="131" r:id="rId22"/>
    <sheet name="1691" sheetId="128" r:id="rId23"/>
    <sheet name="1692" sheetId="130" r:id="rId24"/>
    <sheet name="1693" sheetId="129" r:id="rId25"/>
    <sheet name="1694" sheetId="127" r:id="rId26"/>
    <sheet name="2054" sheetId="115" r:id="rId27"/>
    <sheet name="2055" sheetId="116" r:id="rId28"/>
    <sheet name="2056" sheetId="117" r:id="rId29"/>
    <sheet name="1014" sheetId="118" r:id="rId30"/>
    <sheet name="2049" sheetId="119" r:id="rId31"/>
    <sheet name="2050" sheetId="120" r:id="rId32"/>
    <sheet name="2051" sheetId="121" r:id="rId33"/>
    <sheet name="2052" sheetId="122" r:id="rId34"/>
    <sheet name="2053" sheetId="123" r:id="rId35"/>
    <sheet name="Relat. Sintético das Ações" sheetId="126" r:id="rId36"/>
    <sheet name="4002 Diogenes" sheetId="27" state="hidden" r:id="rId37"/>
    <sheet name="Ação - 4002 DIOGENES" sheetId="11" state="hidden" r:id="rId38"/>
    <sheet name="objetivo temático- EVERCINO" sheetId="13" state="hidden" r:id="rId39"/>
  </sheets>
  <externalReferences>
    <externalReference r:id="rId40"/>
    <externalReference r:id="rId41"/>
    <externalReference r:id="rId42"/>
    <externalReference r:id="rId43"/>
  </externalReferences>
  <definedNames>
    <definedName name="_xlnm.Print_Area" localSheetId="7">'1012'!$A$1:$G$15</definedName>
    <definedName name="_xlnm.Print_Area" localSheetId="13">'1013'!$A$1:$G$15</definedName>
    <definedName name="_xlnm.Print_Area" localSheetId="29">'1014'!$A$1:$G$15</definedName>
    <definedName name="_xlnm.Print_Area" localSheetId="20">'1015'!$A$1:$G$15</definedName>
    <definedName name="_xlnm.Print_Area" localSheetId="2">'2000'!$A$1:$G$15</definedName>
    <definedName name="_xlnm.Print_Area" localSheetId="3">'2008'!$A$1:$G$15</definedName>
    <definedName name="_xlnm.Print_Area" localSheetId="8">'2038'!$A$1:$G$15</definedName>
    <definedName name="_xlnm.Print_Area" localSheetId="9">'2039'!$A$1:$G$15</definedName>
    <definedName name="_xlnm.Print_Area" localSheetId="11">'2040'!$A$1:$G$15</definedName>
    <definedName name="_xlnm.Print_Area" localSheetId="10">'2041'!$A$1:$G$15</definedName>
    <definedName name="_xlnm.Print_Area" localSheetId="12">'2042'!$A$1:$G$15</definedName>
    <definedName name="_xlnm.Print_Area" localSheetId="14">'2043'!$A$1:$G$15</definedName>
    <definedName name="_xlnm.Print_Area" localSheetId="15">'2044'!$A$1:$G$15</definedName>
    <definedName name="_xlnm.Print_Area" localSheetId="16">'2045'!$A$1:$G$15</definedName>
    <definedName name="_xlnm.Print_Area" localSheetId="17">'2046'!$A$1:$G$15</definedName>
    <definedName name="_xlnm.Print_Area" localSheetId="18">'2047'!$A$1:$G$15</definedName>
    <definedName name="_xlnm.Print_Area" localSheetId="19">'2048'!$A$1:$G$15</definedName>
    <definedName name="_xlnm.Print_Area" localSheetId="30">'2049'!$A$1:$G$15</definedName>
    <definedName name="_xlnm.Print_Area" localSheetId="31">'2050'!$A$1:$G$15</definedName>
    <definedName name="_xlnm.Print_Area" localSheetId="32">'2051'!$A$1:$G$15</definedName>
    <definedName name="_xlnm.Print_Area" localSheetId="33">'2052'!$A$1:$G$15</definedName>
    <definedName name="_xlnm.Print_Area" localSheetId="34">'2053'!$A$1:$G$15</definedName>
    <definedName name="_xlnm.Print_Area" localSheetId="26">'2054'!$A$1:$G$15</definedName>
    <definedName name="_xlnm.Print_Area" localSheetId="27">'2055'!$A$1:$G$15</definedName>
    <definedName name="_xlnm.Print_Area" localSheetId="28">'2056'!$A$1:$G$15</definedName>
    <definedName name="_xlnm.Print_Area" localSheetId="4">'2057'!$A$1:$G$15</definedName>
    <definedName name="_xlnm.Print_Area" localSheetId="5">'2058'!$A$1:$G$15</definedName>
    <definedName name="_xlnm.Print_Area" localSheetId="1">'2060'!$A$1:$G$15</definedName>
    <definedName name="_xlnm.Print_Area" localSheetId="6">'2061'!$A$1:$G$15</definedName>
    <definedName name="_xlnm.Print_Area" localSheetId="36">'4002 Diogenes'!$A$1:$H$100</definedName>
    <definedName name="_xlnm.Print_Area" localSheetId="37">'Ação - 4002 DIOGENES'!$A$1:$G$93</definedName>
    <definedName name="_xlnm.Print_Area" localSheetId="38">'objetivo temático- EVERCINO'!$A$1:$M$55</definedName>
    <definedName name="_xlnm.Print_Area" localSheetId="35">'Relat. Sintético das Ações'!$A$1:$N$113</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7" i="126" l="1"/>
  <c r="G15" i="101" l="1"/>
  <c r="G39" i="126" l="1"/>
  <c r="E56" i="126"/>
  <c r="J70" i="126" l="1"/>
  <c r="I74" i="126"/>
  <c r="H74" i="126"/>
  <c r="G74" i="126"/>
  <c r="F74" i="126"/>
  <c r="E74" i="126"/>
  <c r="D74" i="126"/>
  <c r="I73" i="126"/>
  <c r="H73" i="126"/>
  <c r="G73" i="126"/>
  <c r="F73" i="126"/>
  <c r="E73" i="126"/>
  <c r="I72" i="126"/>
  <c r="H72" i="126"/>
  <c r="G72" i="126"/>
  <c r="F72" i="126"/>
  <c r="E72" i="126"/>
  <c r="J72" i="126" s="1"/>
  <c r="F70" i="126"/>
  <c r="I71" i="126"/>
  <c r="H71" i="126"/>
  <c r="G71" i="126"/>
  <c r="F71" i="126"/>
  <c r="E71" i="126"/>
  <c r="I70" i="126"/>
  <c r="H70" i="126"/>
  <c r="G70" i="126"/>
  <c r="E70" i="126"/>
  <c r="D73" i="126"/>
  <c r="D72" i="126"/>
  <c r="D71" i="126"/>
  <c r="D70" i="126"/>
  <c r="J74" i="126" l="1"/>
  <c r="J73" i="126"/>
  <c r="J71" i="126"/>
  <c r="E16" i="127"/>
  <c r="F12" i="127" s="1"/>
  <c r="G12" i="127" s="1"/>
  <c r="D16" i="127"/>
  <c r="C16" i="127"/>
  <c r="G15" i="127"/>
  <c r="E16" i="129"/>
  <c r="F12" i="129" s="1"/>
  <c r="G12" i="129" s="1"/>
  <c r="D16" i="129"/>
  <c r="C16" i="129"/>
  <c r="G15" i="129"/>
  <c r="E16" i="130"/>
  <c r="F12" i="130" s="1"/>
  <c r="G12" i="130" s="1"/>
  <c r="D16" i="130"/>
  <c r="C16" i="130"/>
  <c r="G15" i="130"/>
  <c r="E16" i="128"/>
  <c r="F12" i="128" s="1"/>
  <c r="G12" i="128" s="1"/>
  <c r="D16" i="128"/>
  <c r="C16" i="128"/>
  <c r="G15" i="128"/>
  <c r="E16" i="131"/>
  <c r="F12" i="131" s="1"/>
  <c r="G12" i="131" s="1"/>
  <c r="D16" i="131"/>
  <c r="C16" i="131"/>
  <c r="G15" i="131"/>
  <c r="I87" i="126" l="1"/>
  <c r="I56" i="126" l="1"/>
  <c r="G56" i="126"/>
  <c r="F56" i="126"/>
  <c r="I38" i="126"/>
  <c r="G38" i="126"/>
  <c r="F38" i="126"/>
  <c r="E38" i="126"/>
  <c r="D43" i="126"/>
  <c r="H56" i="126" l="1"/>
  <c r="H91" i="126" l="1"/>
  <c r="H38" i="126"/>
  <c r="F53" i="126"/>
  <c r="L87" i="126" l="1"/>
  <c r="L88" i="126"/>
  <c r="L89" i="126"/>
  <c r="L90" i="126"/>
  <c r="L91" i="126"/>
  <c r="D87" i="126"/>
  <c r="E87" i="126"/>
  <c r="F87" i="126"/>
  <c r="G87" i="126"/>
  <c r="H87" i="126"/>
  <c r="D88" i="126"/>
  <c r="E88" i="126"/>
  <c r="F88" i="126"/>
  <c r="G88" i="126"/>
  <c r="H88" i="126"/>
  <c r="I88" i="126"/>
  <c r="D89" i="126"/>
  <c r="E89" i="126"/>
  <c r="F89" i="126"/>
  <c r="G89" i="126"/>
  <c r="H89" i="126"/>
  <c r="I89" i="126"/>
  <c r="D90" i="126"/>
  <c r="E90" i="126"/>
  <c r="F90" i="126"/>
  <c r="G90" i="126"/>
  <c r="H90" i="126"/>
  <c r="I90" i="126"/>
  <c r="D91" i="126"/>
  <c r="E91" i="126"/>
  <c r="F91" i="126"/>
  <c r="G91" i="126"/>
  <c r="I91" i="126"/>
  <c r="D92" i="126"/>
  <c r="E92" i="126"/>
  <c r="F92" i="126"/>
  <c r="G92" i="126"/>
  <c r="H92" i="126"/>
  <c r="I92" i="126"/>
  <c r="L69" i="126"/>
  <c r="L75" i="126"/>
  <c r="L76" i="126"/>
  <c r="L77" i="126"/>
  <c r="D69" i="126"/>
  <c r="E69" i="126"/>
  <c r="J69" i="126" s="1"/>
  <c r="F69" i="126"/>
  <c r="G69" i="126"/>
  <c r="H69" i="126"/>
  <c r="I69" i="126"/>
  <c r="D75" i="126"/>
  <c r="E75" i="126"/>
  <c r="F75" i="126"/>
  <c r="G75" i="126"/>
  <c r="H75" i="126"/>
  <c r="I75" i="126"/>
  <c r="D76" i="126"/>
  <c r="E76" i="126"/>
  <c r="F76" i="126"/>
  <c r="G76" i="126"/>
  <c r="H76" i="126"/>
  <c r="I76" i="126"/>
  <c r="D77" i="126"/>
  <c r="E77" i="126"/>
  <c r="F77" i="126"/>
  <c r="G77" i="126"/>
  <c r="H77" i="126"/>
  <c r="I77" i="126"/>
  <c r="L53" i="126"/>
  <c r="L54" i="126"/>
  <c r="L55" i="126"/>
  <c r="L56" i="126"/>
  <c r="L57" i="126"/>
  <c r="L58" i="126"/>
  <c r="L59" i="126"/>
  <c r="D53" i="126"/>
  <c r="E53" i="126"/>
  <c r="G53" i="126"/>
  <c r="H53" i="126"/>
  <c r="I53" i="126"/>
  <c r="D54" i="126"/>
  <c r="E54" i="126"/>
  <c r="F54" i="126"/>
  <c r="G54" i="126"/>
  <c r="H54" i="126"/>
  <c r="I54" i="126"/>
  <c r="D55" i="126"/>
  <c r="E55" i="126"/>
  <c r="F55" i="126"/>
  <c r="G55" i="126"/>
  <c r="H55" i="126"/>
  <c r="I55" i="126"/>
  <c r="D56" i="126"/>
  <c r="D57" i="126"/>
  <c r="E57" i="126"/>
  <c r="F57" i="126"/>
  <c r="G57" i="126"/>
  <c r="I57" i="126"/>
  <c r="D58" i="126"/>
  <c r="E58" i="126"/>
  <c r="F58" i="126"/>
  <c r="G58" i="126"/>
  <c r="H58" i="126"/>
  <c r="I58" i="126"/>
  <c r="D59" i="126"/>
  <c r="E59" i="126"/>
  <c r="F59" i="126"/>
  <c r="G59" i="126"/>
  <c r="H59" i="126"/>
  <c r="I59" i="126"/>
  <c r="L38" i="126"/>
  <c r="L39" i="126"/>
  <c r="L40" i="126"/>
  <c r="L41" i="126"/>
  <c r="L42" i="126"/>
  <c r="L43" i="126"/>
  <c r="D38" i="126"/>
  <c r="D39" i="126"/>
  <c r="E39" i="126"/>
  <c r="F39" i="126"/>
  <c r="H39" i="126"/>
  <c r="I39" i="126"/>
  <c r="D40" i="126"/>
  <c r="E40" i="126"/>
  <c r="F40" i="126"/>
  <c r="G40" i="126"/>
  <c r="H40" i="126"/>
  <c r="I40" i="126"/>
  <c r="D41" i="126"/>
  <c r="E41" i="126"/>
  <c r="F41" i="126"/>
  <c r="G41" i="126"/>
  <c r="H41" i="126"/>
  <c r="I41" i="126"/>
  <c r="D42" i="126"/>
  <c r="E42" i="126"/>
  <c r="F42" i="126"/>
  <c r="G42" i="126"/>
  <c r="H42" i="126"/>
  <c r="I42" i="126"/>
  <c r="E43" i="126"/>
  <c r="F43" i="126"/>
  <c r="G43" i="126"/>
  <c r="H43" i="126"/>
  <c r="I43" i="126"/>
  <c r="L24" i="126"/>
  <c r="L25" i="126"/>
  <c r="L26" i="126"/>
  <c r="L27" i="126"/>
  <c r="L28" i="126"/>
  <c r="D24" i="126"/>
  <c r="E24" i="126"/>
  <c r="F24" i="126"/>
  <c r="G24" i="126"/>
  <c r="H24" i="126"/>
  <c r="I24" i="126"/>
  <c r="D25" i="126"/>
  <c r="E25" i="126"/>
  <c r="F25" i="126"/>
  <c r="G25" i="126"/>
  <c r="H25" i="126"/>
  <c r="I25" i="126"/>
  <c r="D26" i="126"/>
  <c r="E26" i="126"/>
  <c r="F26" i="126"/>
  <c r="G26" i="126"/>
  <c r="H26" i="126"/>
  <c r="I26" i="126"/>
  <c r="D27" i="126"/>
  <c r="E27" i="126"/>
  <c r="F27" i="126"/>
  <c r="G27" i="126"/>
  <c r="H27" i="126"/>
  <c r="I27" i="126"/>
  <c r="D28" i="126"/>
  <c r="E28" i="126"/>
  <c r="F28" i="126"/>
  <c r="G28" i="126"/>
  <c r="H28" i="126"/>
  <c r="I28" i="126"/>
  <c r="L14" i="126"/>
  <c r="D14" i="126"/>
  <c r="E14" i="126"/>
  <c r="F14" i="126"/>
  <c r="G14" i="126"/>
  <c r="H14" i="126"/>
  <c r="I14" i="126"/>
  <c r="L92" i="126"/>
  <c r="J24" i="126" l="1"/>
  <c r="K77" i="126"/>
  <c r="M77" i="126" s="1"/>
  <c r="N77" i="126" s="1"/>
  <c r="K75" i="126"/>
  <c r="M75" i="126" s="1"/>
  <c r="N75" i="126" s="1"/>
  <c r="K92" i="126"/>
  <c r="M92" i="126" s="1"/>
  <c r="N92" i="126" s="1"/>
  <c r="K90" i="126"/>
  <c r="M90" i="126" s="1"/>
  <c r="N90" i="126" s="1"/>
  <c r="K76" i="126"/>
  <c r="M76" i="126" s="1"/>
  <c r="N76" i="126" s="1"/>
  <c r="K69" i="126"/>
  <c r="M69" i="126" s="1"/>
  <c r="N69" i="126" s="1"/>
  <c r="K91" i="126"/>
  <c r="M91" i="126" s="1"/>
  <c r="N91" i="126" s="1"/>
  <c r="K89" i="126"/>
  <c r="M89" i="126" s="1"/>
  <c r="N89" i="126" s="1"/>
  <c r="K87" i="126"/>
  <c r="M87" i="126" s="1"/>
  <c r="N87" i="126" s="1"/>
  <c r="K88" i="126"/>
  <c r="M88" i="126" s="1"/>
  <c r="N88" i="126" s="1"/>
  <c r="J41" i="126"/>
  <c r="J39" i="126"/>
  <c r="K59" i="126"/>
  <c r="M59" i="126" s="1"/>
  <c r="N59" i="126" s="1"/>
  <c r="K58" i="126"/>
  <c r="M58" i="126" s="1"/>
  <c r="N58" i="126" s="1"/>
  <c r="K56" i="126"/>
  <c r="M56" i="126" s="1"/>
  <c r="N56" i="126" s="1"/>
  <c r="K54" i="126"/>
  <c r="M54" i="126" s="1"/>
  <c r="N54" i="126" s="1"/>
  <c r="F60" i="126"/>
  <c r="J76" i="126"/>
  <c r="J91" i="126"/>
  <c r="J89" i="126"/>
  <c r="J87" i="126"/>
  <c r="J59" i="126"/>
  <c r="J57" i="126"/>
  <c r="J55" i="126"/>
  <c r="I60" i="126"/>
  <c r="E60" i="126"/>
  <c r="K57" i="126"/>
  <c r="M57" i="126" s="1"/>
  <c r="N57" i="126" s="1"/>
  <c r="K55" i="126"/>
  <c r="M55" i="126" s="1"/>
  <c r="N55" i="126" s="1"/>
  <c r="H60" i="126"/>
  <c r="D60" i="126"/>
  <c r="J77" i="126"/>
  <c r="J75" i="126"/>
  <c r="J92" i="126"/>
  <c r="J90" i="126"/>
  <c r="J88" i="126"/>
  <c r="J58" i="126"/>
  <c r="J56" i="126"/>
  <c r="J54" i="126"/>
  <c r="G60" i="126"/>
  <c r="K53" i="126"/>
  <c r="M53" i="126" s="1"/>
  <c r="N53" i="126" s="1"/>
  <c r="J53" i="126"/>
  <c r="K43" i="126"/>
  <c r="M43" i="126" s="1"/>
  <c r="N43" i="126" s="1"/>
  <c r="K41" i="126"/>
  <c r="M41" i="126" s="1"/>
  <c r="N41" i="126" s="1"/>
  <c r="K39" i="126"/>
  <c r="M39" i="126" s="1"/>
  <c r="N39" i="126" s="1"/>
  <c r="K42" i="126"/>
  <c r="M42" i="126" s="1"/>
  <c r="N42" i="126" s="1"/>
  <c r="K40" i="126"/>
  <c r="M40" i="126" s="1"/>
  <c r="N40" i="126" s="1"/>
  <c r="K38" i="126"/>
  <c r="M38" i="126" s="1"/>
  <c r="N38" i="126" s="1"/>
  <c r="J40" i="126"/>
  <c r="J38" i="126"/>
  <c r="J42" i="126"/>
  <c r="J43" i="126"/>
  <c r="H15" i="126"/>
  <c r="K26" i="126"/>
  <c r="M26" i="126" s="1"/>
  <c r="N26" i="126" s="1"/>
  <c r="K24" i="126"/>
  <c r="M24" i="126" s="1"/>
  <c r="N24" i="126" s="1"/>
  <c r="D15" i="126"/>
  <c r="K28" i="126"/>
  <c r="M28" i="126" s="1"/>
  <c r="N28" i="126" s="1"/>
  <c r="K27" i="126"/>
  <c r="M27" i="126" s="1"/>
  <c r="N27" i="126" s="1"/>
  <c r="K25" i="126"/>
  <c r="M25" i="126" s="1"/>
  <c r="N25" i="126" s="1"/>
  <c r="J26" i="126"/>
  <c r="J28" i="126"/>
  <c r="J27" i="126"/>
  <c r="J25" i="126"/>
  <c r="F29" i="126"/>
  <c r="D78" i="126"/>
  <c r="I15" i="126"/>
  <c r="H78" i="126"/>
  <c r="E15" i="126"/>
  <c r="J14" i="126"/>
  <c r="G29" i="126"/>
  <c r="F44" i="126"/>
  <c r="D93" i="126"/>
  <c r="K14" i="126"/>
  <c r="M14" i="126" s="1"/>
  <c r="N14" i="126" s="1"/>
  <c r="E29" i="126"/>
  <c r="I29" i="126"/>
  <c r="D44" i="126"/>
  <c r="F93" i="126"/>
  <c r="D29" i="126"/>
  <c r="H29" i="126"/>
  <c r="E44" i="126"/>
  <c r="I44" i="126"/>
  <c r="E78" i="126"/>
  <c r="I78" i="126"/>
  <c r="E93" i="126"/>
  <c r="I93" i="126"/>
  <c r="G15" i="126"/>
  <c r="G44" i="126"/>
  <c r="G78" i="126"/>
  <c r="F78" i="126"/>
  <c r="G93" i="126"/>
  <c r="F15" i="126"/>
  <c r="H93" i="126"/>
  <c r="H44" i="126"/>
  <c r="F62" i="126" l="1"/>
  <c r="I102" i="126"/>
  <c r="F102" i="126"/>
  <c r="E102" i="126"/>
  <c r="D102" i="126"/>
  <c r="H102" i="126"/>
  <c r="G102" i="126"/>
  <c r="F80" i="126"/>
  <c r="F31" i="126"/>
  <c r="H80" i="126"/>
  <c r="J29" i="126"/>
  <c r="H17" i="126"/>
  <c r="F95" i="126"/>
  <c r="H46" i="126"/>
  <c r="G95" i="126"/>
  <c r="H31" i="126"/>
  <c r="G46" i="126"/>
  <c r="F46" i="126"/>
  <c r="H95" i="126"/>
  <c r="J60" i="126"/>
  <c r="G80" i="126"/>
  <c r="G31" i="126"/>
  <c r="J44" i="126"/>
  <c r="J93" i="126"/>
  <c r="G17" i="126"/>
  <c r="G62" i="126"/>
  <c r="H62" i="126"/>
  <c r="J78" i="126"/>
  <c r="F17" i="126"/>
  <c r="J15" i="126"/>
  <c r="J102" i="126" l="1"/>
  <c r="G104" i="126"/>
  <c r="F104" i="126"/>
  <c r="K102" i="126"/>
  <c r="H104" i="126"/>
  <c r="E16" i="101" l="1"/>
  <c r="D16" i="101"/>
  <c r="C16" i="101"/>
  <c r="E16" i="102"/>
  <c r="F12" i="102" s="1"/>
  <c r="G12" i="102" s="1"/>
  <c r="D16" i="102"/>
  <c r="C16" i="102"/>
  <c r="G15" i="102"/>
  <c r="E16" i="103"/>
  <c r="F12" i="103" s="1"/>
  <c r="G12" i="103" s="1"/>
  <c r="D16" i="103"/>
  <c r="C16" i="103"/>
  <c r="G15" i="103"/>
  <c r="E16" i="98"/>
  <c r="F12" i="98" s="1"/>
  <c r="G12" i="98" s="1"/>
  <c r="D16" i="98"/>
  <c r="C16" i="98"/>
  <c r="G15" i="98"/>
  <c r="E16" i="96"/>
  <c r="F12" i="96" s="1"/>
  <c r="G12" i="96" s="1"/>
  <c r="D16" i="96"/>
  <c r="C16" i="96"/>
  <c r="G15" i="96"/>
  <c r="E16" i="95"/>
  <c r="F12" i="95" s="1"/>
  <c r="G12" i="95" s="1"/>
  <c r="D16" i="95"/>
  <c r="C16" i="95"/>
  <c r="G15" i="95"/>
  <c r="E16" i="53"/>
  <c r="F12" i="53" s="1"/>
  <c r="G12" i="53" s="1"/>
  <c r="D16" i="53"/>
  <c r="C16" i="53"/>
  <c r="G15" i="53"/>
  <c r="E16" i="99"/>
  <c r="F12" i="99" s="1"/>
  <c r="G12" i="99" s="1"/>
  <c r="D16" i="99"/>
  <c r="C16" i="99"/>
  <c r="G15" i="99"/>
  <c r="E16" i="104"/>
  <c r="F12" i="104" s="1"/>
  <c r="G12" i="104" s="1"/>
  <c r="D16" i="104"/>
  <c r="C16" i="104"/>
  <c r="G15" i="104"/>
  <c r="E16" i="105"/>
  <c r="F12" i="105" s="1"/>
  <c r="G12" i="105" s="1"/>
  <c r="D16" i="105"/>
  <c r="C16" i="105"/>
  <c r="G15" i="105"/>
  <c r="E16" i="106"/>
  <c r="F12" i="106" s="1"/>
  <c r="G12" i="106" s="1"/>
  <c r="D16" i="106"/>
  <c r="C16" i="106"/>
  <c r="G15" i="106"/>
  <c r="E16" i="107"/>
  <c r="F12" i="107" s="1"/>
  <c r="G12" i="107" s="1"/>
  <c r="D16" i="107"/>
  <c r="C16" i="107"/>
  <c r="G15" i="107"/>
  <c r="E16" i="108"/>
  <c r="F12" i="108" s="1"/>
  <c r="G12" i="108" s="1"/>
  <c r="D16" i="108"/>
  <c r="C16" i="108"/>
  <c r="G15" i="108"/>
  <c r="E16" i="109"/>
  <c r="F12" i="109" s="1"/>
  <c r="G12" i="109" s="1"/>
  <c r="D16" i="109"/>
  <c r="C16" i="109"/>
  <c r="G15" i="109"/>
  <c r="E16" i="110"/>
  <c r="F12" i="110" s="1"/>
  <c r="G12" i="110" s="1"/>
  <c r="D16" i="110"/>
  <c r="C16" i="110"/>
  <c r="G15" i="110"/>
  <c r="E16" i="111"/>
  <c r="F12" i="111" s="1"/>
  <c r="G12" i="111" s="1"/>
  <c r="D16" i="111"/>
  <c r="C16" i="111"/>
  <c r="G15" i="111"/>
  <c r="E16" i="112"/>
  <c r="F12" i="112" s="1"/>
  <c r="G12" i="112" s="1"/>
  <c r="D16" i="112"/>
  <c r="C16" i="112"/>
  <c r="G15" i="112"/>
  <c r="E16" i="113"/>
  <c r="F12" i="113" s="1"/>
  <c r="G12" i="113" s="1"/>
  <c r="D16" i="113"/>
  <c r="C16" i="113"/>
  <c r="G15" i="113"/>
  <c r="E16" i="114"/>
  <c r="F12" i="114" s="1"/>
  <c r="G12" i="114" s="1"/>
  <c r="D16" i="114"/>
  <c r="C16" i="114"/>
  <c r="G15" i="114"/>
  <c r="E16" i="115"/>
  <c r="F12" i="115" s="1"/>
  <c r="G12" i="115" s="1"/>
  <c r="D16" i="115"/>
  <c r="C16" i="115"/>
  <c r="G15" i="115"/>
  <c r="E16" i="116"/>
  <c r="F12" i="116" s="1"/>
  <c r="G12" i="116" s="1"/>
  <c r="D16" i="116"/>
  <c r="C16" i="116"/>
  <c r="G15" i="116"/>
  <c r="E16" i="117"/>
  <c r="F12" i="117" s="1"/>
  <c r="G12" i="117" s="1"/>
  <c r="D16" i="117"/>
  <c r="C16" i="117"/>
  <c r="G15" i="117"/>
  <c r="E16" i="118"/>
  <c r="F12" i="118" s="1"/>
  <c r="G12" i="118" s="1"/>
  <c r="D16" i="118"/>
  <c r="C16" i="118"/>
  <c r="G15" i="118"/>
  <c r="E16" i="119"/>
  <c r="F12" i="119" s="1"/>
  <c r="G12" i="119" s="1"/>
  <c r="D16" i="119"/>
  <c r="C16" i="119"/>
  <c r="G15" i="119"/>
  <c r="E16" i="120"/>
  <c r="F12" i="120" s="1"/>
  <c r="G12" i="120" s="1"/>
  <c r="D16" i="120"/>
  <c r="C16" i="120"/>
  <c r="G15" i="120"/>
  <c r="E16" i="121"/>
  <c r="F12" i="121" s="1"/>
  <c r="G12" i="121" s="1"/>
  <c r="D16" i="121"/>
  <c r="C16" i="121"/>
  <c r="G15" i="121"/>
  <c r="E16" i="122"/>
  <c r="F12" i="122" s="1"/>
  <c r="G12" i="122" s="1"/>
  <c r="D16" i="122"/>
  <c r="C16" i="122"/>
  <c r="G15" i="122"/>
  <c r="E16" i="123"/>
  <c r="F12" i="123" s="1"/>
  <c r="G12" i="123" s="1"/>
  <c r="D16" i="123"/>
  <c r="C16" i="123"/>
  <c r="G15" i="123"/>
  <c r="E16" i="100"/>
  <c r="F12" i="100" s="1"/>
  <c r="G12" i="100" s="1"/>
  <c r="D16" i="100"/>
  <c r="C16" i="100"/>
  <c r="G15" i="100"/>
  <c r="F12" i="101"/>
  <c r="G12" i="101" s="1"/>
  <c r="F116" i="13" l="1"/>
  <c r="F115" i="13"/>
  <c r="F114" i="13"/>
  <c r="F113" i="13"/>
  <c r="F112" i="13"/>
  <c r="F111" i="13"/>
  <c r="F110" i="13"/>
  <c r="F109" i="13"/>
  <c r="F108" i="13"/>
  <c r="F107" i="13"/>
  <c r="F106" i="13"/>
  <c r="G130" i="13" l="1"/>
  <c r="L17" i="13"/>
  <c r="K17" i="13"/>
  <c r="I17" i="13"/>
  <c r="H17" i="13"/>
  <c r="G17" i="13"/>
  <c r="F17" i="13"/>
  <c r="E17" i="13"/>
  <c r="D17" i="13"/>
  <c r="M16" i="13"/>
  <c r="M15" i="13"/>
  <c r="M14" i="13"/>
  <c r="M13" i="13"/>
  <c r="M12" i="13"/>
  <c r="M11" i="13"/>
  <c r="M17" i="13" s="1"/>
  <c r="J17" i="13" l="1"/>
  <c r="E95" i="27" l="1"/>
  <c r="B95" i="27"/>
  <c r="V71" i="27"/>
  <c r="E71" i="27"/>
  <c r="D71" i="27"/>
  <c r="C71" i="27"/>
  <c r="F66" i="27"/>
  <c r="F65" i="27"/>
  <c r="F64" i="27"/>
  <c r="F63" i="27"/>
  <c r="F62" i="27"/>
  <c r="F61" i="27"/>
  <c r="F60" i="27"/>
  <c r="F59" i="27"/>
  <c r="F58" i="27"/>
  <c r="F57" i="27"/>
  <c r="F56" i="27"/>
  <c r="F54" i="27"/>
  <c r="F50" i="27"/>
  <c r="D50" i="27"/>
  <c r="C50" i="27"/>
  <c r="B50" i="27"/>
  <c r="E49" i="27"/>
  <c r="E48" i="27"/>
  <c r="E47" i="27"/>
  <c r="E46" i="27"/>
  <c r="E45" i="27"/>
  <c r="E44" i="27"/>
  <c r="E43" i="27"/>
  <c r="E42" i="27"/>
  <c r="E41" i="27"/>
  <c r="E40" i="27"/>
  <c r="E39" i="27"/>
  <c r="E38" i="27"/>
  <c r="E37" i="27"/>
  <c r="E36" i="27"/>
  <c r="Q30" i="27"/>
  <c r="P30" i="27"/>
  <c r="O30" i="27"/>
  <c r="N30" i="27"/>
  <c r="H16" i="27"/>
  <c r="H12" i="27"/>
  <c r="C72" i="27" l="1"/>
  <c r="D72" i="27"/>
  <c r="E50" i="27"/>
  <c r="F71" i="27"/>
  <c r="E72" i="27"/>
  <c r="F72" i="27" s="1"/>
  <c r="D80" i="11" l="1"/>
  <c r="D83" i="11" s="1"/>
  <c r="B80" i="11"/>
  <c r="B83" i="11" s="1"/>
  <c r="C60" i="11"/>
  <c r="E60" i="11" s="1"/>
  <c r="E58" i="11"/>
  <c r="E57" i="11"/>
  <c r="E56" i="11"/>
  <c r="E55" i="11"/>
  <c r="E54" i="11"/>
  <c r="E53" i="11"/>
  <c r="E52" i="11"/>
  <c r="E51" i="11"/>
  <c r="E50" i="11"/>
  <c r="E49" i="11"/>
  <c r="E48" i="11"/>
  <c r="E47" i="11"/>
  <c r="E46" i="11"/>
  <c r="C42" i="11"/>
  <c r="B42" i="11"/>
  <c r="D39" i="11"/>
  <c r="D38" i="11"/>
  <c r="D37" i="11"/>
  <c r="D35" i="11"/>
  <c r="D34" i="11"/>
  <c r="D33" i="11"/>
  <c r="D31" i="11"/>
  <c r="D30" i="11"/>
  <c r="D29" i="11"/>
  <c r="D28" i="11"/>
  <c r="G16" i="11"/>
  <c r="G12" i="11"/>
  <c r="E25" i="3"/>
  <c r="E13" i="3"/>
  <c r="D42" i="11" l="1"/>
  <c r="C61" i="11"/>
  <c r="E61" i="11" s="1"/>
</calcChain>
</file>

<file path=xl/sharedStrings.xml><?xml version="1.0" encoding="utf-8"?>
<sst xmlns="http://schemas.openxmlformats.org/spreadsheetml/2006/main" count="1749" uniqueCount="485">
  <si>
    <t>Nome da Ação:</t>
  </si>
  <si>
    <t>Produto</t>
  </si>
  <si>
    <t>Unid. Medida</t>
  </si>
  <si>
    <t>Meta Física Inicial</t>
  </si>
  <si>
    <t>Meta Física Executada</t>
  </si>
  <si>
    <t>% de Execução</t>
  </si>
  <si>
    <t>METAS ORÇAMENTÁRIO-FINANCEIRAS</t>
  </si>
  <si>
    <t>Orç. Inicial</t>
  </si>
  <si>
    <t>Autorizado</t>
  </si>
  <si>
    <t>Empenhado</t>
  </si>
  <si>
    <t>% Executada</t>
  </si>
  <si>
    <t>Unidade de Medida</t>
  </si>
  <si>
    <t>Índice Atual</t>
  </si>
  <si>
    <t>Índice Desejado</t>
  </si>
  <si>
    <t>Nº</t>
  </si>
  <si>
    <t>Título</t>
  </si>
  <si>
    <t>%</t>
  </si>
  <si>
    <t>Prevista</t>
  </si>
  <si>
    <t>Executada</t>
  </si>
  <si>
    <t>Polaridade</t>
  </si>
  <si>
    <t>Periodicidade</t>
  </si>
  <si>
    <t>1º QUADRISMESTRE 2014</t>
  </si>
  <si>
    <t>Assinatura do responsável do Objetivo</t>
  </si>
  <si>
    <t>Assinatura Assessor Técnico de Planejamento</t>
  </si>
  <si>
    <t>Assinatura Secretário/Presidente</t>
  </si>
  <si>
    <t>Código funcional da ação:</t>
  </si>
  <si>
    <t>MONITORAMENTO DE AÇÃO ORÇAMENTÁRIA   PPA 2014-2017</t>
  </si>
  <si>
    <t>AVALIAÇÃO DA EXECUÇÃO DAS AÇÕES:</t>
  </si>
  <si>
    <t>Assinatura do Responsável da Ação</t>
  </si>
  <si>
    <t>Objetivo</t>
  </si>
  <si>
    <t>Unidade Gestora</t>
  </si>
  <si>
    <t>Índice Apurado</t>
  </si>
  <si>
    <t>Liquidado</t>
  </si>
  <si>
    <t>3. Ação</t>
  </si>
  <si>
    <t>1. Unidade Gestora</t>
  </si>
  <si>
    <t>2. Programa</t>
  </si>
  <si>
    <t>3. Objetivo</t>
  </si>
  <si>
    <t>4. Ação</t>
  </si>
  <si>
    <t>6. Metas Físicas</t>
  </si>
  <si>
    <t>8 - Avaliação do Objetivo</t>
  </si>
  <si>
    <t>8.1 - Avaliação da variação dos indicadores em relação ao mesmo período do ano anterior e ao quadrimestre anterior</t>
  </si>
  <si>
    <t>8.2 - Avaliar a efetividade do conjunto das ações no alcance do objetivo</t>
  </si>
  <si>
    <t>4. Metas Físicas</t>
  </si>
  <si>
    <t>5. Metas Orçamentário-Financeiras</t>
  </si>
  <si>
    <t>Assinatura do responsável da Ação</t>
  </si>
  <si>
    <t>Total do Objetivo</t>
  </si>
  <si>
    <t>Meta física prevista</t>
  </si>
  <si>
    <t>Meta física  executada</t>
  </si>
  <si>
    <t>Unidade de medida</t>
  </si>
  <si>
    <t>6.2. Considerações de fatores de sucesso e fatores de insucesso da execução da ação</t>
  </si>
  <si>
    <t>Meta</t>
  </si>
  <si>
    <t>Resultado alcançado</t>
  </si>
  <si>
    <t>Considerações</t>
  </si>
  <si>
    <t>5. Metas Financeiras (R$)</t>
  </si>
  <si>
    <t>6. Avaliação da execução da ação</t>
  </si>
  <si>
    <t>6.1. Identificar as restrições da execução da ação</t>
  </si>
  <si>
    <t>8.2.2 - Analise das Metas</t>
  </si>
  <si>
    <t xml:space="preserve">4002 - Manutenção dos Serviços Administrativos Gerais </t>
  </si>
  <si>
    <t>Orç. Inicial - LOA</t>
  </si>
  <si>
    <t>Suplementação</t>
  </si>
  <si>
    <t>Redução</t>
  </si>
  <si>
    <t>8.2.3 - Avaliação da execução do objetivo  no quadrimestre</t>
  </si>
  <si>
    <t>6.3 - Avaliação da execução da ação</t>
  </si>
  <si>
    <t>6.3.2 - Avaliação da execução da ação</t>
  </si>
  <si>
    <t>2º QUADRIMESTRE 2016</t>
  </si>
  <si>
    <t>Unidade</t>
  </si>
  <si>
    <t>Anual</t>
  </si>
  <si>
    <t>Indicadores</t>
  </si>
  <si>
    <t>1º Quadrimestre 2014</t>
  </si>
  <si>
    <t>1º Quadrimestre 2015</t>
  </si>
  <si>
    <t>2º Quadrimestre 2014</t>
  </si>
  <si>
    <t>2º Quadrimestre 2015</t>
  </si>
  <si>
    <t>2º Quadrimestre 2016</t>
  </si>
  <si>
    <t>Indicador: 301 Território Controlado</t>
  </si>
  <si>
    <t xml:space="preserve">7. Apuração do Indicador </t>
  </si>
  <si>
    <t>Maior Melhor</t>
  </si>
  <si>
    <t>Quilômetro</t>
  </si>
  <si>
    <t>Indicador: 302 Nomenclatura regulamentada e implantada por quadra</t>
  </si>
  <si>
    <t xml:space="preserve">Unidade </t>
  </si>
  <si>
    <t>Indicador: 303 Leis revisadas e/ou regulamentadas</t>
  </si>
  <si>
    <t>Índice esperado para 2016</t>
  </si>
  <si>
    <t>5500 - Secretaria Municipal de Desenvolvimento Urbano e Habitação (SEDUH)</t>
  </si>
  <si>
    <t>0335 - Gestão e Manutenção de Secretaria de Desenvolvimento Urbano Sustentável</t>
  </si>
  <si>
    <t>Serviço Mantido</t>
  </si>
  <si>
    <t>6.3.1 -Despesas de Gestão Centralizada- Discricionária:</t>
  </si>
  <si>
    <t>Despesa</t>
  </si>
  <si>
    <t>Previsão anual (R$)</t>
  </si>
  <si>
    <t>Liquidado (R$)</t>
  </si>
  <si>
    <t>SSP NET</t>
  </si>
  <si>
    <t>Combustível</t>
  </si>
  <si>
    <t>Reprografia</t>
  </si>
  <si>
    <t>Serviços postais (Correios)</t>
  </si>
  <si>
    <t>Lava jato</t>
  </si>
  <si>
    <t>Locação prédio</t>
  </si>
  <si>
    <t>Locação de veículos</t>
  </si>
  <si>
    <t>Telefonia fixa 3218</t>
  </si>
  <si>
    <t>Telefone fixa 2111</t>
  </si>
  <si>
    <t xml:space="preserve">Telefone de dados móveis </t>
  </si>
  <si>
    <t>Manutenção ar (jk)</t>
  </si>
  <si>
    <t xml:space="preserve">Manutenção de elevador </t>
  </si>
  <si>
    <t xml:space="preserve">Obrigações tributárias e contributivas </t>
  </si>
  <si>
    <t xml:space="preserve">Material de consumo - limpeza e copa/expediente </t>
  </si>
  <si>
    <t xml:space="preserve">Total </t>
  </si>
  <si>
    <t>6.3.2 - Despesas de Gestão Descentralizada- SEDUH</t>
  </si>
  <si>
    <t>Previsão anual R$</t>
  </si>
  <si>
    <t>Liquidado R$</t>
  </si>
  <si>
    <t xml:space="preserve">Floricultura </t>
  </si>
  <si>
    <t xml:space="preserve">Carimbos </t>
  </si>
  <si>
    <t>Chaveiro</t>
  </si>
  <si>
    <t xml:space="preserve">Fornecimento de energia </t>
  </si>
  <si>
    <t xml:space="preserve">Agua mineral e gás </t>
  </si>
  <si>
    <t xml:space="preserve"> Gás </t>
  </si>
  <si>
    <t xml:space="preserve">Passagens </t>
  </si>
  <si>
    <t>Equipamentos de informatica e perifericos</t>
  </si>
  <si>
    <t xml:space="preserve">Manutenção de veiculos </t>
  </si>
  <si>
    <t xml:space="preserve">Serviços de tecnologia de informação </t>
  </si>
  <si>
    <t xml:space="preserve">Aquisição de equipamentos e materiais permanentes </t>
  </si>
  <si>
    <t xml:space="preserve">Outras despesas pessoa juridica </t>
  </si>
  <si>
    <t>Material de consumo</t>
  </si>
  <si>
    <t>Despesas de exercícios anteriores</t>
  </si>
  <si>
    <t>Total  das despesas de Gestão descentralizadas</t>
  </si>
  <si>
    <t xml:space="preserve">Total das despesas de Gestão Centralizadas e Descentralizadas </t>
  </si>
  <si>
    <t>Como se pode observar, as despesas de licitação e gestão centralizada........</t>
  </si>
  <si>
    <t>6.3.3 - Detalhamento das Reduções</t>
  </si>
  <si>
    <t xml:space="preserve">Detalhamento das Suplementação  </t>
  </si>
  <si>
    <t xml:space="preserve">Considerações </t>
  </si>
  <si>
    <t>Natureza de Despesa/Fonte</t>
  </si>
  <si>
    <t>Valor de Reduções R$</t>
  </si>
  <si>
    <t>Natureza de Despesa /Fonte</t>
  </si>
  <si>
    <t xml:space="preserve">Valor de Suplementações R$ </t>
  </si>
  <si>
    <t xml:space="preserve">Total Geral </t>
  </si>
  <si>
    <r>
      <rPr>
        <b/>
        <sz val="10"/>
        <color rgb="FF000000"/>
        <rFont val="Neo Sans"/>
      </rPr>
      <t>Propomos como recomendações corretivas, que a Superintendência aprecie a possibilidade da inclusão na Revisão do Plano Pluri Anual de 2017</t>
    </r>
    <r>
      <rPr>
        <sz val="10"/>
        <color rgb="FF000000"/>
        <rFont val="Neo Sans"/>
      </rPr>
      <t xml:space="preserve"> </t>
    </r>
    <r>
      <rPr>
        <sz val="10"/>
        <color rgb="FFFF0000"/>
        <rFont val="Neo Sans"/>
      </rPr>
      <t>os restos a pagar de exercício anteriores referentes aos seguintes processos: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 2014055041 Indenização para reforma do prédio locado no período de 2005 a 2013 no valor de R$ 403.235,14 (Quatrocentos e três mil duzentos e trinta e cinco reais e quatorze centavos).   .</t>
    </r>
    <r>
      <rPr>
        <b/>
        <sz val="10"/>
        <color rgb="FFFF0000"/>
        <rFont val="Neo Sans"/>
      </rPr>
      <t>... e o que mais</t>
    </r>
    <r>
      <rPr>
        <sz val="10"/>
        <color rgb="FFFF0000"/>
        <rFont val="Neo Sans"/>
      </rPr>
      <t xml:space="preserve"> </t>
    </r>
  </si>
  <si>
    <t>Total</t>
  </si>
  <si>
    <t>TOTAL</t>
  </si>
  <si>
    <t>ATIVIDADES</t>
  </si>
  <si>
    <t>QUANTIDADE</t>
  </si>
  <si>
    <t>MAIO</t>
  </si>
  <si>
    <t>JUNHO</t>
  </si>
  <si>
    <t>JULHO</t>
  </si>
  <si>
    <t>AGOSTO</t>
  </si>
  <si>
    <t>Maio</t>
  </si>
  <si>
    <t>Junho</t>
  </si>
  <si>
    <t>Julho</t>
  </si>
  <si>
    <t>Agosto</t>
  </si>
  <si>
    <t>TIPO DE DOCUMENTO</t>
  </si>
  <si>
    <t>MAI</t>
  </si>
  <si>
    <t>JUN</t>
  </si>
  <si>
    <t>JUL</t>
  </si>
  <si>
    <t>AGO</t>
  </si>
  <si>
    <t>QUANTIDADE TOTAL</t>
  </si>
  <si>
    <t>DESPACHOS</t>
  </si>
  <si>
    <t>MEMORANDOS</t>
  </si>
  <si>
    <t>OUVIDORIA</t>
  </si>
  <si>
    <t>PARECERES</t>
  </si>
  <si>
    <t>OFÍCIOS</t>
  </si>
  <si>
    <t>PRORROGAÇÕES DE PRAZO</t>
  </si>
  <si>
    <t>AUTORIZAÇÕES PARA EVENTOS</t>
  </si>
  <si>
    <t>AUTORIZAÇÕES PARA MESAS E CADEIRAS</t>
  </si>
  <si>
    <t>ORDEM DE SERVIÇO</t>
  </si>
  <si>
    <t>CONTENCIOSO</t>
  </si>
  <si>
    <t>NOTIFICAÇÕES</t>
  </si>
  <si>
    <t>Liquidado ate o momento (R$)</t>
  </si>
  <si>
    <t>Liquidado no 2° Quadrimestre</t>
  </si>
  <si>
    <t>Pagamento de Julho/Agosto somente Liquidado/Estimado no valor de R$1.375,18.</t>
  </si>
  <si>
    <t>Fornecimento de Energia Elétrica</t>
  </si>
  <si>
    <t>A partir do mês de Junho o gerenciamento do referente processo passou a pertencer as Despesas Discricionárias.</t>
  </si>
  <si>
    <t>Pagamento de Agosto somente Liquidado/Estimado no valor de R$28.551,42.</t>
  </si>
  <si>
    <t>Aguardando pagamento de Agosto de R$3.625,00.</t>
  </si>
  <si>
    <t>Aguardando pagamento de Julho/Agosto de R$1.176,00.</t>
  </si>
  <si>
    <t xml:space="preserve">Processo empenhado. Aguardando nota fiscal para realizar liquidação. Após a junção das Pastas e a Realização das Reuniões de Revisão do Plano Diretor de Palmas, necessitou-se de uma demanda maior para a realização desta despesas.  </t>
  </si>
  <si>
    <t>Processo gerenciado pela gestão centralizada.</t>
  </si>
  <si>
    <t>Utilizando saldo restante do exercício anterior.</t>
  </si>
  <si>
    <t>Agua mineral</t>
  </si>
  <si>
    <t xml:space="preserve">Processos em andamento seguindo os trêmites legais. </t>
  </si>
  <si>
    <t xml:space="preserve">Gás </t>
  </si>
  <si>
    <t>Houve redução do valor total, por isso não ocorreu despesas.</t>
  </si>
  <si>
    <t>Não houve até o momento abertura de processos para tal objeto.</t>
  </si>
  <si>
    <t>Processo gerenciado pela gestão centralizada (Garagem Central).</t>
  </si>
  <si>
    <t>Processo em fase de licitação a aquisição de Ferramentas para os Setores de Topografia e Fiscalização no valor de R$ 98.322,90.</t>
  </si>
  <si>
    <t xml:space="preserve">Processo de Fornecimento de Marmitex para atender as Reuniões do Plano Diretor está aguardando Autorização para Emissão da Nota de Empenho no valor de R$ 7.684,60 </t>
  </si>
  <si>
    <t xml:space="preserve">Processos liquidados para Aquisição de Bobinas (R$ 1.339,20) E Aquisição de Certificado Digital (R$ 1.320,00). E para Aquisição de Camisetas (R$ 1.797,00), Estacas e Piquetes (R$ 6.360,00), e Material de Consumo (R$ 7.564,70) para atendimento do Plano Diretor, estão somente empenhados. </t>
  </si>
  <si>
    <t xml:space="preserve">Destino das Movimentações </t>
  </si>
  <si>
    <t>Natureza de Despesa / Fonte</t>
  </si>
  <si>
    <t>33.90.39 / 001000199</t>
  </si>
  <si>
    <t>33.90.39 / 001000105</t>
  </si>
  <si>
    <t>Movimentação destinada para pagamento de despesas com material da 6° Conferência das Cidades, com Material de Consumo e Material de Divulgação.</t>
  </si>
  <si>
    <t>33.90.92 / 001000199</t>
  </si>
  <si>
    <t>33.90.30 / 001000199</t>
  </si>
  <si>
    <t>Aquisição de Estacas e Piquetes para atender ao Setor de Topografia.</t>
  </si>
  <si>
    <t>Pagamentos de Taxas de Reprogramação, movimentação realizada para o Fundo Municipal de Habitação de Interesse Social.</t>
  </si>
  <si>
    <t>-</t>
  </si>
  <si>
    <t>33.90.39 / 001000106</t>
  </si>
  <si>
    <t>Pagamento do PROCESSO 2014010775 - Fecomécio, CIEEI, referente ao pagamento de empresa intermediária de estágiários, referente ao mês de Abril a Dezembro de 2016.</t>
  </si>
  <si>
    <t>44.90.51 / 001000103</t>
  </si>
  <si>
    <t>33.90.39 / 001000101</t>
  </si>
  <si>
    <t>33.90.30 / 001000101</t>
  </si>
  <si>
    <t xml:space="preserve">Despesas Discricionarias </t>
  </si>
  <si>
    <t xml:space="preserve">Manutenção do Ar Condicionado Central </t>
  </si>
  <si>
    <t>Reprogramação anual para o 2º quadrimestre (R$)</t>
  </si>
  <si>
    <t>Realização das despesas para atender as reuniões da Revisão do Plano Diretor, Material de consumo R$ 8.500,00, Floricultura R$ 5.760,00, Refeição R$7.684,60 , Camisetas R$ 1.972,50, totalizando R$ 23.917.10.</t>
  </si>
  <si>
    <t>Aquisição de Jornal (Processo não autorizado pela Procuradoria Municipal).</t>
  </si>
  <si>
    <t>s</t>
  </si>
  <si>
    <t>r</t>
  </si>
  <si>
    <t>Ordenamento Urbano</t>
  </si>
  <si>
    <t>FICHAS DE OBSERVAÇÕES</t>
  </si>
  <si>
    <t>PARECERES (Desdobro)</t>
  </si>
  <si>
    <t>PARECERES (Loteamento)</t>
  </si>
  <si>
    <t>PARECERES (Outros)</t>
  </si>
  <si>
    <t>PORTARIAS</t>
  </si>
  <si>
    <t>PROJETOS URBANÍSTICOS</t>
  </si>
  <si>
    <t xml:space="preserve"> USO DO SOLO -2016</t>
  </si>
  <si>
    <t xml:space="preserve">MAIO </t>
  </si>
  <si>
    <t xml:space="preserve">JUNHO </t>
  </si>
  <si>
    <t>CERTIDÃO DE USO DO SOLO</t>
  </si>
  <si>
    <t>IAFIM – Informação de Atividade Solicitada</t>
  </si>
  <si>
    <t>Fichas de observações (Alvará de funcionamento)</t>
  </si>
  <si>
    <t>Memorandos</t>
  </si>
  <si>
    <t>Fichas de observações (uso do solo)</t>
  </si>
  <si>
    <t>Ofícios</t>
  </si>
  <si>
    <t>Parecer quanto ao Uso do Solo</t>
  </si>
  <si>
    <t>GEOPROCESSAMENTO</t>
  </si>
  <si>
    <t>TOPOGRAFIA</t>
  </si>
  <si>
    <t>Levantamento topográfico</t>
  </si>
  <si>
    <t>ANALISE</t>
  </si>
  <si>
    <t>ANALISES REALIZADAS</t>
  </si>
  <si>
    <t>ALVARÁS DE CONTRUÇÃO EMITIDOS</t>
  </si>
  <si>
    <t>HABITE-SE EMITIDOS</t>
  </si>
  <si>
    <t>CCO</t>
  </si>
  <si>
    <t>QUANTIDADE DE ATENDIMENTO</t>
  </si>
  <si>
    <t>FISCALIZAÇÃO</t>
  </si>
  <si>
    <t>FICHAS DE OBSERVAÇÕES (Desdobro</t>
  </si>
  <si>
    <t xml:space="preserve"> PROCESSOS ENVIADOS PARA ASSESSORIA JURÍDICA</t>
  </si>
  <si>
    <t>0335 - Gestão e Manutenção de Secretaria de Desenvolvimento Urbano e Habitação</t>
  </si>
  <si>
    <t xml:space="preserve">No segundo quadrimestre, foram identificadas algumas dificuldades com relação aos Processos para a execução das Reuniões do Plano Diretor de Palmas, uma vez que as reuniões já começaram e a grande maioria dos processos referentes a esse plano encontram-se com despesas empenhadas. </t>
  </si>
  <si>
    <t>As atividades executadas pela Ação de Serviços Administrativos Gerais do Setor de Gestão e Finanças nesse quadrimestre podemos apontar como fator de sucesso a execução processos além do previsto, pois no primeiro quadrimestre os servidores do setor foram remanejados para outra secretaria.  A Liquidação do processo 2014055041 referente a Indenização para reforma do prédio locado no período de 2005 a 2013 no valor de R$ 403.235,14 (Quatrocentos e três mil duzentos e trinta e cinco reais e quatorze centavos).</t>
  </si>
  <si>
    <t>Demanda</t>
  </si>
  <si>
    <t>RAP</t>
  </si>
  <si>
    <t>Ofício</t>
  </si>
  <si>
    <t>Despacho</t>
  </si>
  <si>
    <t>Empenho</t>
  </si>
  <si>
    <t>Liquidação</t>
  </si>
  <si>
    <t>Solicitação de compras/Termo de referência</t>
  </si>
  <si>
    <t>Pagamento de Agosto somente Liquidado/Estimado no valor de R$5.423,00.</t>
  </si>
  <si>
    <t>Processo Gerenciado pela Despesas Discricionárias, seguindo os tramites legais.</t>
  </si>
  <si>
    <t>Processo Gerenciado pela Despesas Discricionárias, esta negativo em 292,49.</t>
  </si>
  <si>
    <t>Processo Gerenciado pela Despesas Discricionárias. Neste quadrimestre houve mudança da prestadora de serviço.</t>
  </si>
  <si>
    <t>Processo Gerenciado pela Despesas Discricionárias. Seguindo os tramites legais de pagamento.</t>
  </si>
  <si>
    <r>
      <t xml:space="preserve">Processo Gerenciado pela Despesas Discricionárias ultrapassou o gasto previsto para o quadrimetre em </t>
    </r>
    <r>
      <rPr>
        <sz val="10"/>
        <rFont val="Neo Sans"/>
      </rPr>
      <t>R$ 2.999,85 devido as reuniões do Plano Diretor.</t>
    </r>
  </si>
  <si>
    <t>Cau/Crea-TO</t>
  </si>
  <si>
    <t>Processo em andamento.</t>
  </si>
  <si>
    <t>Capacitação de servidores das Diretorias de  Urbanismo e Fiscalização</t>
  </si>
  <si>
    <t xml:space="preserve">Aguardando Propostas. </t>
  </si>
  <si>
    <t>Instalação de insulfilmes</t>
  </si>
  <si>
    <t>Em fase de Licitação.</t>
  </si>
  <si>
    <t>Aquisição de Bobinas para Ponto Eletrônico</t>
  </si>
  <si>
    <t>Aguardando Nota para Liquidação</t>
  </si>
  <si>
    <t>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t>
  </si>
  <si>
    <t xml:space="preserve">Material de Consumo - Copo e Cozinha </t>
  </si>
  <si>
    <t>Movimentação realizada para abertura do processo de aquisição de Protetor Solar.</t>
  </si>
  <si>
    <t xml:space="preserve">Entre os meses de Abril a Junho houve um aumento nos valores devido a junção das pastas e por aquisições realizadas pelo setor de Tecnologia da Informação do Município de Palmas </t>
  </si>
  <si>
    <t>Processo Gerenciado pela Despesas Discricionárias, havendo uma demanda maior no mês de junho com pagamento realizado em julho devido o atraso no Pagamento por parte da Prefeitura Municipal.  Ultrapassou o gasto previsto para o quadrimestre em 612,00, devido a  demanda junto a Fiscalização no contencioso.</t>
  </si>
  <si>
    <t xml:space="preserve">Manutenção ar </t>
  </si>
  <si>
    <t>PARECERES (Desmembramento)</t>
  </si>
  <si>
    <t xml:space="preserve">Em termos gerais considera-se um bom andamento na execução das ações e atividades realizadas pelo Setor Financeiro entre os meses de Maio e Agosto de 2016, executando 29% das metas propostas para o quadrimestre. Além dos processos abertos e que estão em andamento, realizamos as Atividades abaixo relacionadas </t>
  </si>
  <si>
    <t xml:space="preserve">Não houve acréscimo de bens patrimoniais a Pasta no período relacionado do ano de 2016. E a entrega de materiais de expediente e consumo é realizada de acordo com a liberação por parte das Discricionárias.
Durante o segundo quadrimestre de 2016, foi ultrapassado o limite programado para despesas com material de consumo e de expediente, uma vez que as Reuniões do Plano Diretor acarrataram gastas além do programado, totalizando R$ 2.999,85 excedentes. No quadrimestre foram abertos 15 processos que ainda encontram-se em andamento, e mais 14 processos mantidos desde o começo do ano, totalizando 29 processos. </t>
  </si>
  <si>
    <t>33.90.39 / 001000103</t>
  </si>
  <si>
    <t>Pagamento de Fornecimento de Energia Eletrica a partir do mês de Junho/2016.</t>
  </si>
  <si>
    <t>33.90.30 / 001000103</t>
  </si>
  <si>
    <t>Pagamento de Fornecimento de Energia Eletricado mês de Junho/2016 em referencia ao mês de Maio/2016.</t>
  </si>
  <si>
    <t>33.90.39 / 001000105 - 5500</t>
  </si>
  <si>
    <t>33.90.39 / 001000105 - 6500</t>
  </si>
  <si>
    <t>Estrutura de Apoio para Entrega de Obras de Unidades Habitacionais.</t>
  </si>
  <si>
    <t>33.90.14 / 001000199</t>
  </si>
  <si>
    <t>Elaboração de Laudo Técnico de Condições Ambientais do Trabalho.</t>
  </si>
  <si>
    <t xml:space="preserve">33.90.33 / 001000108 </t>
  </si>
  <si>
    <t xml:space="preserve">Pagamento de Água Mineral e Gás de Cozinha da Extinta Secrcetaria de Habitação. </t>
  </si>
  <si>
    <t xml:space="preserve">Pagamento de excedente de Serviços Postais. </t>
  </si>
  <si>
    <t>No Item 5 deste Formulario nas Metas Financeiras no campo Reduções consta o valor de R$ 562.117,82, tal valor corresponde ao somatorio dos 02 (dois) quadrimestres do corrente ano presentes no QDD. No segundo quadrimestre o valor de reduções foi de R$ 518.871,18, destes somente  R$ 234.010,24 foram identificados através dos formulários presentes em nossa Pasta. Constando que o valor do primeiro quadrimestre foi de R$ 43.306,64. Solicitamos a Superintendencia que justifique o valor restante desse Quadrimestre R$ 284.860,68</t>
  </si>
  <si>
    <t>No Item 5 deste Formulario nas Metas Financeiras no campo Suplementação consta o valor de R$ 1.305,994,17, tal valor corresponde ao somatorio dos 02 (dois) quadrimestres do corrente ano presentes no QDD.    No segundo quadrimestre o valor de suplementações foi de R$ 954.481,11, destes somente  R$ 234.010,24 foram identificados através dos formulários presentes em nossa Pasta. Constando que o valor do primeiro quadrimestre foi de R$ 117.502,56. Solicitamos a Superintendencia que justifique o valor restante desse Quadrimestre R$ 720.470,61.</t>
  </si>
  <si>
    <r>
      <t>O valor total das suplementações do quadrimestre passado foi de R$ 117.502,56, quando somados das duas antigas secretarias e o valor de reduções do passado foi R$ 43.306,64, quando somados das duas antigas secretarias. Contudo o Quadro Demonstrativo da execução Orçamentária não separa os valores de redução e suplementação por quadrimestre. Todavia, se subtraído os valores declarados no monitoramento anterior o valores reais para esse quadrimestre será de suplementações R$</t>
    </r>
    <r>
      <rPr>
        <sz val="10"/>
        <color rgb="FFFF0000"/>
        <rFont val="Neo Sans"/>
      </rPr>
      <t xml:space="preserve"> </t>
    </r>
    <r>
      <rPr>
        <sz val="10"/>
        <color theme="1"/>
        <rFont val="Neo Sans"/>
      </rPr>
      <t xml:space="preserve">23.010,50e reduções R$  518.871,18. Destacando os maiores valores, como por exemplo: Pagamento de Servidor Cedido (pagamento do secretário) valor de R$ 168.608.55, Fornecimento de Energia Elétrica R$ 53.000,00, Material de Consumo e Expediente R$ 51.846,20.                                                                                                                                                    </t>
    </r>
    <r>
      <rPr>
        <b/>
        <sz val="10"/>
        <color theme="1"/>
        <rFont val="Neo Sans"/>
      </rPr>
      <t>Como solicitamos no quadrimestre anterior como recomendações corretivas, reiteramos a possibilidade da inclusão na Revisão do Plano Pluri Anual de 2017 os restos a pagar de exercicio anteriores referentes aos seguintes processos</t>
    </r>
    <r>
      <rPr>
        <sz val="10"/>
        <color theme="1"/>
        <rFont val="Neo Sans"/>
      </rPr>
      <t>: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e informamos a realização do Pagamento referente a locação do antigo prédio pertencente a esta Pasta.</t>
    </r>
  </si>
  <si>
    <t xml:space="preserve"> TOTAL</t>
  </si>
  <si>
    <t>ação 5195</t>
  </si>
  <si>
    <t>Valores</t>
  </si>
  <si>
    <t>Capacitação</t>
  </si>
  <si>
    <t>Informática</t>
  </si>
  <si>
    <t>Licenças</t>
  </si>
  <si>
    <t>ação 4343</t>
  </si>
  <si>
    <t>Material expediente</t>
  </si>
  <si>
    <t>Móveis</t>
  </si>
  <si>
    <t>Apoio e Comunicação</t>
  </si>
  <si>
    <t>Consultorias</t>
  </si>
  <si>
    <t>MONITORAMENTO DE OBJETIVO -  PPA 2018-2021</t>
  </si>
  <si>
    <t>1º QUADRIMESTRE 2018</t>
  </si>
  <si>
    <t>MONITORAMENTO DE AÇÃO ORÇAMENTÁRIA   PPA 2018-2021</t>
  </si>
  <si>
    <t xml:space="preserve">5500000012 -  Promover </t>
  </si>
  <si>
    <t>0314 - Pla</t>
  </si>
  <si>
    <t>5500- Sec</t>
  </si>
  <si>
    <t xml:space="preserve">Descrição: </t>
  </si>
  <si>
    <t xml:space="preserve">Fórmula de cálculo:                                                                                                                                       </t>
  </si>
  <si>
    <t xml:space="preserve">Fórmula de cálculo: </t>
  </si>
  <si>
    <t>Indicador: 000 JJJJJJ</t>
  </si>
  <si>
    <r>
      <t>Fórmu</t>
    </r>
    <r>
      <rPr>
        <sz val="10"/>
        <rFont val="Neo Sans"/>
      </rPr>
      <t xml:space="preserve">la de cálculo: </t>
    </r>
  </si>
  <si>
    <t xml:space="preserve">Apuração do Período: </t>
  </si>
  <si>
    <t xml:space="preserve">Apuração do Período  </t>
  </si>
  <si>
    <t>1. Órgão</t>
  </si>
  <si>
    <t>2. Unidade Orçamentária</t>
  </si>
  <si>
    <t>4. Descrição</t>
  </si>
  <si>
    <t>5. Finalidade</t>
  </si>
  <si>
    <t>6. Forma de Implementação</t>
  </si>
  <si>
    <t>7. Metas Físicas</t>
  </si>
  <si>
    <t>8. Metas Orçamentário-Financeiras</t>
  </si>
  <si>
    <t xml:space="preserve">Direta </t>
  </si>
  <si>
    <t>Orçamento Inicial - LOA</t>
  </si>
  <si>
    <t>3. Programa</t>
  </si>
  <si>
    <t>2. Subfunção</t>
  </si>
  <si>
    <t>122 - Administração Geral</t>
  </si>
  <si>
    <t>MONITORAMENTO DE EXECUÇÃO ORÇAMENTÁRIA -  PPA 2018-2021</t>
  </si>
  <si>
    <t>Todas</t>
  </si>
  <si>
    <t>Todos</t>
  </si>
  <si>
    <t>Diretoria de Execução Orçamentária</t>
  </si>
  <si>
    <t>Total Geral Executado pelo Órgão</t>
  </si>
  <si>
    <t>0440 - Fundo Municipal de Saúde</t>
  </si>
  <si>
    <t>0440 - Secretaria da Saúde</t>
  </si>
  <si>
    <t>Estruturação e Implementação Física da Semus</t>
  </si>
  <si>
    <t>Manutenção  das Ações e Serviços de Vigilância em Saúde</t>
  </si>
  <si>
    <t>Fortalecimento do Controle e Participação Social do SUS</t>
  </si>
  <si>
    <t>Manutenção dos Serviços da Rua Piloto em Coleta  Seletiva</t>
  </si>
  <si>
    <t>Fortalecimento das Ações e Serv. de Vigilância em Saúde</t>
  </si>
  <si>
    <t>Manutenção dos Serviços Administrativos</t>
  </si>
  <si>
    <t>Manutenção dos Serv. do Núcleo de Educação Permanente</t>
  </si>
  <si>
    <t>Manutenção de Recursos Humanos</t>
  </si>
  <si>
    <t>Estruturação e Implementação Física da Atenção Básica</t>
  </si>
  <si>
    <t>Manutenção dos Serviços da Atenção Básica</t>
  </si>
  <si>
    <t>Fortalecimento da Atenção Básica</t>
  </si>
  <si>
    <t>Manutenção dos Prestadores da Vigilância em Saúde</t>
  </si>
  <si>
    <t>Manutenção de Recursos Humanos da Atenção Básica</t>
  </si>
  <si>
    <t>Manut. Rec.Humanos do Prog. de Agentes Comunit. Saúde</t>
  </si>
  <si>
    <t xml:space="preserve">Manut. Prestad. Serv. Média e Alta Complex - Amb e Hosp. </t>
  </si>
  <si>
    <t>Manutenção dos Prestadores de Serv. da Atenção Básica</t>
  </si>
  <si>
    <t>Manutenção da Atenção Especializada</t>
  </si>
  <si>
    <t>Manutenção Recursos Humanos da Atenção Especializada</t>
  </si>
  <si>
    <t>Manutenção dos Serviços da Rede de Atenção Psicossocial</t>
  </si>
  <si>
    <t>Manutenção Recursos Humanos da Urgência e Emergência</t>
  </si>
  <si>
    <t>Estruturação e Implement. Física da Assist. Farmacêutica</t>
  </si>
  <si>
    <t xml:space="preserve">Manut. Serviços de Atendimento Móvel as Urgências - SAMU </t>
  </si>
  <si>
    <t>Manutenção  das Ações e Serviços da Vigilância Sanitária</t>
  </si>
  <si>
    <t>Manutenção da Assistência Farmacêutica</t>
  </si>
  <si>
    <t>Manutençã Recursos Humanos da Assistência Farmacêutica</t>
  </si>
  <si>
    <t>Manutenção Prestadores de Serv. Assitência Farmaceutica</t>
  </si>
  <si>
    <t>Manutenção de Recursos Humanos da Vigilância em Saúde</t>
  </si>
  <si>
    <t>Estruturação Implementação Física da Vigilância em Saúde</t>
  </si>
  <si>
    <t>1110 - Saúde Pública de Qualidade</t>
  </si>
  <si>
    <t>04 - Secretaria Municipal da Saúde</t>
  </si>
  <si>
    <t>1131 - Gestão e Manutenção do Sec. Municipal de Saúde</t>
  </si>
  <si>
    <t>301 - Atenção Básica</t>
  </si>
  <si>
    <t>302 - Assistência Hospitalar e Ambulatorial</t>
  </si>
  <si>
    <t>Estruturação e Implemet. Física da Atenção Especializada</t>
  </si>
  <si>
    <t>303 - Suporte Profilático e Terapêutico</t>
  </si>
  <si>
    <t>305 - Vigilância Epidemiológica</t>
  </si>
  <si>
    <t>2060 - Manutenção dos Serviços da Rua Piloto em Coleta  Seletiva</t>
  </si>
  <si>
    <t>Manutenção dos serviços da Rua Piloto em Coleta Seletiva dar-se à através da aquisição de materiais de expediente, consumo e permanente (Lixeira e conteiner); Aquisição de EPI´s ; contratação de serviços de: reprografia, serviços gráficos, confecção de camisetas, uniformes, boné, adesivo, crachá, bloqueador solar, manutenção de equipamentos, palestrantes e instrutores, passagens terrestres, aérias e ajuda de custo (Diárias). Mídias e publicidades (carro volante, televisão, rádios, jornais, revistas, faixas, outdoors e busdoors). Aquisição de marmitex, coffe break e buffet.</t>
  </si>
  <si>
    <t>Melhor a qualidade de vida no município com a inclusão social atráves do trabalhos com os catadores de materiais recicláveis, diminuindo os vetores de doenças que proliferam no lixo, minimizando assim os riscos à saúde pública, além de uma nova consciência ambiental a população portuense.</t>
  </si>
  <si>
    <t xml:space="preserve">Serviço mantido </t>
  </si>
  <si>
    <t xml:space="preserve">Porcentagem </t>
  </si>
  <si>
    <t>Despesas de natureza administrativa que não puderam ser apropriadas nos programas temáticas, que compreendem: serviços administrativos ou de apoio; manutenção e o uso de frota veicular; manutenção e conservação de bens imóveis próprios do município, cedidos ou alugados, despesas com tecnologia de informação e comunicação, que incluem o desenvolvimento de sistema de informações, locação, aquisição de equipamentos e contratação de serviços técnicos e de terceiros, dentre outros afins; despesas com locação de imóveis, combustiveis e afins, viagens e locomoção, incluindo aquisição de passagens, aquisição de uniformes, pagamento de diárias e afins; aquisição de equipamentos de informática, aquisição de móveis e demais materiais permanentes e outros afins; demais atividades necessárias à gestão e à administração da unidade, aquisição de EPIs e ferramentas.</t>
  </si>
  <si>
    <t>Garantir Saúde Pública de Qualidade para cuidar bem das pessoas.</t>
  </si>
  <si>
    <t>Despesas com a remuneração de pessoal (ativo, civil, militar) do município e encargos sociais.</t>
  </si>
  <si>
    <t>Manter os recursos humanos necessários ao funcionamento da administração pública.</t>
  </si>
  <si>
    <t>Servidor Mantido</t>
  </si>
  <si>
    <t>A Estrutura Física dos locais que compõe a SEDE da SEMUS dar-se á por meio de  ampliação, reforma e/ou construção. Aquisição de equipamentos e materiais permanentes, aquisição de veículos  e Motocicletas para atender as demandas da Secretaria Municipal de Saúde do município.</t>
  </si>
  <si>
    <t>Garantir o perfeito funcionamento de todos os serviços pertinente ao Secretaria Municipal de Saúde.</t>
  </si>
  <si>
    <t>Serviço Implementado /Estruturado</t>
  </si>
  <si>
    <t>O fortalecimento do Controle e Participação Social do SUS é de fundamental importância que o cidadão assuma a sua participação na gestão, que participem da formulação das políticas públicas contribuindo assim com o desenvolvimento das ações e serviços da saúde, garantindo assim a participação social por meio de Conselho Municipal de Saúde – CMS bem como a manutenção da estrutura de suporte técnico e administrativo necessária para o exercício das funções do CMS, através da aquisição de materiais de consumo, materiais de expediente, equipamentos e materiais permanentes, despesas com passagens terrestres e diárias (intermunicipais e interestaduais), coffe break, gênero alimentício e marmitex, confecção de camisetas, serigrafia, gráfica entre outras atividades necessárias para fortalecer o controle social e alcançar o objetivo proposto.</t>
  </si>
  <si>
    <t>2061 - Manutenção dos Serviços do Núcleo de Educação Permanente</t>
  </si>
  <si>
    <t xml:space="preserve">Manutenção dos serviços do Núcleo de Educação Permanente dar-se á através da aquisição de materiais de consumo,permanente e expediente, material de limpeza; contratação de serviços de reprografia, serviços gráficos, telefonia, link de dados, serviços de limpeza, internet, manutenção de equipamentos, aquisição de gêneros alimentícios, gás de cozinha, marmitex, coffe break: confecção de camisetas, uniformes, boné, adesivo, crachá, palestrantes e instrutores, passagens terrestres, aérias e ajuda de custo (Diárias). Mídias e publicidades (carro volante, televisão, rádios, jornais, revistas, faixas, outdoors e busdoors). </t>
  </si>
  <si>
    <t>Promover a Qualificação  e formação dos trabalhadores do SUS, em processos educacionais em Saúde.</t>
  </si>
  <si>
    <t>1012 - Estruturação e Implementação Física da Atenção Básica</t>
  </si>
  <si>
    <t xml:space="preserve">A estrutura física da Atenção Primária dar-se-a por meio de construções  e reformas e/ ou Ampliação das UBS e aquisição de equipamentos e materiais permanentes para atender atividades necessárias  da Rede de Atenção Básica </t>
  </si>
  <si>
    <t>Oferecer assistência humanizada e de qualidade à população nas referidas comunidades, por meio das UBS com estrutura física adequada e ambiência acolhedora.</t>
  </si>
  <si>
    <t>Serviço implementado</t>
  </si>
  <si>
    <t>Porcentagem</t>
  </si>
  <si>
    <t>2038 - Manutenção dos Serviços da Atenção Básica</t>
  </si>
  <si>
    <t>Manutenção dos serviços da Atenção Primária através da aquisição de materiais de enfermagem, odontológicas, materiais esportivos e de ginástica,  de expediente, limpeza, construção, aquisição de serviços de confecções, contratação de serviços de reprografia, telefonia, link de dados, serviços de limpeza, internet, vigilância; manutenção de equipamentos, manutenção das frotas,manutenção da Unidade Móvel  além da manutenção de ar-condicionado, manutenção de equipamentos de informática como: computadores, impressoras, no-break;  manutenção predial, locação de imóveis, locação e manutenção de veículos, combustiveis e afins,fornecimento de energia, aquisição de fraldas para atender demanda judicial, aquisição de oxigênio e outras atividades que se façam necessárias para garantir a continuidade dos serviços ofertados.</t>
  </si>
  <si>
    <t>Oferecer as Unidades Básicas de Saúde com ambiência, equipamentos, insumos e serviços adequados visando à melhoria do acesso e da qualidade da Atenção Primária.</t>
  </si>
  <si>
    <t>Serviço mantido</t>
  </si>
  <si>
    <t>Serviço fortalecido</t>
  </si>
  <si>
    <t>2039 - Fortalecimento da Atenção Básica</t>
  </si>
  <si>
    <t>Implementação da Estratégia de Saúde da Família; ampliação e integração das Equipes da Atenção Básica: Equipes de Saúde da Família, Equipes de Saúde Bucal e Núcleo Ampliado de Saúde da Família na Atenção Básica – Nasf-AB; Implementação do Programa de Residência em Medicina de Família e Comunidade, ampliação do acesso das comunidades do campo/zona rural, através da Equipe de Agente Comunitário de Saúde – EACS, Progrma Caravana da Saúde e Programa Meu Bairro Melhor; Capacitação dos profissionais da Atenção Primária sobre  acolhimento das demandas espontâneas, provendo a ampliação do acesso nas condições agudas; capacitação sobre gestão da clinica como o objetivo de fortalecer as ações nos ciclos da vida proporcionando atenção integral desde a saúde da criança, adolescente, mulher, homem e idoso  a áreas estratégicas das políticas em saúde, como alimentação/nutrição, Projeto Crescer Saúdavel, Programa Saúde na Escola – PSE e saúde prisional; oficinas objetivando plano de cuidado para o enfrentamento das condiçoes crônicas como: hipertenção, diabetes; Doenças neuro-psiquiátricas e etc; realização e participaçao de seminários, capacitação simpósio,cursos, congressos, e eventos de amostras exitosas, pertinentes a atenção primária; implantação de serviços e protocolos; da implementação das ações de redução de mortalidade materno-infantil; do acesso ao pré-natal de qualidade, com orientação sobre parto normal humanizado e realização de exames oportunos; da contratação de serviços de terceiros como coffee-break; da aquisição de passagens aéreas, diárias e hospedagem para garantir a participação de técnicos da Atenção Primária e colaboradores externosem eventos de interesse; da aquisição de insumos e instrumentos odontológicos; da modernização da Atenção Primária por meio da ampliação e implementação da tecnologia da informação nas UBS; As ações e serviços executados visando a implementação, ampliação e integração dos serviços da atenção primária, os quais são de extrema importância par alcançar o objetivo de ampliação e acesso às ações e serviços de saúde, com ênfase na integralidade, equidade, humanização e justiça social, considerando as redes temáticas e demais políticas de atenção e vigilância em saúde, bem como os determinantes sociais da saúde nos territórios.</t>
  </si>
  <si>
    <t>Promover o acesso e oferecer assistência humanizada e de qualidade à população nas unidades de saúde visando redução de taxas de agravos por meio da coordenação do cuidado dos ciclos de vida, e das condiçoes crônicas, de forma a promover saúde integral do usuário.</t>
  </si>
  <si>
    <t>Servidor mantido</t>
  </si>
  <si>
    <t>2040 - Manutenção de Recursos Humanos da Atenção Básica</t>
  </si>
  <si>
    <t>A manutenção de Recursos Humanos na Atenção Primária é necessária para o desenvolvimento das ações e serviços de saúde. Compete realizar, entre outros, dimensionamento de profissionais, manter cadastro de servidores atualizados, registrar e controlar a frequência de servidores, lançar remuneração, incluir adicinais previstos nas legislações pertinentes, pagar a segurança comunitária e patrimonial, conferir prévia e efetuar pagamento dos servidores, bem como o pagamento de incentivos para profissioanis que realize atribuições junto as Equipes da Atenção Primária nas Equipes de Estratégia de Saúde da Família e Equipes de Saúde Bucal e Centro de Especialidades Médicas - CEO, conforme leis e portarias do municipio.</t>
  </si>
  <si>
    <t>Garantir a remuneração dos profissionais da saúde que atuam na Atenção Primária.</t>
  </si>
  <si>
    <t xml:space="preserve">2041 - Manutenção de Recursos Humanos do Programa de Agentes Comunitários de Saúde </t>
  </si>
  <si>
    <t>A manutenção de Recursos Humanos do Programa de Agentes Comunitários de Saúde é necessária para o desenvolvimento das ações e serviços de saúde. Compete realizar, entre outros, dimensionamento de profissionais, manter cadastro de servidores atualizados, registrar e controlar a frequência de servidores, lançar remuneração, incluir adicinais previstos nas legislações pertinentes, pagar a segurança comunitária e patrimonial, conferir prévia e efetuar pagamento dos servidores, bem como o pagamento de incentivos para profissionais, conforme leis e portarias do municipio.</t>
  </si>
  <si>
    <t xml:space="preserve">2042 - Manutenção dos Prestadores de Serviços da Atenção Básica </t>
  </si>
  <si>
    <t>A manutenção de Prestadores de Serviço na Atenção Primária é necessária para o desenvolvimento das ações e serviços de saúde. Compete realizar, entre outros, dimensionamento de profissionais, manter cadastro de servidores atualizados, registrar e controlar a frequência de servidores, lançar remuneração incluir adicinais previstos nas legislações pertinentes, pagar a segurança comunitária e patrimonial, conferir prévia e efetuar pagamento dos servidores.</t>
  </si>
  <si>
    <t>Garantir a remuneração dos profissionais da saúde que atuam na Atenção Primaria.</t>
  </si>
  <si>
    <t>Prestadores de Serviço Mantido</t>
  </si>
  <si>
    <t>1013 - Estruturação e Implementação Física da Atenção Especializada</t>
  </si>
  <si>
    <t>A estrutura física da Atenção Especializada dar-se-a por meio das construções, ampliações e reformas de obras das unidades especializadas, bem como a aquisição de equipamentos, e materiais permanente do eixo da Média e Alta Complexidade Ambulatorial e Hospitalar.</t>
  </si>
  <si>
    <t>Estruturar e implementar as unidades da rede de Atenção Especializada a fim de ofertar serviços de Saúde de Qualidade.</t>
  </si>
  <si>
    <t xml:space="preserve">Serviço estruturado </t>
  </si>
  <si>
    <t>2043 - Manutenção da Atenção Especializada</t>
  </si>
  <si>
    <t>Manutenção dos serviços de Atenção Secundários ofertados através da aquisição de materiais de enfermagem, de expediente, limpeza, construção; serviços de reprografia, Serviços gráficos, telefonia, internet, água, luz, combustível, detetização, vigilância, limpeza hospitalar, alimentação, aquisição de serviço de confecções, confecção de rouparias, brindes, fornecimento de gases medicinais; aquisição e manuntenção de equipamentos/ aparelhos intrumentais, manutenção predial, locação de imóveis, locação e manutenção de veículos e ambulâncias, custeio de passagens e ajuda de custo para pacientes de Tratameto Fora Domicílio – TFD, e outras atividades que se façam necessárias para a continuidade dos serviços.</t>
  </si>
  <si>
    <t>Manter os serviços de Atenção Secundária ofertados no âmbito da gestão municipal do SUS.</t>
  </si>
  <si>
    <t>Servidor mando</t>
  </si>
  <si>
    <t>2044 - Manutenção de Recursos Humanos da Atenção Especializada</t>
  </si>
  <si>
    <t>Manutenção de Recursos Humanos da Atenção Especializada, por meio do dimensionamento de profissionais, cadastro atualizado de servidores, registro e controle da frequência de servidores, lançamento de remuneração, inclusão de adicionais previstos na legislação pertinentes, pagamento de segurança comunitária e patrimonial, conferêncai prévia e efetuação do pagamento dos servidores.</t>
  </si>
  <si>
    <t>Garantir a manutenção dos profissionais que atuam na Atenção Especializado.</t>
  </si>
  <si>
    <t>2045 - Manutenção de Recursos Humanos da  Urgência e Emergência</t>
  </si>
  <si>
    <t>Manutenção de Recursos Humanos da Urgencia e Emergencia (UPA e SAMU), por meio do dimensionamento de profissionais, cadastro atualizado de servidores, registro e controle da frequência de servidores, lançamento de remuneração, inclusão de adicionais previstos na legislação pertinentes, pagamento de segurança comunitária e patrimonial, conferêncai prévia e efetuação do pagamento dos servidores.</t>
  </si>
  <si>
    <t xml:space="preserve">Garantir a manutenção dos profissionais que atuam na Urgencia e Emergencia </t>
  </si>
  <si>
    <t>2046 - Manutenção dos Serviços de Atendimento Móvel as Urgências - SAMU 192</t>
  </si>
  <si>
    <t>Manutenção do Serviço de Atendimento Móvel às Urgências -  SAMU 192,por meio da aquisição de materiais de enfermagem, , expediente, limpeza e copa, fornecimento de alimentação, materiais e medicamentos médicos, hospitalar,combustível, locação e ambulâncias, contratação dos serviços de vigilância armada, limpeza hospitalar, fornecimento de gases medicinais; manutenção de equipamentos, serviços gráficos, confecção rouparia, aquisição de uniformes, manutenção predial e de frota, pagamento de energia,água, telefonia, link de dados e internet, serviços de reprografia e outras atividades que sejam necessárias para garantir a continuidade dis serviços ofertados.</t>
  </si>
  <si>
    <t>Ofertar atendimento de qualidade aos usuários que necessitam dos Serviços de Atendimento Móvel às Urgências – SAMU 192.</t>
  </si>
  <si>
    <t>2047 - Manutenção dos Prestadores de Serviços de Média e Alta Complexidade- Ambulatorial e Hospitalar</t>
  </si>
  <si>
    <t>A manutenção de Prestadores de Serviço da Média e Alta Complexidade- Ambulatorial e Hospitalar é necessária para o desenvolvimento das ações e serviços de saúde. Compete realizar, entre outros, dimensionamento de profissionais, manter cadastro de servidores atualizados, registrar e controlar a frequência de servidores, lançar remuneraçaõ, incluir adicinais previstos nas legislações pertinentes, pagar a segurança comunitária e patrimonial, conferir prévia e efetuar pagamento dos servidores, bem como o pagamento de bonificação por mérito Superah.</t>
  </si>
  <si>
    <t>Garantir a remuneração dos profissionais da saúde que atuam na Média e Alta Complexidade- Ambulatorial e Hospitalar.</t>
  </si>
  <si>
    <t>2048 - Manutenção dos Serviços da Rede de Atenção Psicossocial</t>
  </si>
  <si>
    <t xml:space="preserve">Manutenção dos serviços da Rede de Atenção Psicossocial ofertados, através da aquisição de insumos; contratação de serviços de reprografia, telefonia,água,energia,combustível, limpeza, serviço de jardinagem,  formação continuada, internet, vigilância armada, manutenção de equipamentos, manutenção predial, locação de imóveis, manutenção de veículos,locação de veículos, fornecimento de alimentação e outras atividades que se façam necessárias. </t>
  </si>
  <si>
    <t>Manter os serviços da Rede de Atenção Psicossocial ofertados aos usuários com transtorno mental e necessidades decorrentes do uso de álcool e outras drogas com qualidade e ambiência, conforme a Política Nacional de Saúde Mental e a Política Nacional de Humanização (PNH).</t>
  </si>
  <si>
    <t>1015 - Estruturação e Implementação Física da Assistência Farmacêutica</t>
  </si>
  <si>
    <t>A estrutura física dos locais que compõe a diretoria da Assistência Farmacêutica deve passar por ampliação, reforma e construção da seguinte forma: Construção da CAF- Central de Armazenamento Farmacêutico e farmácia Central, Ampliação da farmácia básica Vila Nova II, ampliação e reforma da futura farmácia de Pinheirópolis dentro da UBS. Aquisição de equipamentos e materiais permanentes para atender a CAF e as cinco farmácias: UPA, SAE, Básica Central, Vila Nova II e Pinheirópolis.</t>
  </si>
  <si>
    <t>Garantir o acesso os munícipes à rede de farmácias básicas situada em pontos estratégicos na região metropolitana, visando a promoção e prevenção da saúde da população.</t>
  </si>
  <si>
    <t>2054 - Manutenção da Assistência Farmacêutica</t>
  </si>
  <si>
    <t>Manutenção dos serviços por meio de aquisições, armazenamento e distribuição: Medicamentos, Matérial Médico Hospitalares, insumos e correlatos, material de expediente, material gráfico, material de limpeza, locação de imóvel, manutenção de refrigeração, manutenção predial, monitoramento de vídeo assistido, energia, telefonia e internet.</t>
  </si>
  <si>
    <t>Garantir a Assistência Farmacêutica aos usuários do SUS, suprir a rede com medicamentos, materiais hospitalares e correlatos dos ítens constantes da ATA DE REGISTRO DE PREÇOS que são contemplados na REMUNE – Relação Municipal de Medicamentos Essenciais na perspectiva da promoção, prevenção e recuperação da saúde, possibilitando diminuição da morbimortalidade e a redução da taxa de prevalência das doenças.</t>
  </si>
  <si>
    <t>2055 - Manutenção de Recursos Humanos da Assistência Farmacêutica</t>
  </si>
  <si>
    <t>A manutenção de recursos humanos na Assistencia Farmaceutica é necessária para o desenvolvimento das ações e serviços de saúde, diárias para capacitação e trabalhos extras. Compete realizar, entre outros, dimensionamento de profissionais, manter cadastro de servidores atualizados, registrar e controlar a frequência de servidores, lançar remuneração, incluir adicinais previstos nas legislações pertinentes, pagar a segurança comunitária e patrimonial, conferir prévia e efetuar pagamento dos servidores.</t>
  </si>
  <si>
    <t>Garantir a remuneração dos profissionais da saúde que atuam na Assitência Farmacêutica.</t>
  </si>
  <si>
    <t xml:space="preserve">2056 - Manutenção dos Prestadores  de Serviço da Assitência Farmaceutica </t>
  </si>
  <si>
    <t>A manutenção de Prestadores de Serviço na Assitência Farmacêutica é necessária para o desenvolvimento das ações e serviços de saúde. Compete realizar, entre outros, a prestação de Assitência farmacêutica no ato da dispensação individualizada, dimensionamento de profissionais, manter cadastro de usuários de: medicamentos extra–rede, materiais médicos hospitalares e correlatos atualizados, registrar, incluir adicinais previstos nas legislações pertinentes.</t>
  </si>
  <si>
    <t>Garantir a boa qualidade da prestação de serviço de forma humanizada em todas as etapas da Assistência Farmacêutica prestada.</t>
  </si>
  <si>
    <t>1014 - Estruturação e Implementação Física da Vigilância em Saúde</t>
  </si>
  <si>
    <t>A estrutura física da Vigilância em Saúde dar-se-a por meio da construção da Rede de Frios Municipal (Porte I), Estruturação do Centro Cirurgico do Centro de Controle de Zoonoses, Estruturação do Laboratório de Entomologia. Aquisição de equipamentos e materiais permanentes para atender atividades necessárias que englobam as ações de vigilância epidemiológica, sanitária, saúde do trabalhador, vigilância ambiental, Unidade de Controle de zoonoses, imunização, informações estratégicas em saúde.</t>
  </si>
  <si>
    <t>Melhorar o serviço prestado à população coma  reestruturação física da Vigilância em Saúde.</t>
  </si>
  <si>
    <t>2049 - Manutenção  das Ações e Serviços de Vigilancia em Saúde</t>
  </si>
  <si>
    <t xml:space="preserve"> A manutenção do Serviço da Vigilancia em Saúde dar- se á atraves de provimentos de materiais de consumo, equipamentos e material permanente, material de expediente e de limpeza, gênero alimentício, gás de cozinha, aquisição marmitex, manutenção de refrigeração, manutenção predial (pedreiro,  serralheiro, marceneiro, chaveiro vidraceiro e outros), locação de veículos,  manutenção e conservação de veículos, lavagem, combustível,  midias sociais, serviço de reprografia, serviços e material gráfico, Cerigrafia e Confecção de uniformes, midias volantes, telefonia fixa e móvel e manutenção das mesmas, serviço de internet, vigilância eletrônica e armada, locação de imóveis, pagamento de indenização de transporte, epidemiológica, saúde do trabalhador, vigilância ambiental, Unidade de Controle de Zoonoses, imunização e informações estratégicas em saúde, serviço de coleta, transporte, armazenamento, tratamento, inceneração e destinação final de resíduo de saúde, insumos laboratoriais de enfermagem e materiais, medicamentos médico veterinário e alimentos para animais, Insumos entomológico.</t>
  </si>
  <si>
    <t>Garantir os insumos e materiais de consumo para a adequada realização das ações de Vigilância em Saúde.</t>
  </si>
  <si>
    <t xml:space="preserve">2050 - Manutenção  das Ações e Serviços da Vigilância Sanitária </t>
  </si>
  <si>
    <t xml:space="preserve"> A manutenção do Serviço da Vigilância  Sanitaria  dar- se á atraves de provimentos de materiais de consumo, equipamentos e material permanente, material de expediente e de limpeza, gênero alimentício, gás de cozinha, aquisição marmitex, manutenção de refrigeração, manutenção predial , locação de veículos,  manutenção e conservação de veículos, lavagem, combustível,  midias sociais, serviço de reprografia, serviços e material gráfico, Cerigrafia e Confecção de uniformes, midias volantes, telefonia fixa e móvel e manutenção das mesmas, serviço de internet, vigilância eletrônica e armada, locação de imóveis,  serviço de coleta, transporte, armazenamento, tratamento, inceneração e destinação final de resíduo de saúde.</t>
  </si>
  <si>
    <t xml:space="preserve">Garantir os insumos e materiais de consumo para a adequada realização das ações de Vigilância  Sanitária </t>
  </si>
  <si>
    <t>A manutenção de recursos humanos na vigilancia em saúde (Epidemiologica, Sanitaria, Ambiental, e Saude do Trabalhador) é necessaria para o desenvolvimento das açoes e serviços de saúde. Compete realizar entre outros ,dimensionamento de profissionais,manter cadastro de servidores atualizados ,registrar e controlar a frequencia de servidores, lancar remuneração,incluir adicionais previstos nas legilações pertinentes, pagar a segurança comunitaria e patrimonial, conferir prévia e efetuar pagamento de servidores, bem como o pagamento de bonificação por merito Superah, pagamento de diárias de campo , deslocamento com passagens terreste e aérias (intermunicipal, interestadual e internacional), pagamento de incentivo financeiro para recursos humanos da vilância em saúde (Epidemiológica, Sanitária, Ambiental e Saúde do Trabalhador) conforme lei nº2391/26 de fevereiro de 2018 e portarias municipal.</t>
  </si>
  <si>
    <t>2051 - Manutenção de Recursos Humanos da Vigilância em Saúde</t>
  </si>
  <si>
    <t>Garantir a remuneração dos profissionais da saúde que atuam na vigilancia em Saúde.</t>
  </si>
  <si>
    <t xml:space="preserve">2052 - Fotalecimento das Açoes e Serviços de vigilancia em Saúde </t>
  </si>
  <si>
    <t>Desenvolvimento de ações de educação em saúde nas diversas áreas de Vigilância em saúde, com realização de oficinas, seminários, coonferêncais, congressos, simpósios, fóruns, aperfeiçoamento e capacitações, além de apoio aos técnicos da vigilância para participação em eventos internos e externos, sendo par tal necessário a aquisição de passagens e diárias, realização de inscrições, contratação de empresa especializada em fornecimento de coffee break, pagamento de hospedagém para colaboradores esternos, contratação de serviços de consultorias, pagamento de hora/aula (GAI), confecção de pastas, brindes e outros materiais de distribuição gratuita, produção e distribuição de materil informativo e educativo, dentre outros materiais. O aprimoramento das ações e serviços da vigilância em saúde também ocorrerá por meio do desenvolvimento e manutenção de projetos especial como o Projeto Trânsito Gentil, Projetos de Vigilância e Prevenção de Violência e Aciedentes, RCBP, Plano de Ação de Enfrentamento às Hepatites Virais IST’s e Hiv/AIDS, Ações inovadoras em Vigilância em Saúde,  dentre outros projetos; do monitoramento, avaliação e divulgação dos resultados obtidos; busca de editais ou outras formas complementares de financiamneto; e da realização de campanhas de prevenção e de mobilização social, sendo necessária, para isso, a contratação de grupo teatral, a aquisição de material didático, de premiações culturais e artísticas, o pagamento de horas extras, a aquisição de insumos e materiais de consumo, confecção de faixas, dentre outro. Também estão inseridas nesta ação todas as atividades relacionadas à informaçaõ, educação e comunicação em saúde da produção e divulgação de informações epidemiológicas, como boletins epidemiológicos com análise da situação de saúde, elaboração de notas técnicas, notas de esclarecimentos e informes epidemiológicos, sejam por meio impresso, com confecção e material gráfico e/ou por veículação em mídia. Também está contemplado nesta ação o pagamento de indenixzação de transporte aos agentes de vigilância sanitária e inspetores sanitários, e pagameto de diárias para os agentes de edemias (campanha antirrábica na zona rural).</t>
  </si>
  <si>
    <t>Qualificar os profissionais de saúde, áreas afins, atores sociais e população específicas para promoçao, prevenção, vigilância, atenção reabilitação de saúde; melhorar ou mantes os indicadores de saúde, reduzindo gastos e aumentando os fatores de proteção; divulgar informações relevantes à gestão, aos serviços e à comunidade, estimulando a mudança nos hábitos comportamentais e reduzindo os riscos e agravos à saúde.</t>
  </si>
  <si>
    <t>2053 - Manutenção dos Prestadores da Vigilância em Saúde</t>
  </si>
  <si>
    <t>A Manutenção dos Prestadores da Vigilância em Saúde é necessaria para o desenvolvimento das açoes e serviços de saúde. Compete realizar entre outros ,dimensionamento de profissionais,manter cadastro de servidores atualizados ,registrar e controlar a frequencia de servidores, lancar remuneração,incluir adicionais previstos nas legilações pertinentes, pagar a segurança comunitaria e patrimonial, conferir prévia e efetuar pagamento de servidores, bem como o pagamento de bonificação por merito Superah,  deslocamento com passagens terreste e aérias (intermunicipal, interestadual)</t>
  </si>
  <si>
    <t>Garantir a remuneração dos Prestadores  da saúde que atuam na vigilância em Saúde.</t>
  </si>
  <si>
    <t>2008 - Manutenção de Recursos Humanos</t>
  </si>
  <si>
    <t>Empenho no Período</t>
  </si>
  <si>
    <t>Liquidado no Período</t>
  </si>
  <si>
    <t>Pago no Período</t>
  </si>
  <si>
    <t>Reserva no Período</t>
  </si>
  <si>
    <t>Saldo Orçamentário</t>
  </si>
  <si>
    <t>% Executado</t>
  </si>
  <si>
    <t>Saldo Orçament.</t>
  </si>
  <si>
    <t>Total do Programa</t>
  </si>
  <si>
    <t>2058 - Fortalecimento do Controle e Participação Social do SUS</t>
  </si>
  <si>
    <t>Fortalecer as instâncias de controle social e garantir o caráter deliberativo do conselho de saúde, ampliando os canais de interação com o usuário, com garantia de transparência e participação cidadã.</t>
  </si>
  <si>
    <t>Participação Social Fortalecida</t>
  </si>
  <si>
    <t>17 - Secretaria Municipal de Infraestrutura, Desenvolvimento Urbano e Mobilidade</t>
  </si>
  <si>
    <t>2000 - Manutenção dos Serviços Administrativos</t>
  </si>
  <si>
    <t>2057 - Estruturação e Implementação Física da SEMUS (Secretária Municipal de Saúde)</t>
  </si>
  <si>
    <t>Quadrimestral 2020</t>
  </si>
  <si>
    <t>1690-Eficiencia Energetica na Administração Pública</t>
  </si>
  <si>
    <t>1691-Ações de Combate a Pamdemia do Novo Coronavírus-COVID 19 na Atenção Básica</t>
  </si>
  <si>
    <t>1692-Ações de Combate a Pamdemia do Novo-Coronavírus 19 na Atenção Especializada</t>
  </si>
  <si>
    <t>1693-Ações de Combate a Pamdemia do Novo Coronavírus-COVID 19 na Assistencia Farmacêurica</t>
  </si>
  <si>
    <t>1694-Ações de Combate a Pamdemia do Novo Coronavírus-COVID 19 da Vigilancia em Saúde</t>
  </si>
  <si>
    <t>construção de usina Fotovoltaica que permitirá o uso da luz solar para gerar sua própria energia elétrica, deixando de utilizar a energia da concessionária com a utilização de fontes renováveis de energia, contribuindo significativamente para o cumprimento da meta de ampliar em 20% a matriz de energia renovável do Brasil, firmado no Plano Nacional  de Energia elaborado pela Empresa de Pesquisa Energética.</t>
  </si>
  <si>
    <t>Proporcionar a utilização da energia gerada de forma sustentável através dos módulos fotovoltaicos  a fim de atender parte da demanda de energia elétrica dos prédios e espaços públicos.</t>
  </si>
  <si>
    <t>Ação destinada ao enfrentamento do COVID -19, com atividades protegendo os servidores da linha de frente ao combate do vírus,  além de proteger a população de uma forma em geral. Essas ações  de promoção , prevenção e combate ao Coronavírus (covid-19 ), serão realizadas por todos os setores da secretaria de saúde, sendo esses voltado a orientações à população através de mídias educativas impressas e  digitais, além de fomentar campanhas educativas, aquisição de Equipamentos ,Materiais permanente ,EPIS, medicamentos,contratação de serviços técnicos e de terceiros ,dentre outros afins.</t>
  </si>
  <si>
    <t>Promover a saude e bem estar da população.</t>
  </si>
  <si>
    <t>Ação destinada ao enfrentamento do COVID -19, com atividades protegendo os servidores da linha de frente ao combate do virus,  além de protejer a população de uma forma em geral. Essas ações  de promoção , prevenção e combate ao Coronavírus (covid-19 ), serão realizadas por todos os setores da secretaria de saúde, sendo esses voltado a orientações à população através de mídias educativas impressas e  digitais, além de fomentar campanhas educativas   , aquisição de Equipamentos , Materiais permanente  ,EPIS, medicamentos,contratação de serviços técnicos e de terceiros ,dentre outros afins.</t>
  </si>
  <si>
    <t>promover a saude e bem estar da população.</t>
  </si>
  <si>
    <t>Promover a saude e bem estar da População.</t>
  </si>
  <si>
    <t>Eficiencia Energetica na Administração Pública</t>
  </si>
  <si>
    <t>Ações de Combate a Pamdemia do Novo Coronavírus-COVID 19 na Atenção Básica</t>
  </si>
  <si>
    <t>Ações de Combate a Pamdemia do Novo-Coronavírus 19 na Atenção Especializada</t>
  </si>
  <si>
    <t>Ações de Combate a Pamdemia do Novo Coronavírus-COVID 19 na Assistencia Farmacêurica</t>
  </si>
  <si>
    <t>Ações de Combate a Pamdemia do Novo Coronavírus-COVID 19 da Vigilancia em 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</si>
</sst>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 #,##0.00_-;\-&quot;R$&quot;\ * #,##0.00_-;_-&quot;R$&quot;\ * &quot;-&quot;??_-;_-@_-"/>
    <numFmt numFmtId="164" formatCode="0.0"/>
    <numFmt numFmtId="165" formatCode="_(* #,##0.00_);_(* \(#,##0.00\);_(* &quot;-&quot;??_);_(@_)"/>
    <numFmt numFmtId="166" formatCode="&quot;R$&quot;\ #,##0.00"/>
  </numFmts>
  <fonts count="68">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sz val="10"/>
      <name val="Calibri"/>
      <family val="2"/>
      <scheme val="minor"/>
    </font>
    <font>
      <sz val="12"/>
      <color theme="1"/>
      <name val="Calibri"/>
      <family val="2"/>
      <scheme val="minor"/>
    </font>
    <font>
      <b/>
      <sz val="11"/>
      <color theme="1"/>
      <name val="Neo Sans"/>
    </font>
    <font>
      <sz val="11"/>
      <color theme="1"/>
      <name val="Neo Sans"/>
    </font>
    <font>
      <sz val="10"/>
      <color theme="1"/>
      <name val="Neo Sans"/>
    </font>
    <font>
      <b/>
      <sz val="10"/>
      <color theme="1"/>
      <name val="Neo Sans"/>
    </font>
    <font>
      <sz val="10"/>
      <name val="Neo Sans"/>
    </font>
    <font>
      <b/>
      <sz val="10"/>
      <name val="Neo Sans"/>
    </font>
    <font>
      <b/>
      <sz val="8"/>
      <color theme="1"/>
      <name val="Neo Sans"/>
    </font>
    <font>
      <sz val="8"/>
      <color theme="1"/>
      <name val="Neo Sans"/>
    </font>
    <font>
      <sz val="9"/>
      <color theme="1"/>
      <name val="Neo Sans"/>
    </font>
    <font>
      <b/>
      <sz val="11"/>
      <name val="Neo Sans"/>
    </font>
    <font>
      <sz val="11"/>
      <name val="Neo Sans"/>
    </font>
    <font>
      <b/>
      <sz val="10"/>
      <color rgb="FF000000"/>
      <name val="Neo Sans"/>
      <family val="2"/>
    </font>
    <font>
      <i/>
      <sz val="11"/>
      <color theme="1"/>
      <name val="Neo Sans"/>
    </font>
    <font>
      <b/>
      <sz val="10"/>
      <color rgb="FF000000"/>
      <name val="Neo Sans"/>
    </font>
    <font>
      <sz val="10"/>
      <color rgb="FF000000"/>
      <name val="Neon Sans"/>
    </font>
    <font>
      <b/>
      <sz val="10"/>
      <color rgb="FF000000"/>
      <name val="Calibri"/>
      <family val="2"/>
    </font>
    <font>
      <sz val="10"/>
      <color rgb="FFFF0000"/>
      <name val="Calibri"/>
      <family val="2"/>
      <charset val="1"/>
    </font>
    <font>
      <sz val="10"/>
      <color rgb="FFFF0000"/>
      <name val="Neo Sans"/>
    </font>
    <font>
      <b/>
      <sz val="10"/>
      <color rgb="FFFF0000"/>
      <name val="Neo Sans"/>
    </font>
    <font>
      <b/>
      <sz val="10"/>
      <color rgb="FF000000"/>
      <name val="Neon Sans"/>
    </font>
    <font>
      <b/>
      <sz val="10"/>
      <color theme="1"/>
      <name val="Neon Sans"/>
    </font>
    <font>
      <sz val="10"/>
      <color rgb="FF000000"/>
      <name val="Neo Sans"/>
    </font>
    <font>
      <sz val="10"/>
      <color theme="1"/>
      <name val="Neon sans"/>
    </font>
    <font>
      <sz val="11"/>
      <color rgb="FFFF0000"/>
      <name val="Neo Sans"/>
    </font>
    <font>
      <b/>
      <sz val="10"/>
      <color theme="1"/>
      <name val="Arial"/>
      <family val="2"/>
    </font>
    <font>
      <sz val="10"/>
      <color theme="1"/>
      <name val="Arial"/>
      <family val="2"/>
    </font>
    <font>
      <sz val="9"/>
      <name val="Neo Sans"/>
    </font>
    <font>
      <sz val="10"/>
      <color rgb="FF000000"/>
      <name val="NeOS SANS"/>
    </font>
    <font>
      <b/>
      <sz val="11"/>
      <color theme="1"/>
      <name val="Arial"/>
      <family val="2"/>
    </font>
    <font>
      <sz val="11"/>
      <color theme="1"/>
      <name val="Arial"/>
      <family val="2"/>
    </font>
    <font>
      <b/>
      <sz val="12"/>
      <color theme="1"/>
      <name val="Arial Narrow"/>
      <family val="2"/>
    </font>
    <font>
      <sz val="12"/>
      <color theme="1"/>
      <name val="Arial Narrow"/>
      <family val="2"/>
    </font>
    <font>
      <sz val="11"/>
      <color rgb="FF000000"/>
      <name val="Calibri"/>
      <family val="2"/>
    </font>
    <font>
      <b/>
      <sz val="12"/>
      <color theme="1"/>
      <name val="Neo Sans"/>
    </font>
    <font>
      <sz val="12"/>
      <color theme="1"/>
      <name val="Neo Sans"/>
    </font>
    <font>
      <sz val="12"/>
      <name val="Neo Sans"/>
    </font>
    <font>
      <sz val="12"/>
      <color rgb="FFFF0000"/>
      <name val="Neo Sans"/>
    </font>
    <font>
      <b/>
      <sz val="12"/>
      <name val="Neo Sans"/>
    </font>
    <font>
      <b/>
      <sz val="14"/>
      <color theme="1"/>
      <name val="Neo Sans"/>
    </font>
    <font>
      <b/>
      <sz val="18"/>
      <color theme="1"/>
      <name val="Neo Sans"/>
    </font>
    <font>
      <b/>
      <sz val="12"/>
      <color theme="0"/>
      <name val="Neo Sans"/>
    </font>
    <font>
      <b/>
      <sz val="12"/>
      <color indexed="9"/>
      <name val="Neo Sans"/>
    </font>
    <font>
      <sz val="12"/>
      <color theme="1"/>
      <name val="Arial"/>
      <family val="2"/>
    </font>
    <font>
      <b/>
      <sz val="14"/>
      <name val="Arial"/>
      <family val="2"/>
    </font>
    <font>
      <b/>
      <sz val="14"/>
      <color indexed="9"/>
      <name val="Arial"/>
      <family val="2"/>
    </font>
    <font>
      <b/>
      <sz val="18"/>
      <name val="Arial"/>
      <family val="2"/>
    </font>
    <font>
      <b/>
      <sz val="18"/>
      <color theme="1"/>
      <name val="Arial"/>
      <family val="2"/>
    </font>
    <font>
      <sz val="14"/>
      <name val="Arial"/>
      <family val="2"/>
    </font>
    <font>
      <sz val="14"/>
      <color theme="1"/>
      <name val="Arial"/>
      <family val="2"/>
    </font>
    <font>
      <b/>
      <sz val="16"/>
      <name val="Arial"/>
      <family val="2"/>
    </font>
    <font>
      <b/>
      <sz val="16"/>
      <color theme="0"/>
      <name val="Arial"/>
      <family val="2"/>
    </font>
    <font>
      <b/>
      <sz val="22"/>
      <color theme="1"/>
      <name val="Mistral"/>
      <family val="4"/>
    </font>
    <font>
      <sz val="12"/>
      <name val="Arial"/>
      <family val="2"/>
    </font>
    <font>
      <b/>
      <sz val="12"/>
      <name val="Arial"/>
      <family val="2"/>
    </font>
    <font>
      <b/>
      <sz val="12"/>
      <color indexed="9"/>
      <name val="Arial"/>
      <family val="2"/>
    </font>
    <font>
      <b/>
      <sz val="12"/>
      <color theme="0"/>
      <name val="Arial"/>
      <family val="2"/>
    </font>
    <font>
      <sz val="18"/>
      <color theme="1"/>
      <name val="Arial"/>
      <family val="2"/>
    </font>
  </fonts>
  <fills count="2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E7E6E6"/>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F2F2F2"/>
        <bgColor indexed="64"/>
      </patternFill>
    </fill>
    <fill>
      <patternFill patternType="solid">
        <fgColor rgb="FFFFFFFF"/>
        <bgColor indexed="64"/>
      </patternFill>
    </fill>
    <fill>
      <patternFill patternType="solid">
        <fgColor rgb="FF92D05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3406FA"/>
        <bgColor indexed="64"/>
      </patternFill>
    </fill>
  </fills>
  <borders count="86">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77111117893"/>
      </left>
      <right style="thin">
        <color theme="2" tint="-0.24997711111789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2" tint="-0.249977111117893"/>
      </right>
      <top/>
      <bottom/>
      <diagonal/>
    </border>
    <border>
      <left style="thin">
        <color theme="2" tint="-0.249977111117893"/>
      </left>
      <right style="thin">
        <color indexed="64"/>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indexed="64"/>
      </top>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thin">
        <color theme="1" tint="0.499984740745262"/>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164" fontId="43" fillId="0" borderId="0" applyFont="0" applyBorder="0" applyProtection="0"/>
    <xf numFmtId="44" fontId="1" fillId="0" borderId="0" applyFont="0" applyFill="0" applyBorder="0" applyAlignment="0" applyProtection="0"/>
  </cellStyleXfs>
  <cellXfs count="786">
    <xf numFmtId="0" fontId="0" fillId="0" borderId="0" xfId="0"/>
    <xf numFmtId="0" fontId="3" fillId="0" borderId="0" xfId="0" applyFont="1" applyBorder="1" applyAlignment="1">
      <alignment horizontal="center" vertical="center"/>
    </xf>
    <xf numFmtId="0" fontId="3" fillId="0" borderId="0" xfId="0" applyFont="1" applyBorder="1" applyAlignment="1">
      <alignment horizontal="left" vertical="center"/>
    </xf>
    <xf numFmtId="4" fontId="9" fillId="0" borderId="6" xfId="0" applyNumberFormat="1" applyFont="1" applyFill="1" applyBorder="1" applyAlignment="1">
      <alignment horizontal="center" vertical="center"/>
    </xf>
    <xf numFmtId="0" fontId="3" fillId="0" borderId="6" xfId="0" applyFont="1" applyBorder="1" applyAlignment="1">
      <alignment horizontal="left" vertical="center"/>
    </xf>
    <xf numFmtId="0" fontId="2" fillId="0" borderId="6" xfId="0" applyFont="1" applyFill="1" applyBorder="1" applyAlignment="1">
      <alignment horizontal="center" vertical="center"/>
    </xf>
    <xf numFmtId="3" fontId="9" fillId="0" borderId="6" xfId="0" applyNumberFormat="1" applyFont="1" applyFill="1" applyBorder="1" applyAlignment="1">
      <alignment vertical="center"/>
    </xf>
    <xf numFmtId="164" fontId="9" fillId="0" borderId="6" xfId="0" applyNumberFormat="1" applyFont="1" applyBorder="1" applyAlignment="1">
      <alignment vertical="center"/>
    </xf>
    <xf numFmtId="0" fontId="6" fillId="0" borderId="6" xfId="0" applyFont="1" applyBorder="1" applyAlignment="1">
      <alignment horizontal="center" vertical="center"/>
    </xf>
    <xf numFmtId="0" fontId="8" fillId="0" borderId="6" xfId="0" applyFont="1" applyBorder="1" applyAlignment="1">
      <alignment horizontal="center" vertical="center"/>
    </xf>
    <xf numFmtId="4" fontId="2" fillId="0" borderId="6" xfId="1" applyNumberFormat="1" applyFont="1" applyBorder="1" applyAlignment="1">
      <alignment vertical="center"/>
    </xf>
    <xf numFmtId="4" fontId="9" fillId="0" borderId="6" xfId="1" applyNumberFormat="1" applyFont="1" applyBorder="1" applyAlignment="1">
      <alignment vertical="center"/>
    </xf>
    <xf numFmtId="0" fontId="6" fillId="2" borderId="6" xfId="0" applyFont="1" applyFill="1" applyBorder="1" applyAlignment="1">
      <alignment horizontal="center" vertical="center"/>
    </xf>
    <xf numFmtId="0" fontId="8" fillId="2" borderId="6" xfId="0" applyFont="1" applyFill="1" applyBorder="1" applyAlignment="1">
      <alignment horizontal="center" vertical="center"/>
    </xf>
    <xf numFmtId="0" fontId="6" fillId="4" borderId="6" xfId="0" applyFont="1" applyFill="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2" fillId="0" borderId="0" xfId="0" applyFont="1" applyBorder="1" applyAlignment="1">
      <alignment vertical="center"/>
    </xf>
    <xf numFmtId="0" fontId="6" fillId="0" borderId="0" xfId="0" applyFont="1" applyBorder="1" applyAlignment="1">
      <alignment vertical="center"/>
    </xf>
    <xf numFmtId="49" fontId="2" fillId="0" borderId="0" xfId="0" applyNumberFormat="1" applyFont="1" applyBorder="1" applyAlignment="1">
      <alignmen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 fillId="0" borderId="8" xfId="0" applyFont="1" applyBorder="1" applyAlignment="1">
      <alignment vertical="center"/>
    </xf>
    <xf numFmtId="0" fontId="2" fillId="0" borderId="9" xfId="0" applyFont="1" applyBorder="1" applyAlignment="1">
      <alignment vertical="center"/>
    </xf>
    <xf numFmtId="0" fontId="7" fillId="0" borderId="6" xfId="0" applyFont="1" applyBorder="1" applyAlignment="1">
      <alignment vertical="center"/>
    </xf>
    <xf numFmtId="0" fontId="7" fillId="2" borderId="7" xfId="0" applyFont="1" applyFill="1" applyBorder="1" applyAlignment="1">
      <alignment vertical="center"/>
    </xf>
    <xf numFmtId="0" fontId="7" fillId="2" borderId="8" xfId="0" applyFont="1" applyFill="1" applyBorder="1" applyAlignment="1">
      <alignment vertical="center"/>
    </xf>
    <xf numFmtId="49" fontId="2" fillId="0" borderId="8" xfId="0" applyNumberFormat="1" applyFont="1" applyBorder="1" applyAlignment="1">
      <alignment vertical="center"/>
    </xf>
    <xf numFmtId="49" fontId="2" fillId="0" borderId="9" xfId="0" applyNumberFormat="1" applyFont="1" applyBorder="1" applyAlignment="1">
      <alignment vertical="center"/>
    </xf>
    <xf numFmtId="0" fontId="6" fillId="4" borderId="6" xfId="0" applyFont="1" applyFill="1" applyBorder="1" applyAlignment="1">
      <alignment horizontal="center" vertical="center"/>
    </xf>
    <xf numFmtId="0" fontId="4" fillId="0" borderId="0" xfId="0" applyFont="1" applyBorder="1" applyAlignment="1">
      <alignment horizontal="left" vertical="center"/>
    </xf>
    <xf numFmtId="0" fontId="2"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13" fillId="0" borderId="0" xfId="0" applyFont="1" applyBorder="1" applyAlignment="1">
      <alignment vertical="center"/>
    </xf>
    <xf numFmtId="0" fontId="14" fillId="0" borderId="0" xfId="0" applyFont="1" applyBorder="1" applyAlignment="1">
      <alignment vertical="center"/>
    </xf>
    <xf numFmtId="49" fontId="13" fillId="0" borderId="0" xfId="0" applyNumberFormat="1" applyFont="1" applyBorder="1" applyAlignment="1">
      <alignment vertical="center"/>
    </xf>
    <xf numFmtId="0" fontId="12" fillId="0" borderId="18" xfId="0" applyFont="1" applyBorder="1" applyAlignment="1">
      <alignment vertical="center"/>
    </xf>
    <xf numFmtId="0" fontId="13" fillId="0" borderId="19" xfId="0" applyFont="1" applyBorder="1" applyAlignment="1">
      <alignment vertical="center"/>
    </xf>
    <xf numFmtId="0" fontId="14" fillId="0" borderId="18" xfId="0" applyFont="1" applyBorder="1" applyAlignment="1">
      <alignment vertical="center"/>
    </xf>
    <xf numFmtId="0" fontId="13" fillId="0" borderId="10" xfId="0" applyFont="1" applyFill="1" applyBorder="1" applyAlignment="1">
      <alignment horizontal="center" vertical="center"/>
    </xf>
    <xf numFmtId="4" fontId="15" fillId="0" borderId="10" xfId="0" applyNumberFormat="1" applyFont="1" applyFill="1" applyBorder="1" applyAlignment="1">
      <alignment horizontal="center" vertical="center"/>
    </xf>
    <xf numFmtId="4" fontId="15" fillId="0" borderId="10" xfId="1" applyNumberFormat="1" applyFont="1" applyBorder="1" applyAlignment="1">
      <alignment vertical="center"/>
    </xf>
    <xf numFmtId="0" fontId="12" fillId="6" borderId="0" xfId="0" applyFont="1" applyFill="1"/>
    <xf numFmtId="0" fontId="12" fillId="0" borderId="0" xfId="0" applyFont="1"/>
    <xf numFmtId="0" fontId="12" fillId="0" borderId="18" xfId="0" applyFont="1" applyBorder="1"/>
    <xf numFmtId="0" fontId="12" fillId="0" borderId="0" xfId="0" applyFont="1" applyBorder="1"/>
    <xf numFmtId="0" fontId="13" fillId="0" borderId="0" xfId="0" applyFont="1" applyBorder="1"/>
    <xf numFmtId="0" fontId="13" fillId="0" borderId="19" xfId="0" applyFont="1" applyBorder="1"/>
    <xf numFmtId="0" fontId="12" fillId="0" borderId="19" xfId="0" applyFont="1" applyBorder="1"/>
    <xf numFmtId="0" fontId="12" fillId="0" borderId="0" xfId="0" applyFont="1" applyAlignment="1">
      <alignment horizontal="center"/>
    </xf>
    <xf numFmtId="0" fontId="14" fillId="5" borderId="22" xfId="0" applyFont="1" applyFill="1" applyBorder="1" applyAlignment="1">
      <alignment horizontal="center" vertical="center"/>
    </xf>
    <xf numFmtId="0" fontId="14" fillId="5" borderId="1" xfId="0" applyFont="1" applyFill="1" applyBorder="1" applyAlignment="1">
      <alignment horizontal="center"/>
    </xf>
    <xf numFmtId="0" fontId="16" fillId="5" borderId="1" xfId="0" applyFont="1" applyFill="1" applyBorder="1" applyAlignment="1">
      <alignment horizontal="center" vertical="center"/>
    </xf>
    <xf numFmtId="0" fontId="14" fillId="5" borderId="23" xfId="0" applyFont="1" applyFill="1" applyBorder="1" applyAlignment="1">
      <alignment horizontal="center" vertical="center"/>
    </xf>
    <xf numFmtId="2" fontId="12" fillId="0" borderId="0" xfId="0" applyNumberFormat="1" applyFont="1"/>
    <xf numFmtId="4" fontId="13" fillId="0" borderId="1" xfId="1" applyNumberFormat="1" applyFont="1" applyBorder="1" applyAlignment="1">
      <alignment vertical="center"/>
    </xf>
    <xf numFmtId="1" fontId="13" fillId="0" borderId="1" xfId="2" applyNumberFormat="1" applyFont="1" applyBorder="1" applyAlignment="1">
      <alignment vertical="center"/>
    </xf>
    <xf numFmtId="1" fontId="13" fillId="0" borderId="23" xfId="0" applyNumberFormat="1" applyFont="1" applyBorder="1" applyAlignment="1">
      <alignment horizontal="center" vertical="center"/>
    </xf>
    <xf numFmtId="4" fontId="14" fillId="5" borderId="1" xfId="0" applyNumberFormat="1" applyFont="1" applyFill="1" applyBorder="1" applyAlignment="1">
      <alignment vertical="center"/>
    </xf>
    <xf numFmtId="1" fontId="13" fillId="5" borderId="1" xfId="2" applyNumberFormat="1" applyFont="1" applyFill="1" applyBorder="1" applyAlignment="1">
      <alignment vertical="center"/>
    </xf>
    <xf numFmtId="0" fontId="13" fillId="0" borderId="10" xfId="0" applyFont="1" applyBorder="1" applyAlignment="1">
      <alignment horizontal="center" vertical="center"/>
    </xf>
    <xf numFmtId="0" fontId="14" fillId="0" borderId="10" xfId="0" applyFont="1" applyBorder="1" applyAlignment="1">
      <alignment vertical="center"/>
    </xf>
    <xf numFmtId="0" fontId="14" fillId="6" borderId="10" xfId="0" applyFont="1" applyFill="1" applyBorder="1" applyAlignment="1">
      <alignment horizontal="center" vertical="center"/>
    </xf>
    <xf numFmtId="0" fontId="16" fillId="6" borderId="10" xfId="0" applyFont="1" applyFill="1" applyBorder="1" applyAlignment="1">
      <alignment horizontal="center" vertical="center"/>
    </xf>
    <xf numFmtId="0" fontId="16" fillId="6" borderId="10" xfId="0" applyFont="1" applyFill="1" applyBorder="1" applyAlignment="1">
      <alignment vertical="center"/>
    </xf>
    <xf numFmtId="0" fontId="16" fillId="6" borderId="1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vertical="center"/>
    </xf>
    <xf numFmtId="0" fontId="20" fillId="6" borderId="10" xfId="0" applyFont="1" applyFill="1" applyBorder="1" applyAlignment="1">
      <alignment horizontal="center" vertical="center" wrapText="1"/>
    </xf>
    <xf numFmtId="1" fontId="13" fillId="5" borderId="23" xfId="0" applyNumberFormat="1" applyFont="1" applyFill="1" applyBorder="1" applyAlignment="1">
      <alignment horizontal="center" vertical="center"/>
    </xf>
    <xf numFmtId="0" fontId="11" fillId="0" borderId="0" xfId="0" applyFont="1" applyBorder="1" applyAlignment="1">
      <alignment horizontal="center" vertical="center"/>
    </xf>
    <xf numFmtId="165" fontId="15" fillId="0" borderId="10" xfId="1" applyFont="1" applyBorder="1" applyAlignment="1">
      <alignment horizontal="center" vertical="center"/>
    </xf>
    <xf numFmtId="2" fontId="15" fillId="3" borderId="1" xfId="0" applyNumberFormat="1" applyFont="1" applyFill="1" applyBorder="1" applyAlignment="1">
      <alignment vertical="center"/>
    </xf>
    <xf numFmtId="2" fontId="16" fillId="5" borderId="1" xfId="0" applyNumberFormat="1" applyFont="1" applyFill="1" applyBorder="1" applyAlignment="1">
      <alignment vertical="center"/>
    </xf>
    <xf numFmtId="0" fontId="24" fillId="7" borderId="11" xfId="0" applyFont="1" applyFill="1" applyBorder="1" applyAlignment="1">
      <alignment horizontal="center" vertical="center"/>
    </xf>
    <xf numFmtId="0" fontId="16" fillId="7" borderId="26" xfId="0" applyFont="1" applyFill="1" applyBorder="1" applyAlignment="1">
      <alignment horizontal="center" vertical="center"/>
    </xf>
    <xf numFmtId="2" fontId="13" fillId="0" borderId="1" xfId="2" applyNumberFormat="1" applyFont="1" applyBorder="1" applyAlignment="1">
      <alignment horizontal="right" vertical="center"/>
    </xf>
    <xf numFmtId="0" fontId="19" fillId="0" borderId="0" xfId="0" applyFont="1" applyBorder="1" applyAlignment="1">
      <alignment horizontal="center" vertical="top"/>
    </xf>
    <xf numFmtId="0" fontId="19" fillId="0" borderId="19"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0" fontId="17" fillId="2" borderId="11" xfId="0" applyFont="1" applyFill="1" applyBorder="1" applyAlignment="1">
      <alignment vertical="top"/>
    </xf>
    <xf numFmtId="0" fontId="17" fillId="2" borderId="13" xfId="0" applyFont="1" applyFill="1" applyBorder="1" applyAlignment="1">
      <alignment vertical="top"/>
    </xf>
    <xf numFmtId="0" fontId="26" fillId="0" borderId="10" xfId="0" applyFont="1" applyBorder="1" applyAlignment="1">
      <alignment horizontal="justify" vertical="center"/>
    </xf>
    <xf numFmtId="0" fontId="26" fillId="0" borderId="10" xfId="0" applyFont="1" applyBorder="1" applyAlignment="1">
      <alignment horizontal="justify" vertical="center" wrapText="1"/>
    </xf>
    <xf numFmtId="0" fontId="16" fillId="8" borderId="11" xfId="0" applyFont="1" applyFill="1" applyBorder="1" applyAlignment="1">
      <alignment horizontal="justify" vertical="center"/>
    </xf>
    <xf numFmtId="2" fontId="27" fillId="0" borderId="10" xfId="0" applyNumberFormat="1" applyFont="1" applyBorder="1" applyAlignment="1">
      <alignment horizontal="justify" vertical="center"/>
    </xf>
    <xf numFmtId="49" fontId="15" fillId="0" borderId="10" xfId="0" applyNumberFormat="1" applyFont="1" applyFill="1" applyBorder="1" applyAlignment="1">
      <alignment horizontal="justify" vertical="center"/>
    </xf>
    <xf numFmtId="0" fontId="15" fillId="0" borderId="10" xfId="0" applyFont="1" applyBorder="1" applyAlignment="1">
      <alignment horizontal="justify" vertical="center"/>
    </xf>
    <xf numFmtId="4" fontId="15" fillId="0" borderId="10" xfId="1" applyNumberFormat="1" applyFont="1" applyBorder="1" applyAlignment="1">
      <alignment horizontal="right" vertical="center"/>
    </xf>
    <xf numFmtId="4" fontId="16" fillId="5" borderId="10" xfId="1" applyNumberFormat="1" applyFont="1" applyFill="1" applyBorder="1" applyAlignment="1">
      <alignment horizontal="right" vertical="center"/>
    </xf>
    <xf numFmtId="0" fontId="16" fillId="8" borderId="11" xfId="0" applyFont="1" applyFill="1" applyBorder="1" applyAlignment="1">
      <alignment horizontal="justify" vertical="center" wrapText="1"/>
    </xf>
    <xf numFmtId="4" fontId="13" fillId="3" borderId="10" xfId="1" applyNumberFormat="1" applyFont="1" applyFill="1" applyBorder="1" applyAlignment="1">
      <alignment horizontal="justify" vertical="center"/>
    </xf>
    <xf numFmtId="0" fontId="30" fillId="10" borderId="10" xfId="0" applyFont="1" applyFill="1" applyBorder="1" applyAlignment="1">
      <alignment horizontal="justify" vertical="center" wrapText="1"/>
    </xf>
    <xf numFmtId="0" fontId="30" fillId="10" borderId="10" xfId="0" applyFont="1" applyFill="1" applyBorder="1" applyAlignment="1">
      <alignment horizontal="center" vertical="center" wrapText="1"/>
    </xf>
    <xf numFmtId="0" fontId="32" fillId="11" borderId="27" xfId="0" applyFont="1" applyFill="1" applyBorder="1" applyAlignment="1">
      <alignment horizontal="justify" vertical="center" wrapText="1"/>
    </xf>
    <xf numFmtId="4" fontId="32" fillId="3" borderId="26" xfId="0" applyNumberFormat="1" applyFont="1" applyFill="1" applyBorder="1" applyAlignment="1">
      <alignment horizontal="right" vertical="center" wrapText="1"/>
    </xf>
    <xf numFmtId="4" fontId="32" fillId="3" borderId="27" xfId="0" applyNumberFormat="1" applyFont="1" applyFill="1" applyBorder="1" applyAlignment="1">
      <alignment horizontal="right" vertical="center" wrapText="1"/>
    </xf>
    <xf numFmtId="4" fontId="32" fillId="3" borderId="27" xfId="1" applyNumberFormat="1" applyFont="1" applyFill="1" applyBorder="1" applyAlignment="1">
      <alignment horizontal="center" vertical="center"/>
    </xf>
    <xf numFmtId="0" fontId="32" fillId="11" borderId="10" xfId="0" applyFont="1" applyFill="1" applyBorder="1" applyAlignment="1">
      <alignment horizontal="justify" vertical="center" wrapText="1"/>
    </xf>
    <xf numFmtId="4" fontId="32" fillId="3" borderId="13" xfId="0" applyNumberFormat="1" applyFont="1" applyFill="1" applyBorder="1" applyAlignment="1">
      <alignment horizontal="right" vertical="center" wrapText="1"/>
    </xf>
    <xf numFmtId="4" fontId="32" fillId="3" borderId="10" xfId="0" applyNumberFormat="1" applyFont="1" applyFill="1" applyBorder="1" applyAlignment="1">
      <alignment horizontal="right" vertical="center" wrapText="1"/>
    </xf>
    <xf numFmtId="4" fontId="32" fillId="3" borderId="10" xfId="1" applyNumberFormat="1" applyFont="1" applyFill="1" applyBorder="1" applyAlignment="1">
      <alignment horizontal="center" vertical="center" wrapText="1"/>
    </xf>
    <xf numFmtId="4" fontId="32" fillId="3" borderId="0" xfId="0" applyNumberFormat="1" applyFont="1" applyFill="1" applyAlignment="1">
      <alignment horizontal="right" vertical="center"/>
    </xf>
    <xf numFmtId="4" fontId="32" fillId="3" borderId="13" xfId="0" applyNumberFormat="1" applyFont="1" applyFill="1" applyBorder="1" applyAlignment="1">
      <alignment horizontal="right" vertical="center"/>
    </xf>
    <xf numFmtId="4" fontId="32" fillId="3" borderId="28" xfId="1" applyNumberFormat="1" applyFont="1" applyFill="1" applyBorder="1" applyAlignment="1">
      <alignment horizontal="center" vertical="center" wrapText="1"/>
    </xf>
    <xf numFmtId="4" fontId="32" fillId="3" borderId="17" xfId="0" applyNumberFormat="1" applyFont="1" applyFill="1" applyBorder="1" applyAlignment="1">
      <alignment horizontal="right" vertical="center" wrapText="1"/>
    </xf>
    <xf numFmtId="4" fontId="32" fillId="3" borderId="29" xfId="0" applyNumberFormat="1" applyFont="1" applyFill="1" applyBorder="1" applyAlignment="1">
      <alignment horizontal="right" vertical="center" wrapText="1"/>
    </xf>
    <xf numFmtId="4" fontId="32" fillId="3" borderId="29" xfId="1" applyNumberFormat="1" applyFont="1" applyFill="1" applyBorder="1" applyAlignment="1">
      <alignment horizontal="center" vertical="center" wrapText="1"/>
    </xf>
    <xf numFmtId="0" fontId="24" fillId="8" borderId="18" xfId="0" applyFont="1" applyFill="1" applyBorder="1" applyAlignment="1">
      <alignment horizontal="justify" vertical="center" wrapText="1"/>
    </xf>
    <xf numFmtId="4" fontId="24" fillId="8" borderId="29" xfId="0" applyNumberFormat="1" applyFont="1" applyFill="1" applyBorder="1" applyAlignment="1">
      <alignment horizontal="right" vertical="center" wrapText="1"/>
    </xf>
    <xf numFmtId="4" fontId="24" fillId="8" borderId="29" xfId="1" applyNumberFormat="1" applyFont="1" applyFill="1" applyBorder="1" applyAlignment="1">
      <alignment horizontal="center" vertical="center" wrapText="1"/>
    </xf>
    <xf numFmtId="0" fontId="30" fillId="10" borderId="11" xfId="0" applyFont="1" applyFill="1" applyBorder="1" applyAlignment="1">
      <alignment horizontal="center" vertical="center" wrapText="1"/>
    </xf>
    <xf numFmtId="4" fontId="32" fillId="3" borderId="11" xfId="1" applyNumberFormat="1" applyFont="1" applyFill="1" applyBorder="1" applyAlignment="1">
      <alignment horizontal="center" vertical="center" wrapText="1"/>
    </xf>
    <xf numFmtId="4" fontId="15" fillId="3" borderId="15" xfId="0" applyNumberFormat="1" applyFont="1" applyFill="1" applyBorder="1" applyAlignment="1">
      <alignment horizontal="right" vertical="center" wrapText="1"/>
    </xf>
    <xf numFmtId="0" fontId="32" fillId="3" borderId="10" xfId="0" applyFont="1" applyFill="1" applyBorder="1" applyAlignment="1">
      <alignment horizontal="center" vertical="center"/>
    </xf>
    <xf numFmtId="4" fontId="32" fillId="3" borderId="11" xfId="0" applyNumberFormat="1" applyFont="1" applyFill="1" applyBorder="1" applyAlignment="1">
      <alignment horizontal="right" vertical="center"/>
    </xf>
    <xf numFmtId="4" fontId="15" fillId="3" borderId="25" xfId="0" applyNumberFormat="1" applyFont="1" applyFill="1" applyBorder="1" applyAlignment="1">
      <alignment horizontal="right" vertical="center" wrapText="1"/>
    </xf>
    <xf numFmtId="0" fontId="32" fillId="3" borderId="10" xfId="0" applyFont="1" applyFill="1" applyBorder="1" applyAlignment="1">
      <alignment horizontal="justify" vertical="center"/>
    </xf>
    <xf numFmtId="4" fontId="15" fillId="3" borderId="10" xfId="0" applyNumberFormat="1" applyFont="1" applyFill="1" applyBorder="1" applyAlignment="1">
      <alignment horizontal="right" vertical="center" wrapText="1"/>
    </xf>
    <xf numFmtId="0" fontId="32" fillId="3" borderId="10" xfId="0" applyFont="1" applyFill="1" applyBorder="1" applyAlignment="1">
      <alignment horizontal="justify" vertical="center" wrapText="1"/>
    </xf>
    <xf numFmtId="0" fontId="24" fillId="8" borderId="10" xfId="0" applyFont="1" applyFill="1" applyBorder="1" applyAlignment="1">
      <alignment horizontal="center" vertical="center"/>
    </xf>
    <xf numFmtId="4" fontId="24" fillId="8" borderId="11" xfId="0" applyNumberFormat="1" applyFont="1" applyFill="1" applyBorder="1" applyAlignment="1">
      <alignment horizontal="right" vertical="center"/>
    </xf>
    <xf numFmtId="0" fontId="25" fillId="0" borderId="0" xfId="0" applyFont="1" applyAlignment="1">
      <alignment horizontal="justify" vertical="center" wrapText="1"/>
    </xf>
    <xf numFmtId="0" fontId="32" fillId="3" borderId="11" xfId="0" applyFont="1" applyFill="1" applyBorder="1" applyAlignment="1">
      <alignment horizontal="justify" vertical="center"/>
    </xf>
    <xf numFmtId="166" fontId="32" fillId="3" borderId="11" xfId="0" applyNumberFormat="1" applyFont="1" applyFill="1" applyBorder="1" applyAlignment="1">
      <alignment horizontal="justify" vertical="center"/>
    </xf>
    <xf numFmtId="4" fontId="24" fillId="8" borderId="10" xfId="0" applyNumberFormat="1" applyFont="1" applyFill="1" applyBorder="1" applyAlignment="1">
      <alignment horizontal="right" vertical="center"/>
    </xf>
    <xf numFmtId="0" fontId="18" fillId="0" borderId="0" xfId="0" applyFont="1" applyAlignment="1">
      <alignment vertical="center"/>
    </xf>
    <xf numFmtId="0" fontId="13" fillId="0" borderId="0" xfId="0" applyFont="1" applyAlignment="1">
      <alignment vertical="center"/>
    </xf>
    <xf numFmtId="0" fontId="13" fillId="6" borderId="0" xfId="0" applyFont="1" applyFill="1"/>
    <xf numFmtId="0" fontId="13" fillId="0" borderId="0" xfId="0" applyFont="1"/>
    <xf numFmtId="4" fontId="24" fillId="5" borderId="27" xfId="0" applyNumberFormat="1" applyFont="1" applyFill="1" applyBorder="1" applyAlignment="1">
      <alignment horizontal="right" vertical="center" wrapText="1"/>
    </xf>
    <xf numFmtId="4" fontId="24" fillId="5" borderId="25" xfId="1" applyNumberFormat="1" applyFont="1" applyFill="1" applyBorder="1" applyAlignment="1">
      <alignment horizontal="center" vertical="center" wrapText="1"/>
    </xf>
    <xf numFmtId="4" fontId="22" fillId="5" borderId="10" xfId="0" applyNumberFormat="1" applyFont="1" applyFill="1" applyBorder="1" applyAlignment="1">
      <alignment horizontal="right" vertical="center" wrapText="1"/>
    </xf>
    <xf numFmtId="4" fontId="22" fillId="5" borderId="11" xfId="1" applyNumberFormat="1" applyFont="1" applyFill="1" applyBorder="1" applyAlignment="1">
      <alignment horizontal="center" vertical="center" wrapText="1"/>
    </xf>
    <xf numFmtId="0" fontId="24" fillId="8" borderId="10"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7" fillId="2" borderId="10" xfId="0" applyFont="1" applyFill="1" applyBorder="1" applyAlignment="1">
      <alignment vertical="top"/>
    </xf>
    <xf numFmtId="0" fontId="12" fillId="0" borderId="19" xfId="0" applyFont="1" applyBorder="1" applyAlignment="1">
      <alignment vertical="center"/>
    </xf>
    <xf numFmtId="4" fontId="12" fillId="0" borderId="0" xfId="0" applyNumberFormat="1" applyFont="1" applyAlignment="1">
      <alignment vertical="center"/>
    </xf>
    <xf numFmtId="0" fontId="13" fillId="3" borderId="10" xfId="0" applyFont="1" applyFill="1" applyBorder="1" applyAlignment="1">
      <alignment horizontal="center" vertical="center"/>
    </xf>
    <xf numFmtId="4" fontId="13" fillId="3" borderId="10" xfId="1" applyNumberFormat="1" applyFont="1" applyFill="1" applyBorder="1" applyAlignment="1">
      <alignment horizontal="center" vertical="center"/>
    </xf>
    <xf numFmtId="0" fontId="32" fillId="11" borderId="10" xfId="0" applyFont="1" applyFill="1" applyBorder="1" applyAlignment="1">
      <alignment horizontal="left" vertical="center" wrapText="1"/>
    </xf>
    <xf numFmtId="4" fontId="13" fillId="3" borderId="28" xfId="1" applyNumberFormat="1" applyFont="1" applyFill="1" applyBorder="1" applyAlignment="1">
      <alignment horizontal="center" vertical="center" wrapText="1"/>
    </xf>
    <xf numFmtId="0" fontId="13" fillId="0" borderId="10" xfId="0" applyFont="1" applyBorder="1" applyAlignment="1">
      <alignment horizontal="center" vertical="center" wrapText="1"/>
    </xf>
    <xf numFmtId="4" fontId="15" fillId="3" borderId="10"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4" fontId="32" fillId="3" borderId="10" xfId="0" applyNumberFormat="1" applyFont="1" applyFill="1" applyBorder="1" applyAlignment="1">
      <alignment horizontal="right" vertical="center"/>
    </xf>
    <xf numFmtId="166" fontId="32" fillId="3" borderId="13" xfId="0" applyNumberFormat="1" applyFont="1" applyFill="1" applyBorder="1" applyAlignment="1">
      <alignment horizontal="left" vertical="center" wrapText="1"/>
    </xf>
    <xf numFmtId="4" fontId="15" fillId="3" borderId="10" xfId="0" applyNumberFormat="1" applyFont="1" applyFill="1" applyBorder="1" applyAlignment="1">
      <alignment vertical="center" wrapText="1"/>
    </xf>
    <xf numFmtId="0" fontId="38" fillId="3" borderId="10" xfId="0" applyFont="1" applyFill="1" applyBorder="1" applyAlignment="1">
      <alignment horizontal="center" vertical="center"/>
    </xf>
    <xf numFmtId="4" fontId="32" fillId="3" borderId="11" xfId="0" applyNumberFormat="1" applyFont="1" applyFill="1" applyBorder="1" applyAlignment="1">
      <alignment horizontal="center" vertical="center"/>
    </xf>
    <xf numFmtId="0" fontId="38" fillId="3" borderId="10" xfId="0" applyFont="1" applyFill="1" applyBorder="1" applyAlignment="1">
      <alignment horizontal="center" vertical="center" wrapText="1"/>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4" fontId="29" fillId="0" borderId="12" xfId="0" applyNumberFormat="1" applyFont="1" applyBorder="1" applyAlignment="1">
      <alignment vertical="center"/>
    </xf>
    <xf numFmtId="0" fontId="29" fillId="0" borderId="12" xfId="0" applyFont="1" applyBorder="1" applyAlignment="1">
      <alignment vertical="center"/>
    </xf>
    <xf numFmtId="0" fontId="32" fillId="3" borderId="13" xfId="0" applyFont="1" applyFill="1" applyBorder="1" applyAlignment="1">
      <alignment horizontal="left" vertical="center" wrapText="1"/>
    </xf>
    <xf numFmtId="4" fontId="15" fillId="3" borderId="27" xfId="0" applyNumberFormat="1" applyFont="1" applyFill="1" applyBorder="1" applyAlignment="1">
      <alignment horizontal="center" vertical="center" wrapText="1"/>
    </xf>
    <xf numFmtId="0" fontId="0" fillId="0" borderId="0" xfId="0"/>
    <xf numFmtId="0" fontId="42" fillId="0" borderId="35" xfId="0" applyFont="1" applyBorder="1" applyAlignment="1">
      <alignment horizontal="justify" vertical="center" wrapText="1"/>
    </xf>
    <xf numFmtId="3" fontId="42" fillId="0" borderId="41" xfId="0" applyNumberFormat="1" applyFont="1" applyBorder="1" applyAlignment="1">
      <alignment horizontal="center" vertical="center" wrapText="1"/>
    </xf>
    <xf numFmtId="0" fontId="42" fillId="0" borderId="10" xfId="0" applyFont="1" applyBorder="1" applyAlignment="1">
      <alignment horizontal="center" vertical="center" wrapText="1"/>
    </xf>
    <xf numFmtId="0" fontId="42" fillId="0" borderId="35" xfId="0" applyFont="1" applyBorder="1" applyAlignment="1">
      <alignment horizontal="center" vertical="center" wrapText="1"/>
    </xf>
    <xf numFmtId="0" fontId="42" fillId="0" borderId="41" xfId="0" applyFont="1" applyBorder="1" applyAlignment="1">
      <alignment horizontal="center" vertical="center" wrapText="1"/>
    </xf>
    <xf numFmtId="0" fontId="35" fillId="0" borderId="4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41" xfId="0" applyFont="1" applyBorder="1" applyAlignment="1">
      <alignment horizontal="center" vertical="center" wrapText="1"/>
    </xf>
    <xf numFmtId="0" fontId="35" fillId="0" borderId="32" xfId="0" applyFont="1" applyBorder="1" applyAlignment="1">
      <alignment vertical="center" wrapText="1"/>
    </xf>
    <xf numFmtId="3" fontId="36" fillId="0" borderId="40" xfId="0" applyNumberFormat="1" applyFont="1" applyBorder="1" applyAlignment="1">
      <alignment horizontal="center" vertical="center" wrapText="1"/>
    </xf>
    <xf numFmtId="0" fontId="35" fillId="0" borderId="10" xfId="0" applyFont="1" applyFill="1" applyBorder="1" applyAlignment="1">
      <alignment horizontal="center" vertical="center" wrapText="1"/>
    </xf>
    <xf numFmtId="0" fontId="0" fillId="0" borderId="10" xfId="0" applyBorder="1"/>
    <xf numFmtId="3" fontId="42" fillId="0" borderId="0" xfId="0" applyNumberFormat="1"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3" fontId="42" fillId="0" borderId="46" xfId="0" applyNumberFormat="1" applyFont="1" applyBorder="1" applyAlignment="1">
      <alignment horizontal="center" vertical="center" wrapText="1"/>
    </xf>
    <xf numFmtId="0" fontId="36" fillId="0" borderId="46" xfId="0" applyFont="1" applyBorder="1" applyAlignment="1">
      <alignment horizontal="center" vertical="center" wrapText="1"/>
    </xf>
    <xf numFmtId="0" fontId="0" fillId="0" borderId="27" xfId="0" applyBorder="1"/>
    <xf numFmtId="0" fontId="0" fillId="0" borderId="10" xfId="0" applyBorder="1" applyAlignment="1">
      <alignment horizontal="center"/>
    </xf>
    <xf numFmtId="0" fontId="0" fillId="0" borderId="10" xfId="0" applyBorder="1" applyAlignment="1">
      <alignment wrapText="1"/>
    </xf>
    <xf numFmtId="0" fontId="42" fillId="0" borderId="32" xfId="0" applyFont="1" applyBorder="1" applyAlignment="1">
      <alignment horizontal="justify" vertical="center" wrapText="1"/>
    </xf>
    <xf numFmtId="3" fontId="42" fillId="0" borderId="48" xfId="0" applyNumberFormat="1" applyFont="1" applyBorder="1" applyAlignment="1">
      <alignment horizontal="center" vertical="center" wrapText="1"/>
    </xf>
    <xf numFmtId="0" fontId="42" fillId="0" borderId="10" xfId="0" applyFont="1" applyBorder="1" applyAlignment="1">
      <alignment horizontal="justify" vertical="center" wrapText="1"/>
    </xf>
    <xf numFmtId="3" fontId="42" fillId="0" borderId="10" xfId="0" applyNumberFormat="1" applyFont="1" applyBorder="1" applyAlignment="1">
      <alignment horizontal="center" vertical="center" wrapText="1"/>
    </xf>
    <xf numFmtId="0" fontId="42" fillId="0" borderId="48" xfId="0" applyFont="1" applyBorder="1" applyAlignment="1">
      <alignment horizontal="center" vertical="center" wrapText="1"/>
    </xf>
    <xf numFmtId="0" fontId="42" fillId="0" borderId="0" xfId="0" applyFont="1" applyBorder="1" applyAlignment="1">
      <alignment horizontal="center" vertical="center" wrapText="1"/>
    </xf>
    <xf numFmtId="0" fontId="35" fillId="0" borderId="46" xfId="0" applyFont="1" applyBorder="1" applyAlignment="1">
      <alignment horizontal="center" vertical="center" wrapText="1"/>
    </xf>
    <xf numFmtId="0" fontId="36" fillId="0" borderId="0" xfId="0" applyFont="1" applyBorder="1" applyAlignment="1">
      <alignment vertical="center" wrapText="1"/>
    </xf>
    <xf numFmtId="3" fontId="0" fillId="0" borderId="10" xfId="0" applyNumberFormat="1" applyBorder="1"/>
    <xf numFmtId="0" fontId="36" fillId="0" borderId="37" xfId="0" applyFont="1" applyBorder="1" applyAlignment="1">
      <alignment vertical="center" wrapText="1"/>
    </xf>
    <xf numFmtId="0" fontId="36" fillId="0" borderId="38" xfId="0" applyFont="1" applyBorder="1" applyAlignment="1">
      <alignment vertical="center" wrapText="1"/>
    </xf>
    <xf numFmtId="0" fontId="36" fillId="0" borderId="45" xfId="0" applyFont="1" applyBorder="1" applyAlignment="1">
      <alignment vertical="center" wrapText="1"/>
    </xf>
    <xf numFmtId="0" fontId="36" fillId="0" borderId="36" xfId="0" applyFont="1" applyBorder="1" applyAlignment="1">
      <alignment vertical="center" wrapText="1"/>
    </xf>
    <xf numFmtId="4" fontId="13" fillId="3" borderId="10" xfId="0" applyNumberFormat="1" applyFont="1" applyFill="1" applyBorder="1" applyAlignment="1">
      <alignment horizontal="center" vertical="center"/>
    </xf>
    <xf numFmtId="165" fontId="13" fillId="3" borderId="10" xfId="1" applyFont="1" applyFill="1" applyBorder="1" applyAlignment="1">
      <alignment horizontal="center" vertical="center"/>
    </xf>
    <xf numFmtId="4" fontId="13" fillId="0" borderId="10" xfId="1" applyNumberFormat="1" applyFont="1" applyBorder="1" applyAlignment="1">
      <alignment vertical="center"/>
    </xf>
    <xf numFmtId="4" fontId="14" fillId="0" borderId="12" xfId="0" applyNumberFormat="1" applyFont="1" applyBorder="1" applyAlignment="1">
      <alignment vertical="center"/>
    </xf>
    <xf numFmtId="4" fontId="29" fillId="0" borderId="10" xfId="0" applyNumberFormat="1" applyFont="1" applyBorder="1" applyAlignment="1">
      <alignment vertical="center" wrapText="1"/>
    </xf>
    <xf numFmtId="0" fontId="3" fillId="14" borderId="10" xfId="0" applyFont="1" applyFill="1" applyBorder="1" applyAlignment="1">
      <alignment horizontal="center" vertical="center"/>
    </xf>
    <xf numFmtId="0" fontId="0" fillId="0" borderId="11" xfId="0" applyBorder="1" applyAlignment="1">
      <alignment vertical="center"/>
    </xf>
    <xf numFmtId="0" fontId="16" fillId="0" borderId="19" xfId="0" applyFont="1" applyFill="1" applyBorder="1" applyAlignment="1">
      <alignment vertical="top" wrapText="1"/>
    </xf>
    <xf numFmtId="0" fontId="0" fillId="0" borderId="11" xfId="0" applyBorder="1" applyAlignment="1">
      <alignment vertical="center" wrapText="1"/>
    </xf>
    <xf numFmtId="0" fontId="16" fillId="0" borderId="19" xfId="0" applyFont="1" applyFill="1" applyBorder="1" applyAlignment="1">
      <alignment horizontal="center" vertical="top" wrapText="1"/>
    </xf>
    <xf numFmtId="0" fontId="21" fillId="0" borderId="10" xfId="0" applyFont="1" applyBorder="1" applyAlignment="1">
      <alignment horizontal="center" vertical="top" wrapText="1"/>
    </xf>
    <xf numFmtId="0" fontId="34" fillId="0" borderId="0" xfId="0" applyFont="1" applyBorder="1" applyAlignment="1">
      <alignment horizontal="center" vertical="top" wrapText="1"/>
    </xf>
    <xf numFmtId="4" fontId="24" fillId="8" borderId="29" xfId="0" applyNumberFormat="1" applyFont="1" applyFill="1" applyBorder="1" applyAlignment="1">
      <alignment horizontal="center" vertical="center" wrapText="1"/>
    </xf>
    <xf numFmtId="4" fontId="13" fillId="3" borderId="11" xfId="1" applyNumberFormat="1" applyFont="1" applyFill="1" applyBorder="1" applyAlignment="1">
      <alignment horizontal="center" vertical="center" wrapText="1"/>
    </xf>
    <xf numFmtId="4" fontId="14" fillId="5" borderId="27" xfId="0" applyNumberFormat="1" applyFont="1" applyFill="1" applyBorder="1" applyAlignment="1">
      <alignment horizontal="right" vertical="center" wrapText="1"/>
    </xf>
    <xf numFmtId="4" fontId="14" fillId="5" borderId="25" xfId="1" applyNumberFormat="1" applyFont="1" applyFill="1" applyBorder="1" applyAlignment="1">
      <alignment horizontal="center" vertical="center" wrapText="1"/>
    </xf>
    <xf numFmtId="4" fontId="14" fillId="5" borderId="10" xfId="0" applyNumberFormat="1" applyFont="1" applyFill="1" applyBorder="1" applyAlignment="1">
      <alignment horizontal="right" vertical="center" wrapText="1"/>
    </xf>
    <xf numFmtId="4" fontId="14" fillId="5" borderId="29" xfId="0" applyNumberFormat="1" applyFont="1" applyFill="1" applyBorder="1" applyAlignment="1">
      <alignment horizontal="right" vertical="center" wrapText="1"/>
    </xf>
    <xf numFmtId="4" fontId="14" fillId="5" borderId="11" xfId="1" applyNumberFormat="1" applyFont="1" applyFill="1" applyBorder="1" applyAlignment="1">
      <alignment horizontal="center" vertical="center" wrapText="1"/>
    </xf>
    <xf numFmtId="4" fontId="13" fillId="3" borderId="10" xfId="0" applyNumberFormat="1" applyFont="1" applyFill="1" applyBorder="1" applyAlignment="1">
      <alignment vertical="center" wrapText="1"/>
    </xf>
    <xf numFmtId="4" fontId="13" fillId="3" borderId="10" xfId="0" applyNumberFormat="1" applyFont="1" applyFill="1" applyBorder="1" applyAlignment="1">
      <alignment horizontal="right" vertical="center"/>
    </xf>
    <xf numFmtId="0" fontId="28" fillId="8" borderId="13" xfId="0" applyFont="1" applyFill="1" applyBorder="1" applyAlignment="1">
      <alignment horizontal="justify" vertical="center"/>
    </xf>
    <xf numFmtId="0" fontId="24" fillId="3" borderId="0" xfId="0" applyFont="1" applyFill="1" applyBorder="1" applyAlignment="1">
      <alignment horizontal="left" vertical="center" wrapText="1"/>
    </xf>
    <xf numFmtId="4" fontId="14" fillId="8" borderId="11" xfId="0" applyNumberFormat="1" applyFont="1" applyFill="1" applyBorder="1" applyAlignment="1">
      <alignment horizontal="right" vertical="center"/>
    </xf>
    <xf numFmtId="2" fontId="13" fillId="0" borderId="23" xfId="0" applyNumberFormat="1" applyFont="1" applyBorder="1" applyAlignment="1">
      <alignment horizontal="center" vertical="center"/>
    </xf>
    <xf numFmtId="0" fontId="12" fillId="0" borderId="10" xfId="0" applyFont="1" applyBorder="1" applyAlignment="1">
      <alignment horizontal="center" vertical="center" wrapText="1"/>
    </xf>
    <xf numFmtId="2" fontId="12" fillId="0" borderId="10" xfId="0" applyNumberFormat="1" applyFont="1" applyBorder="1" applyAlignment="1">
      <alignment horizontal="right" vertical="center" wrapText="1"/>
    </xf>
    <xf numFmtId="0" fontId="12" fillId="2" borderId="0" xfId="0" applyFont="1" applyFill="1" applyAlignment="1">
      <alignment vertical="center"/>
    </xf>
    <xf numFmtId="0" fontId="16" fillId="8" borderId="10" xfId="0" applyFont="1" applyFill="1" applyBorder="1" applyAlignment="1">
      <alignment horizontal="center" vertical="center" wrapText="1"/>
    </xf>
    <xf numFmtId="0" fontId="11" fillId="2" borderId="10" xfId="0" applyFont="1" applyFill="1" applyBorder="1" applyAlignment="1">
      <alignment horizontal="left"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24" fillId="8" borderId="11" xfId="0" applyFont="1" applyFill="1" applyBorder="1" applyAlignment="1">
      <alignment horizontal="center" vertical="center" wrapText="1"/>
    </xf>
    <xf numFmtId="0" fontId="24" fillId="8" borderId="13" xfId="0" applyFont="1" applyFill="1" applyBorder="1" applyAlignment="1">
      <alignment horizontal="center" vertical="center" wrapText="1"/>
    </xf>
    <xf numFmtId="0" fontId="14" fillId="6" borderId="10" xfId="0" applyFont="1" applyFill="1" applyBorder="1" applyAlignment="1">
      <alignment horizontal="center" vertical="center"/>
    </xf>
    <xf numFmtId="0" fontId="13" fillId="0" borderId="10" xfId="0" applyFont="1" applyFill="1" applyBorder="1" applyAlignment="1">
      <alignment horizontal="center" vertical="center"/>
    </xf>
    <xf numFmtId="0" fontId="19" fillId="0" borderId="19" xfId="0" applyFont="1" applyBorder="1" applyAlignment="1">
      <alignment horizontal="center" vertical="top"/>
    </xf>
    <xf numFmtId="0" fontId="19" fillId="0" borderId="26" xfId="0" applyFont="1" applyBorder="1" applyAlignment="1">
      <alignment horizontal="center" vertical="top"/>
    </xf>
    <xf numFmtId="4" fontId="32" fillId="3" borderId="10" xfId="0" applyNumberFormat="1" applyFont="1" applyFill="1" applyBorder="1" applyAlignment="1">
      <alignment horizontal="center" vertical="center" wrapText="1"/>
    </xf>
    <xf numFmtId="0" fontId="24" fillId="8" borderId="13" xfId="0" applyFont="1" applyFill="1" applyBorder="1" applyAlignment="1">
      <alignment horizontal="left" vertical="center"/>
    </xf>
    <xf numFmtId="0" fontId="19" fillId="0" borderId="0" xfId="0" applyFont="1" applyBorder="1" applyAlignment="1">
      <alignment horizontal="center" vertical="top"/>
    </xf>
    <xf numFmtId="0" fontId="19" fillId="0" borderId="2" xfId="0" applyFont="1" applyBorder="1" applyAlignment="1">
      <alignment horizontal="center" vertical="top"/>
    </xf>
    <xf numFmtId="0" fontId="24" fillId="8" borderId="10" xfId="0" applyFont="1" applyFill="1" applyBorder="1" applyAlignment="1">
      <alignment horizontal="center"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0" fillId="0" borderId="10" xfId="0" applyBorder="1" applyAlignment="1">
      <alignment horizontal="center" vertical="center"/>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4" fillId="5" borderId="1" xfId="0" applyFont="1" applyFill="1" applyBorder="1" applyAlignment="1">
      <alignment horizontal="center" vertical="center"/>
    </xf>
    <xf numFmtId="0" fontId="0" fillId="0" borderId="13" xfId="0" applyBorder="1"/>
    <xf numFmtId="0" fontId="0" fillId="0" borderId="10" xfId="0" applyBorder="1" applyAlignment="1">
      <alignment horizontal="center" vertical="center"/>
    </xf>
    <xf numFmtId="0" fontId="36"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47" xfId="0" applyFont="1" applyBorder="1" applyAlignment="1">
      <alignment vertical="center" wrapText="1"/>
    </xf>
    <xf numFmtId="0" fontId="35" fillId="0" borderId="35" xfId="0" applyFont="1" applyBorder="1" applyAlignment="1">
      <alignment vertical="center" wrapText="1"/>
    </xf>
    <xf numFmtId="3" fontId="36" fillId="0" borderId="37" xfId="0" applyNumberFormat="1" applyFont="1" applyBorder="1" applyAlignment="1">
      <alignment horizontal="center" vertical="center" wrapText="1"/>
    </xf>
    <xf numFmtId="3" fontId="36" fillId="0" borderId="38" xfId="0" applyNumberFormat="1" applyFont="1" applyBorder="1" applyAlignment="1">
      <alignment horizontal="center" vertical="center" wrapText="1"/>
    </xf>
    <xf numFmtId="3" fontId="36" fillId="0" borderId="39" xfId="0" applyNumberFormat="1" applyFont="1" applyBorder="1" applyAlignment="1">
      <alignment horizontal="center" vertical="center" wrapText="1"/>
    </xf>
    <xf numFmtId="0" fontId="24" fillId="17" borderId="25" xfId="0" applyFont="1" applyFill="1" applyBorder="1" applyAlignment="1">
      <alignment horizontal="center" vertical="center"/>
    </xf>
    <xf numFmtId="0" fontId="16" fillId="8" borderId="27" xfId="0" applyFont="1" applyFill="1" applyBorder="1" applyAlignment="1">
      <alignment horizontal="center" vertical="center"/>
    </xf>
    <xf numFmtId="0" fontId="16" fillId="17" borderId="26" xfId="0" applyFont="1" applyFill="1" applyBorder="1" applyAlignment="1">
      <alignment horizontal="center" vertical="center"/>
    </xf>
    <xf numFmtId="4" fontId="15" fillId="3" borderId="10" xfId="1" applyNumberFormat="1" applyFont="1" applyFill="1" applyBorder="1" applyAlignment="1">
      <alignment horizontal="center" vertical="center"/>
    </xf>
    <xf numFmtId="4" fontId="22" fillId="5" borderId="13" xfId="0" applyNumberFormat="1" applyFont="1" applyFill="1" applyBorder="1" applyAlignment="1">
      <alignment horizontal="right" vertical="center" wrapText="1"/>
    </xf>
    <xf numFmtId="4" fontId="24" fillId="3" borderId="11" xfId="0" applyNumberFormat="1" applyFont="1" applyFill="1" applyBorder="1" applyAlignment="1">
      <alignment horizontal="right" vertical="center"/>
    </xf>
    <xf numFmtId="4" fontId="32" fillId="0" borderId="26"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xf>
    <xf numFmtId="4" fontId="15" fillId="3" borderId="10" xfId="0" applyNumberFormat="1" applyFont="1" applyFill="1" applyBorder="1" applyAlignment="1" applyProtection="1">
      <alignment horizontal="center" vertical="center" wrapText="1"/>
    </xf>
    <xf numFmtId="4" fontId="13" fillId="3" borderId="10" xfId="0" applyNumberFormat="1" applyFont="1" applyFill="1" applyBorder="1" applyAlignment="1">
      <alignment horizontal="center" vertical="center" wrapText="1"/>
    </xf>
    <xf numFmtId="4" fontId="32" fillId="3" borderId="29" xfId="0" applyNumberFormat="1" applyFont="1" applyFill="1" applyBorder="1" applyAlignment="1">
      <alignment horizontal="center" vertical="center" wrapText="1"/>
    </xf>
    <xf numFmtId="4" fontId="14" fillId="8" borderId="10" xfId="0" applyNumberFormat="1" applyFont="1" applyFill="1" applyBorder="1" applyAlignment="1">
      <alignment horizontal="center" vertical="center"/>
    </xf>
    <xf numFmtId="4" fontId="32" fillId="0" borderId="13" xfId="0" applyNumberFormat="1" applyFont="1" applyFill="1" applyBorder="1" applyAlignment="1">
      <alignment horizontal="center" vertical="center" wrapText="1"/>
    </xf>
    <xf numFmtId="4" fontId="32" fillId="3" borderId="13" xfId="0" applyNumberFormat="1" applyFont="1" applyFill="1" applyBorder="1" applyAlignment="1">
      <alignment horizontal="center" vertical="center" wrapText="1"/>
    </xf>
    <xf numFmtId="4" fontId="32" fillId="0" borderId="10" xfId="0" applyNumberFormat="1" applyFont="1" applyFill="1" applyBorder="1" applyAlignment="1">
      <alignment horizontal="center" vertical="center" wrapText="1"/>
    </xf>
    <xf numFmtId="4" fontId="32" fillId="0" borderId="12" xfId="0" applyNumberFormat="1" applyFont="1" applyFill="1" applyBorder="1" applyAlignment="1">
      <alignment horizontal="center" vertical="center" wrapText="1"/>
    </xf>
    <xf numFmtId="4" fontId="32" fillId="0" borderId="0" xfId="0" applyNumberFormat="1" applyFont="1" applyFill="1" applyAlignment="1">
      <alignment horizontal="center" vertical="center"/>
    </xf>
    <xf numFmtId="4" fontId="32" fillId="0" borderId="28" xfId="0" applyNumberFormat="1" applyFont="1" applyFill="1" applyBorder="1" applyAlignment="1">
      <alignment horizontal="center" vertical="center"/>
    </xf>
    <xf numFmtId="4" fontId="13" fillId="3" borderId="12"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wrapText="1"/>
    </xf>
    <xf numFmtId="4" fontId="25" fillId="11" borderId="10" xfId="0" applyNumberFormat="1" applyFont="1" applyFill="1" applyBorder="1" applyAlignment="1">
      <alignment horizontal="right" vertical="center" wrapText="1"/>
    </xf>
    <xf numFmtId="4" fontId="32" fillId="3" borderId="10" xfId="1" applyNumberFormat="1" applyFont="1" applyFill="1" applyBorder="1" applyAlignment="1">
      <alignment horizontal="right" vertical="center" wrapText="1"/>
    </xf>
    <xf numFmtId="4" fontId="33" fillId="11" borderId="13" xfId="0" applyNumberFormat="1" applyFont="1" applyFill="1" applyBorder="1" applyAlignment="1">
      <alignment horizontal="right" vertical="center" wrapText="1"/>
    </xf>
    <xf numFmtId="4" fontId="13" fillId="3" borderId="10" xfId="0" applyNumberFormat="1" applyFont="1" applyFill="1" applyBorder="1" applyAlignment="1">
      <alignment horizontal="right" vertical="center" wrapText="1"/>
    </xf>
    <xf numFmtId="4" fontId="33" fillId="11" borderId="10" xfId="0" applyNumberFormat="1" applyFont="1" applyFill="1" applyBorder="1" applyAlignment="1">
      <alignment horizontal="right" vertical="center" wrapText="1"/>
    </xf>
    <xf numFmtId="4" fontId="14" fillId="0" borderId="0" xfId="0" applyNumberFormat="1" applyFont="1" applyAlignment="1">
      <alignment vertical="center"/>
    </xf>
    <xf numFmtId="0" fontId="12" fillId="0" borderId="10" xfId="0" applyFont="1" applyBorder="1"/>
    <xf numFmtId="4" fontId="13" fillId="3" borderId="1" xfId="1" applyNumberFormat="1" applyFont="1" applyFill="1" applyBorder="1" applyAlignment="1">
      <alignment vertical="center"/>
    </xf>
    <xf numFmtId="1" fontId="13" fillId="3" borderId="1" xfId="2" applyNumberFormat="1" applyFont="1" applyFill="1" applyBorder="1" applyAlignment="1">
      <alignment vertical="center"/>
    </xf>
    <xf numFmtId="4" fontId="14" fillId="3" borderId="10" xfId="0" applyNumberFormat="1" applyFont="1" applyFill="1" applyBorder="1" applyAlignment="1">
      <alignment vertical="center"/>
    </xf>
    <xf numFmtId="0" fontId="21" fillId="3" borderId="0" xfId="0" applyFont="1" applyFill="1"/>
    <xf numFmtId="0" fontId="14" fillId="3" borderId="10" xfId="0" applyFont="1" applyFill="1" applyBorder="1" applyAlignment="1">
      <alignment horizontal="center" vertical="center"/>
    </xf>
    <xf numFmtId="2" fontId="12" fillId="3" borderId="10" xfId="0" applyNumberFormat="1" applyFont="1" applyFill="1" applyBorder="1" applyAlignment="1">
      <alignment horizontal="right" vertical="center" wrapText="1"/>
    </xf>
    <xf numFmtId="2" fontId="13" fillId="3" borderId="1" xfId="2" applyNumberFormat="1" applyFont="1" applyFill="1" applyBorder="1" applyAlignment="1">
      <alignment horizontal="right" vertical="center"/>
    </xf>
    <xf numFmtId="0" fontId="12" fillId="0" borderId="0" xfId="0" applyFont="1" applyBorder="1" applyAlignment="1">
      <alignment horizontal="justify" vertical="center" wrapText="1"/>
    </xf>
    <xf numFmtId="0" fontId="12" fillId="0" borderId="0" xfId="0" applyFont="1" applyAlignment="1">
      <alignment horizontal="justify" vertical="center"/>
    </xf>
    <xf numFmtId="0" fontId="35" fillId="0" borderId="36" xfId="0" applyFont="1" applyBorder="1" applyAlignment="1">
      <alignment vertical="center" wrapText="1"/>
    </xf>
    <xf numFmtId="0" fontId="35" fillId="0" borderId="10" xfId="0" applyFont="1" applyBorder="1" applyAlignment="1">
      <alignment vertical="center" wrapText="1"/>
    </xf>
    <xf numFmtId="0" fontId="31" fillId="0" borderId="10" xfId="0" applyFont="1" applyBorder="1" applyAlignment="1">
      <alignment vertical="center"/>
    </xf>
    <xf numFmtId="0" fontId="21" fillId="15" borderId="0" xfId="0" applyFont="1" applyFill="1"/>
    <xf numFmtId="0" fontId="31" fillId="0" borderId="0" xfId="0" applyFont="1" applyAlignment="1">
      <alignment horizontal="center" vertical="center"/>
    </xf>
    <xf numFmtId="0" fontId="31" fillId="0" borderId="0" xfId="0" applyFont="1" applyAlignment="1">
      <alignment horizontal="left" vertical="center"/>
    </xf>
    <xf numFmtId="10" fontId="33" fillId="0" borderId="0" xfId="2" applyNumberFormat="1" applyFont="1" applyAlignment="1">
      <alignment horizontal="center" vertical="center"/>
    </xf>
    <xf numFmtId="166" fontId="33" fillId="0" borderId="0" xfId="0" applyNumberFormat="1" applyFont="1" applyAlignment="1">
      <alignment horizontal="center"/>
    </xf>
    <xf numFmtId="166" fontId="33" fillId="0" borderId="0" xfId="0" applyNumberFormat="1" applyFont="1" applyAlignment="1">
      <alignment horizontal="center" vertical="center"/>
    </xf>
    <xf numFmtId="166" fontId="21" fillId="15" borderId="10" xfId="0" applyNumberFormat="1" applyFont="1" applyFill="1" applyBorder="1"/>
    <xf numFmtId="10" fontId="31" fillId="0" borderId="0" xfId="0" applyNumberFormat="1" applyFont="1" applyAlignment="1">
      <alignment horizontal="center"/>
    </xf>
    <xf numFmtId="166" fontId="31" fillId="0" borderId="0" xfId="0" applyNumberFormat="1" applyFont="1" applyAlignment="1">
      <alignment horizontal="center" vertical="center"/>
    </xf>
    <xf numFmtId="0" fontId="31" fillId="0" borderId="0" xfId="0" applyFont="1"/>
    <xf numFmtId="10" fontId="33" fillId="0" borderId="0" xfId="2" applyNumberFormat="1" applyFont="1" applyAlignment="1">
      <alignment horizontal="center"/>
    </xf>
    <xf numFmtId="0" fontId="33" fillId="0" borderId="0" xfId="0" applyFont="1" applyAlignment="1">
      <alignment vertical="center"/>
    </xf>
    <xf numFmtId="10" fontId="33" fillId="0" borderId="0" xfId="0" applyNumberFormat="1" applyFont="1" applyAlignment="1">
      <alignment vertical="center"/>
    </xf>
    <xf numFmtId="166" fontId="31" fillId="0" borderId="0" xfId="0" applyNumberFormat="1" applyFont="1" applyAlignment="1">
      <alignment vertical="center"/>
    </xf>
    <xf numFmtId="0" fontId="35" fillId="0" borderId="42" xfId="0" applyFont="1" applyBorder="1" applyAlignment="1">
      <alignment vertical="center" wrapText="1"/>
    </xf>
    <xf numFmtId="0" fontId="39" fillId="0" borderId="10" xfId="0" applyFont="1" applyBorder="1" applyAlignment="1">
      <alignment horizontal="center" vertical="center" wrapText="1"/>
    </xf>
    <xf numFmtId="0" fontId="39" fillId="0" borderId="10" xfId="0" applyFont="1" applyBorder="1" applyAlignment="1">
      <alignment horizontal="left" vertical="center" wrapText="1"/>
    </xf>
    <xf numFmtId="0" fontId="40" fillId="0" borderId="10" xfId="0" applyFont="1" applyBorder="1" applyAlignment="1">
      <alignment horizontal="center" vertical="center" wrapText="1"/>
    </xf>
    <xf numFmtId="0" fontId="39" fillId="0" borderId="32" xfId="0" applyFont="1" applyBorder="1" applyAlignment="1">
      <alignment horizontal="left" vertical="center" wrapText="1"/>
    </xf>
    <xf numFmtId="0" fontId="40" fillId="0" borderId="33"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2" xfId="0" applyFont="1" applyBorder="1" applyAlignment="1">
      <alignment horizontal="center" vertical="center" wrapText="1"/>
    </xf>
    <xf numFmtId="0" fontId="39" fillId="0" borderId="36" xfId="0" applyFont="1" applyBorder="1" applyAlignment="1">
      <alignment horizontal="left"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1" xfId="0" applyFont="1" applyBorder="1" applyAlignment="1">
      <alignment horizontal="center" vertical="center" wrapText="1"/>
    </xf>
    <xf numFmtId="0" fontId="39" fillId="0" borderId="35" xfId="0" applyFont="1" applyBorder="1" applyAlignment="1">
      <alignment horizontal="left" vertical="center" wrapText="1"/>
    </xf>
    <xf numFmtId="0" fontId="40" fillId="0" borderId="40" xfId="0" applyFont="1" applyBorder="1" applyAlignment="1">
      <alignment horizontal="center" vertical="center" wrapText="1"/>
    </xf>
    <xf numFmtId="0" fontId="40" fillId="0" borderId="41" xfId="0" applyFont="1" applyBorder="1" applyAlignment="1">
      <alignment horizontal="center" vertical="center" wrapText="1"/>
    </xf>
    <xf numFmtId="0" fontId="45" fillId="0" borderId="0" xfId="0" applyFont="1" applyBorder="1" applyAlignment="1">
      <alignment vertical="center"/>
    </xf>
    <xf numFmtId="0" fontId="45" fillId="0" borderId="0" xfId="0" applyFont="1" applyAlignment="1">
      <alignment vertical="center"/>
    </xf>
    <xf numFmtId="0" fontId="44" fillId="0" borderId="67" xfId="0" applyFont="1" applyBorder="1" applyAlignment="1">
      <alignment horizontal="center" vertical="center"/>
    </xf>
    <xf numFmtId="0" fontId="44" fillId="0" borderId="0" xfId="0" applyFont="1" applyBorder="1" applyAlignment="1">
      <alignment horizontal="center" vertical="center"/>
    </xf>
    <xf numFmtId="0" fontId="44" fillId="0" borderId="68" xfId="0" applyFont="1" applyBorder="1" applyAlignment="1">
      <alignment horizontal="center" vertical="center"/>
    </xf>
    <xf numFmtId="0" fontId="44" fillId="2" borderId="52" xfId="0" applyFont="1" applyFill="1" applyBorder="1" applyAlignment="1">
      <alignment horizontal="left" vertical="center"/>
    </xf>
    <xf numFmtId="0" fontId="44" fillId="2" borderId="56" xfId="0" applyFont="1" applyFill="1" applyBorder="1" applyAlignment="1">
      <alignment horizontal="left" vertical="center"/>
    </xf>
    <xf numFmtId="0" fontId="44" fillId="2" borderId="56" xfId="0" applyFont="1" applyFill="1" applyBorder="1" applyAlignment="1">
      <alignment horizontal="left" vertical="center"/>
    </xf>
    <xf numFmtId="4" fontId="46" fillId="9" borderId="10" xfId="0" applyNumberFormat="1" applyFont="1" applyFill="1" applyBorder="1" applyAlignment="1">
      <alignment vertical="center"/>
    </xf>
    <xf numFmtId="0" fontId="47" fillId="16" borderId="0" xfId="0" applyFont="1" applyFill="1" applyBorder="1" applyAlignment="1">
      <alignment vertical="center"/>
    </xf>
    <xf numFmtId="4" fontId="45" fillId="9" borderId="60" xfId="1" applyNumberFormat="1" applyFont="1" applyFill="1" applyBorder="1" applyAlignment="1">
      <alignment horizontal="center" vertical="center"/>
    </xf>
    <xf numFmtId="4" fontId="46" fillId="9" borderId="61" xfId="1" applyNumberFormat="1" applyFont="1" applyFill="1" applyBorder="1" applyAlignment="1">
      <alignment vertical="center"/>
    </xf>
    <xf numFmtId="4" fontId="46" fillId="9" borderId="62" xfId="1" applyNumberFormat="1" applyFont="1" applyFill="1" applyBorder="1" applyAlignment="1">
      <alignment vertical="center"/>
    </xf>
    <xf numFmtId="0" fontId="44" fillId="2" borderId="56" xfId="0" applyFont="1" applyFill="1" applyBorder="1" applyAlignment="1">
      <alignment horizontal="left" vertical="center" wrapText="1"/>
    </xf>
    <xf numFmtId="0" fontId="44" fillId="6" borderId="12"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58" xfId="0" applyFont="1" applyFill="1" applyBorder="1" applyAlignment="1">
      <alignment horizontal="center" vertical="center" wrapText="1"/>
    </xf>
    <xf numFmtId="165" fontId="52" fillId="18" borderId="63" xfId="1" applyFont="1" applyFill="1" applyBorder="1" applyAlignment="1">
      <alignment horizontal="center" vertical="center"/>
    </xf>
    <xf numFmtId="165" fontId="52" fillId="18" borderId="10" xfId="1" applyNumberFormat="1" applyFont="1" applyFill="1" applyBorder="1" applyAlignment="1">
      <alignment horizontal="center" vertical="center"/>
    </xf>
    <xf numFmtId="0" fontId="53" fillId="0" borderId="0" xfId="0" applyFont="1"/>
    <xf numFmtId="0" fontId="53" fillId="2" borderId="0" xfId="0" applyFont="1" applyFill="1"/>
    <xf numFmtId="0" fontId="53" fillId="2" borderId="0" xfId="0" applyFont="1" applyFill="1" applyAlignment="1">
      <alignment horizontal="center"/>
    </xf>
    <xf numFmtId="0" fontId="53" fillId="0" borderId="0" xfId="0" applyFont="1" applyAlignment="1">
      <alignment horizontal="center"/>
    </xf>
    <xf numFmtId="4" fontId="54" fillId="3" borderId="0" xfId="1" applyNumberFormat="1" applyFont="1" applyFill="1" applyBorder="1" applyAlignment="1">
      <alignment vertical="center"/>
    </xf>
    <xf numFmtId="0" fontId="53" fillId="3" borderId="0" xfId="0" applyFont="1" applyFill="1"/>
    <xf numFmtId="0" fontId="54" fillId="3" borderId="0" xfId="0" applyFont="1" applyFill="1" applyBorder="1" applyAlignment="1">
      <alignment horizontal="center" vertical="center"/>
    </xf>
    <xf numFmtId="4" fontId="54" fillId="3" borderId="0" xfId="4" applyNumberFormat="1" applyFont="1" applyFill="1" applyBorder="1" applyAlignment="1">
      <alignment vertical="center"/>
    </xf>
    <xf numFmtId="165" fontId="55" fillId="3" borderId="0" xfId="1" applyFont="1" applyFill="1" applyBorder="1" applyAlignment="1">
      <alignment horizontal="center" vertical="center"/>
    </xf>
    <xf numFmtId="165" fontId="55" fillId="3" borderId="0" xfId="1" applyNumberFormat="1" applyFont="1" applyFill="1" applyBorder="1" applyAlignment="1">
      <alignment horizontal="center" vertical="center"/>
    </xf>
    <xf numFmtId="2" fontId="55" fillId="3" borderId="0" xfId="1" applyNumberFormat="1" applyFont="1" applyFill="1" applyBorder="1" applyAlignment="1">
      <alignment horizontal="center" vertical="center"/>
    </xf>
    <xf numFmtId="0" fontId="54" fillId="21" borderId="69" xfId="0" applyFont="1" applyFill="1" applyBorder="1" applyAlignment="1">
      <alignment horizontal="center" vertical="center" wrapText="1"/>
    </xf>
    <xf numFmtId="0" fontId="54" fillId="20" borderId="69" xfId="0" applyFont="1" applyFill="1" applyBorder="1" applyAlignment="1">
      <alignment horizontal="center" vertical="center" wrapText="1"/>
    </xf>
    <xf numFmtId="4" fontId="58" fillId="3" borderId="27" xfId="4" applyNumberFormat="1" applyFont="1" applyFill="1" applyBorder="1" applyAlignment="1">
      <alignment vertical="center"/>
    </xf>
    <xf numFmtId="4" fontId="58" fillId="3" borderId="27" xfId="1" applyNumberFormat="1" applyFont="1" applyFill="1" applyBorder="1" applyAlignment="1">
      <alignment vertical="center"/>
    </xf>
    <xf numFmtId="4" fontId="58" fillId="3" borderId="81" xfId="1" applyNumberFormat="1" applyFont="1" applyFill="1" applyBorder="1" applyAlignment="1">
      <alignment vertical="center"/>
    </xf>
    <xf numFmtId="4" fontId="58" fillId="3" borderId="10" xfId="4" applyNumberFormat="1" applyFont="1" applyFill="1" applyBorder="1" applyAlignment="1">
      <alignment vertical="center"/>
    </xf>
    <xf numFmtId="4" fontId="58" fillId="3" borderId="56" xfId="1" applyNumberFormat="1" applyFont="1" applyFill="1" applyBorder="1" applyAlignment="1">
      <alignment vertical="center"/>
    </xf>
    <xf numFmtId="4" fontId="58" fillId="3" borderId="29" xfId="4" applyNumberFormat="1" applyFont="1" applyFill="1" applyBorder="1" applyAlignment="1">
      <alignment vertical="center"/>
    </xf>
    <xf numFmtId="4" fontId="58" fillId="3" borderId="10" xfId="1" applyNumberFormat="1" applyFont="1" applyFill="1" applyBorder="1" applyAlignment="1">
      <alignment vertical="center"/>
    </xf>
    <xf numFmtId="0" fontId="54" fillId="21" borderId="73" xfId="0" applyFont="1" applyFill="1" applyBorder="1" applyAlignment="1">
      <alignment horizontal="center" vertical="center" wrapText="1"/>
    </xf>
    <xf numFmtId="4" fontId="44" fillId="9" borderId="61" xfId="1" applyNumberFormat="1" applyFont="1" applyFill="1" applyBorder="1" applyAlignment="1">
      <alignment horizontal="center" vertical="center"/>
    </xf>
    <xf numFmtId="165" fontId="63" fillId="3" borderId="27" xfId="1" applyFont="1" applyFill="1" applyBorder="1" applyAlignment="1">
      <alignment horizontal="center" vertical="center"/>
    </xf>
    <xf numFmtId="165" fontId="64" fillId="3" borderId="82" xfId="1" applyFont="1" applyFill="1" applyBorder="1" applyAlignment="1">
      <alignment horizontal="center" vertical="center"/>
    </xf>
    <xf numFmtId="2" fontId="64" fillId="3" borderId="10" xfId="1" applyNumberFormat="1" applyFont="1" applyFill="1" applyBorder="1" applyAlignment="1">
      <alignment horizontal="center" vertical="center"/>
    </xf>
    <xf numFmtId="2" fontId="65" fillId="18" borderId="10" xfId="1" applyNumberFormat="1" applyFont="1" applyFill="1" applyBorder="1" applyAlignment="1">
      <alignment horizontal="center" vertical="center"/>
    </xf>
    <xf numFmtId="165" fontId="52" fillId="18" borderId="69" xfId="1" applyFont="1" applyFill="1" applyBorder="1" applyAlignment="1">
      <alignment horizontal="center" vertical="center"/>
    </xf>
    <xf numFmtId="0" fontId="54" fillId="21" borderId="66" xfId="0" applyFont="1" applyFill="1" applyBorder="1" applyAlignment="1">
      <alignment horizontal="center" vertical="center" wrapText="1"/>
    </xf>
    <xf numFmtId="165" fontId="64" fillId="3" borderId="25" xfId="1" applyFont="1" applyFill="1" applyBorder="1" applyAlignment="1">
      <alignment horizontal="center" vertical="center"/>
    </xf>
    <xf numFmtId="0" fontId="58" fillId="3" borderId="10" xfId="0" applyFont="1" applyFill="1" applyBorder="1" applyAlignment="1">
      <alignment horizontal="center" vertical="center"/>
    </xf>
    <xf numFmtId="0" fontId="58" fillId="3" borderId="29" xfId="0" applyFont="1" applyFill="1" applyBorder="1" applyAlignment="1">
      <alignment horizontal="center" vertical="center"/>
    </xf>
    <xf numFmtId="0" fontId="58" fillId="3" borderId="27" xfId="0" applyFont="1" applyFill="1" applyBorder="1" applyAlignment="1">
      <alignment horizontal="center" vertical="center"/>
    </xf>
    <xf numFmtId="0" fontId="57" fillId="3" borderId="0" xfId="0" applyFont="1" applyFill="1" applyBorder="1" applyAlignment="1"/>
    <xf numFmtId="0" fontId="54" fillId="3" borderId="0" xfId="0" applyFont="1" applyFill="1" applyBorder="1" applyAlignment="1">
      <alignment horizontal="center" vertical="center" wrapText="1"/>
    </xf>
    <xf numFmtId="0" fontId="57" fillId="0" borderId="0" xfId="0" applyFont="1" applyBorder="1" applyAlignment="1">
      <alignment horizontal="center" vertical="center"/>
    </xf>
    <xf numFmtId="0" fontId="67" fillId="0" borderId="0" xfId="0" applyFont="1" applyAlignment="1">
      <alignment horizontal="center"/>
    </xf>
    <xf numFmtId="0" fontId="67" fillId="0" borderId="0" xfId="0" applyFont="1"/>
    <xf numFmtId="0" fontId="67" fillId="0" borderId="0" xfId="0" applyFont="1" applyBorder="1" applyAlignment="1">
      <alignment horizontal="center"/>
    </xf>
    <xf numFmtId="0" fontId="67" fillId="0" borderId="0" xfId="0" applyFont="1" applyBorder="1"/>
    <xf numFmtId="0" fontId="44" fillId="2" borderId="56" xfId="0" applyFont="1" applyFill="1" applyBorder="1" applyAlignment="1">
      <alignment horizontal="left" vertical="center"/>
    </xf>
    <xf numFmtId="4" fontId="45" fillId="9" borderId="61" xfId="1" applyNumberFormat="1" applyFont="1" applyFill="1" applyBorder="1" applyAlignment="1">
      <alignment horizontal="center" vertical="center"/>
    </xf>
    <xf numFmtId="165" fontId="52" fillId="18" borderId="63" xfId="1" applyNumberFormat="1" applyFont="1" applyFill="1" applyBorder="1" applyAlignment="1">
      <alignment horizontal="center" vertical="center"/>
    </xf>
    <xf numFmtId="0" fontId="6" fillId="0" borderId="6" xfId="0" applyFont="1" applyBorder="1" applyAlignment="1">
      <alignment horizontal="left" vertical="center"/>
    </xf>
    <xf numFmtId="0" fontId="4" fillId="0" borderId="6" xfId="0" applyFont="1" applyBorder="1" applyAlignment="1">
      <alignment horizontal="left" vertical="top"/>
    </xf>
    <xf numFmtId="0" fontId="8" fillId="2" borderId="7" xfId="0" applyFont="1" applyFill="1" applyBorder="1" applyAlignment="1">
      <alignment horizontal="center" vertical="center"/>
    </xf>
    <xf numFmtId="0" fontId="8" fillId="2" borderId="9" xfId="0" applyFont="1" applyFill="1" applyBorder="1" applyAlignment="1">
      <alignment horizontal="center" vertical="center"/>
    </xf>
    <xf numFmtId="4" fontId="9" fillId="3" borderId="7" xfId="2" applyNumberFormat="1" applyFont="1" applyFill="1" applyBorder="1" applyAlignment="1">
      <alignment horizontal="center" vertical="center"/>
    </xf>
    <xf numFmtId="4" fontId="9" fillId="3" borderId="9" xfId="2" applyNumberFormat="1" applyFont="1" applyFill="1" applyBorder="1" applyAlignment="1">
      <alignment horizontal="center" vertical="center"/>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3" fillId="0" borderId="0" xfId="0" applyFont="1" applyBorder="1" applyAlignment="1">
      <alignment horizontal="center" vertical="center"/>
    </xf>
    <xf numFmtId="0" fontId="5" fillId="0" borderId="6" xfId="0" applyFont="1" applyBorder="1" applyAlignment="1">
      <alignment horizontal="left" vertical="top"/>
    </xf>
    <xf numFmtId="0" fontId="0" fillId="0" borderId="6" xfId="0" applyFont="1" applyBorder="1" applyAlignment="1">
      <alignment horizontal="left" vertical="top"/>
    </xf>
    <xf numFmtId="0" fontId="6" fillId="2"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9" xfId="0" applyFont="1" applyFill="1" applyBorder="1" applyAlignment="1">
      <alignment horizontal="center" vertical="center"/>
    </xf>
    <xf numFmtId="0" fontId="6" fillId="0" borderId="9" xfId="0" applyFont="1" applyBorder="1" applyAlignment="1">
      <alignment horizontal="left" vertical="center"/>
    </xf>
    <xf numFmtId="0" fontId="6" fillId="0" borderId="7" xfId="0" applyFont="1" applyBorder="1" applyAlignment="1">
      <alignment horizontal="left"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51" fillId="18" borderId="65" xfId="0" applyFont="1" applyFill="1" applyBorder="1" applyAlignment="1">
      <alignment horizontal="center" vertical="center"/>
    </xf>
    <xf numFmtId="0" fontId="44" fillId="2" borderId="56" xfId="0" applyFont="1" applyFill="1" applyBorder="1" applyAlignment="1">
      <alignment horizontal="left" vertical="center"/>
    </xf>
    <xf numFmtId="0" fontId="44" fillId="2" borderId="10" xfId="0" applyFont="1" applyFill="1" applyBorder="1" applyAlignment="1">
      <alignment horizontal="left" vertical="center"/>
    </xf>
    <xf numFmtId="0" fontId="44" fillId="2" borderId="58" xfId="0" applyFont="1" applyFill="1" applyBorder="1" applyAlignment="1">
      <alignment horizontal="left" vertical="center"/>
    </xf>
    <xf numFmtId="0" fontId="45" fillId="2" borderId="11" xfId="0" applyFont="1" applyFill="1" applyBorder="1" applyAlignment="1">
      <alignment horizontal="justify" vertical="center" wrapText="1"/>
    </xf>
    <xf numFmtId="0" fontId="45" fillId="2" borderId="12" xfId="0" applyFont="1" applyFill="1" applyBorder="1" applyAlignment="1">
      <alignment horizontal="justify" vertical="center" wrapText="1"/>
    </xf>
    <xf numFmtId="0" fontId="45" fillId="2" borderId="57" xfId="0" applyFont="1" applyFill="1" applyBorder="1" applyAlignment="1">
      <alignment horizontal="justify" vertical="center" wrapText="1"/>
    </xf>
    <xf numFmtId="0" fontId="45" fillId="2" borderId="11" xfId="0" applyFont="1" applyFill="1" applyBorder="1" applyAlignment="1">
      <alignment horizontal="left" vertical="center"/>
    </xf>
    <xf numFmtId="0" fontId="45" fillId="2" borderId="12" xfId="0" applyFont="1" applyFill="1" applyBorder="1" applyAlignment="1">
      <alignment horizontal="left" vertical="center"/>
    </xf>
    <xf numFmtId="0" fontId="45" fillId="2" borderId="57" xfId="0" applyFont="1" applyFill="1" applyBorder="1" applyAlignment="1">
      <alignment horizontal="left" vertical="center"/>
    </xf>
    <xf numFmtId="0" fontId="44" fillId="6" borderId="59" xfId="0" applyFont="1" applyFill="1" applyBorder="1" applyAlignment="1">
      <alignment horizontal="center" vertical="center" wrapText="1"/>
    </xf>
    <xf numFmtId="0" fontId="44" fillId="6" borderId="13"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6" fillId="9" borderId="59" xfId="0" applyFont="1" applyFill="1" applyBorder="1" applyAlignment="1">
      <alignment horizontal="center" vertical="center"/>
    </xf>
    <xf numFmtId="0" fontId="46" fillId="9" borderId="13" xfId="0" applyFont="1" applyFill="1" applyBorder="1" applyAlignment="1">
      <alignment horizontal="center" vertical="center"/>
    </xf>
    <xf numFmtId="4" fontId="46" fillId="9" borderId="11" xfId="0" applyNumberFormat="1" applyFont="1" applyFill="1" applyBorder="1" applyAlignment="1">
      <alignment horizontal="center" vertical="center"/>
    </xf>
    <xf numFmtId="4" fontId="46" fillId="9" borderId="13" xfId="0" applyNumberFormat="1" applyFont="1" applyFill="1" applyBorder="1" applyAlignment="1">
      <alignment horizontal="center" vertical="center"/>
    </xf>
    <xf numFmtId="0" fontId="50" fillId="0" borderId="64" xfId="0" applyFont="1" applyBorder="1" applyAlignment="1">
      <alignment horizontal="center" vertical="center"/>
    </xf>
    <xf numFmtId="0" fontId="50" fillId="0" borderId="65" xfId="0" applyFont="1" applyBorder="1" applyAlignment="1">
      <alignment horizontal="center" vertical="center"/>
    </xf>
    <xf numFmtId="0" fontId="50" fillId="0" borderId="66" xfId="0" applyFont="1" applyBorder="1" applyAlignment="1">
      <alignment horizontal="center" vertical="center"/>
    </xf>
    <xf numFmtId="0" fontId="50" fillId="0" borderId="67" xfId="0" applyFont="1" applyBorder="1" applyAlignment="1">
      <alignment horizontal="center" vertical="center"/>
    </xf>
    <xf numFmtId="0" fontId="50" fillId="0" borderId="0" xfId="0" applyFont="1" applyBorder="1" applyAlignment="1">
      <alignment horizontal="center" vertical="center"/>
    </xf>
    <xf numFmtId="0" fontId="50" fillId="0" borderId="68" xfId="0" applyFont="1" applyBorder="1" applyAlignment="1">
      <alignment horizontal="center" vertical="center"/>
    </xf>
    <xf numFmtId="0" fontId="49" fillId="2" borderId="53" xfId="0" applyFont="1" applyFill="1" applyBorder="1" applyAlignment="1">
      <alignment horizontal="left" vertical="center"/>
    </xf>
    <xf numFmtId="0" fontId="49" fillId="2" borderId="54" xfId="0" applyFont="1" applyFill="1" applyBorder="1" applyAlignment="1">
      <alignment horizontal="left" vertical="center"/>
    </xf>
    <xf numFmtId="0" fontId="49" fillId="2" borderId="55" xfId="0" applyFont="1" applyFill="1" applyBorder="1" applyAlignment="1">
      <alignment horizontal="left" vertical="center"/>
    </xf>
    <xf numFmtId="0" fontId="57" fillId="2" borderId="71" xfId="0" applyFont="1" applyFill="1" applyBorder="1" applyAlignment="1">
      <alignment horizontal="left"/>
    </xf>
    <xf numFmtId="0" fontId="57" fillId="2" borderId="72" xfId="0" applyFont="1" applyFill="1" applyBorder="1" applyAlignment="1">
      <alignment horizontal="left"/>
    </xf>
    <xf numFmtId="0" fontId="57" fillId="2" borderId="73" xfId="0" applyFont="1" applyFill="1" applyBorder="1" applyAlignment="1">
      <alignment horizontal="left"/>
    </xf>
    <xf numFmtId="0" fontId="56" fillId="2" borderId="83" xfId="0" applyFont="1" applyFill="1" applyBorder="1" applyAlignment="1">
      <alignment horizontal="left" vertical="center"/>
    </xf>
    <xf numFmtId="0" fontId="56" fillId="2" borderId="84" xfId="0" applyFont="1" applyFill="1" applyBorder="1" applyAlignment="1">
      <alignment horizontal="left" vertical="center"/>
    </xf>
    <xf numFmtId="0" fontId="0" fillId="0" borderId="73" xfId="0" applyBorder="1" applyAlignment="1">
      <alignment horizontal="left"/>
    </xf>
    <xf numFmtId="0" fontId="56" fillId="2" borderId="71" xfId="0" applyFont="1" applyFill="1" applyBorder="1" applyAlignment="1">
      <alignment horizontal="left"/>
    </xf>
    <xf numFmtId="0" fontId="56" fillId="2" borderId="72" xfId="0" applyFont="1" applyFill="1" applyBorder="1" applyAlignment="1">
      <alignment horizontal="left"/>
    </xf>
    <xf numFmtId="4" fontId="64" fillId="19" borderId="31" xfId="4" applyNumberFormat="1" applyFont="1" applyFill="1" applyBorder="1" applyAlignment="1">
      <alignment horizontal="center" vertical="center"/>
    </xf>
    <xf numFmtId="4" fontId="64" fillId="19" borderId="76" xfId="4" applyNumberFormat="1" applyFont="1" applyFill="1" applyBorder="1" applyAlignment="1">
      <alignment horizontal="center" vertical="center"/>
    </xf>
    <xf numFmtId="4" fontId="66" fillId="18" borderId="31" xfId="4" applyNumberFormat="1" applyFont="1" applyFill="1" applyBorder="1" applyAlignment="1">
      <alignment horizontal="center" vertical="center"/>
    </xf>
    <xf numFmtId="4" fontId="66" fillId="18" borderId="76" xfId="4" applyNumberFormat="1" applyFont="1" applyFill="1" applyBorder="1" applyAlignment="1">
      <alignment horizontal="center" vertical="center"/>
    </xf>
    <xf numFmtId="0" fontId="54" fillId="3" borderId="65" xfId="0" applyFont="1" applyFill="1" applyBorder="1" applyAlignment="1">
      <alignment horizontal="center" vertical="center"/>
    </xf>
    <xf numFmtId="0" fontId="62" fillId="0" borderId="0" xfId="0" applyFont="1" applyAlignment="1">
      <alignment horizontal="center"/>
    </xf>
    <xf numFmtId="0" fontId="58" fillId="3" borderId="10" xfId="0" applyFont="1" applyFill="1" applyBorder="1" applyAlignment="1">
      <alignment horizontal="justify" vertical="center" wrapText="1"/>
    </xf>
    <xf numFmtId="0" fontId="58" fillId="3" borderId="10" xfId="0" applyFont="1" applyFill="1" applyBorder="1" applyAlignment="1">
      <alignment horizontal="left" vertical="center"/>
    </xf>
    <xf numFmtId="0" fontId="59" fillId="3" borderId="10" xfId="0" applyFont="1" applyFill="1" applyBorder="1" applyAlignment="1">
      <alignment horizontal="left" vertical="center"/>
    </xf>
    <xf numFmtId="0" fontId="58" fillId="3" borderId="29" xfId="0" applyFont="1" applyFill="1" applyBorder="1" applyAlignment="1">
      <alignment horizontal="left" vertical="center"/>
    </xf>
    <xf numFmtId="0" fontId="59" fillId="3" borderId="29" xfId="0" applyFont="1" applyFill="1" applyBorder="1" applyAlignment="1">
      <alignment horizontal="left" vertical="center"/>
    </xf>
    <xf numFmtId="4" fontId="61" fillId="22" borderId="31" xfId="4" applyNumberFormat="1" applyFont="1" applyFill="1" applyBorder="1" applyAlignment="1">
      <alignment horizontal="center" vertical="center"/>
    </xf>
    <xf numFmtId="4" fontId="61" fillId="22" borderId="76" xfId="4" applyNumberFormat="1" applyFont="1" applyFill="1" applyBorder="1" applyAlignment="1">
      <alignment horizontal="center" vertical="center"/>
    </xf>
    <xf numFmtId="165" fontId="64" fillId="3" borderId="31" xfId="1" applyFont="1" applyFill="1" applyBorder="1" applyAlignment="1">
      <alignment horizontal="center" vertical="center"/>
    </xf>
    <xf numFmtId="165" fontId="64" fillId="3" borderId="76" xfId="1" applyFont="1" applyFill="1" applyBorder="1" applyAlignment="1">
      <alignment horizontal="center" vertical="center"/>
    </xf>
    <xf numFmtId="0" fontId="54" fillId="21" borderId="71" xfId="0" applyFont="1" applyFill="1" applyBorder="1" applyAlignment="1">
      <alignment horizontal="center" vertical="center" wrapText="1"/>
    </xf>
    <xf numFmtId="0" fontId="54" fillId="21" borderId="72" xfId="0" applyFont="1" applyFill="1" applyBorder="1" applyAlignment="1">
      <alignment horizontal="center" vertical="center" wrapText="1"/>
    </xf>
    <xf numFmtId="0" fontId="54" fillId="21" borderId="73" xfId="0" applyFont="1" applyFill="1" applyBorder="1" applyAlignment="1">
      <alignment horizontal="center" vertical="center" wrapText="1"/>
    </xf>
    <xf numFmtId="0" fontId="61" fillId="22" borderId="64" xfId="0" applyFont="1" applyFill="1" applyBorder="1" applyAlignment="1">
      <alignment horizontal="center" vertical="center"/>
    </xf>
    <xf numFmtId="0" fontId="61" fillId="22" borderId="65" xfId="0" applyFont="1" applyFill="1" applyBorder="1" applyAlignment="1">
      <alignment horizontal="center" vertical="center"/>
    </xf>
    <xf numFmtId="0" fontId="61" fillId="22" borderId="66" xfId="0" applyFont="1" applyFill="1" applyBorder="1" applyAlignment="1">
      <alignment horizontal="center" vertical="center"/>
    </xf>
    <xf numFmtId="0" fontId="61" fillId="22" borderId="74" xfId="0" applyFont="1" applyFill="1" applyBorder="1" applyAlignment="1">
      <alignment horizontal="center" vertical="center"/>
    </xf>
    <xf numFmtId="0" fontId="61" fillId="22" borderId="75" xfId="0" applyFont="1" applyFill="1" applyBorder="1" applyAlignment="1">
      <alignment horizontal="center" vertical="center"/>
    </xf>
    <xf numFmtId="0" fontId="61" fillId="22" borderId="70" xfId="0" applyFont="1" applyFill="1" applyBorder="1" applyAlignment="1">
      <alignment horizontal="center" vertical="center"/>
    </xf>
    <xf numFmtId="0" fontId="56" fillId="2" borderId="71" xfId="0" applyFont="1" applyFill="1" applyBorder="1" applyAlignment="1">
      <alignment horizontal="left" vertical="center"/>
    </xf>
    <xf numFmtId="0" fontId="56" fillId="2" borderId="73" xfId="0" applyFont="1" applyFill="1" applyBorder="1" applyAlignment="1">
      <alignment horizontal="left" vertical="center"/>
    </xf>
    <xf numFmtId="0" fontId="60" fillId="19" borderId="71" xfId="0" applyFont="1" applyFill="1" applyBorder="1" applyAlignment="1">
      <alignment horizontal="center" vertical="center"/>
    </xf>
    <xf numFmtId="0" fontId="60" fillId="19" borderId="72" xfId="0" applyFont="1" applyFill="1" applyBorder="1" applyAlignment="1">
      <alignment horizontal="center" vertical="center"/>
    </xf>
    <xf numFmtId="0" fontId="60" fillId="19" borderId="73" xfId="0" applyFont="1" applyFill="1" applyBorder="1" applyAlignment="1">
      <alignment horizontal="center" vertical="center"/>
    </xf>
    <xf numFmtId="0" fontId="60" fillId="3" borderId="0" xfId="0" applyFont="1" applyFill="1" applyBorder="1" applyAlignment="1">
      <alignment horizontal="center" vertical="center"/>
    </xf>
    <xf numFmtId="0" fontId="57" fillId="2" borderId="71" xfId="0" applyFont="1" applyFill="1" applyBorder="1" applyAlignment="1">
      <alignment horizontal="left" vertical="center"/>
    </xf>
    <xf numFmtId="0" fontId="57" fillId="2" borderId="73" xfId="0" applyFont="1" applyFill="1" applyBorder="1" applyAlignment="1">
      <alignment horizontal="left" vertical="center"/>
    </xf>
    <xf numFmtId="0" fontId="57" fillId="2" borderId="83" xfId="0" applyFont="1" applyFill="1" applyBorder="1" applyAlignment="1">
      <alignment horizontal="left" vertical="center"/>
    </xf>
    <xf numFmtId="0" fontId="57" fillId="2" borderId="84" xfId="0" applyFont="1" applyFill="1" applyBorder="1" applyAlignment="1">
      <alignment horizontal="left" vertical="center"/>
    </xf>
    <xf numFmtId="0" fontId="60" fillId="19" borderId="71" xfId="0" applyFont="1" applyFill="1" applyBorder="1" applyAlignment="1">
      <alignment horizontal="center"/>
    </xf>
    <xf numFmtId="0" fontId="60" fillId="19" borderId="72" xfId="0" applyFont="1" applyFill="1" applyBorder="1" applyAlignment="1">
      <alignment horizontal="center"/>
    </xf>
    <xf numFmtId="0" fontId="60" fillId="19" borderId="73" xfId="0" applyFont="1" applyFill="1" applyBorder="1" applyAlignment="1">
      <alignment horizontal="center"/>
    </xf>
    <xf numFmtId="0" fontId="58" fillId="3" borderId="11" xfId="0" applyFont="1" applyFill="1" applyBorder="1" applyAlignment="1">
      <alignment horizontal="left" vertical="center"/>
    </xf>
    <xf numFmtId="0" fontId="58" fillId="3" borderId="13" xfId="0" applyFont="1" applyFill="1" applyBorder="1" applyAlignment="1">
      <alignment horizontal="left" vertical="center"/>
    </xf>
    <xf numFmtId="0" fontId="58" fillId="3" borderId="10" xfId="0" applyFont="1" applyFill="1" applyBorder="1" applyAlignment="1">
      <alignment horizontal="justify" vertical="center"/>
    </xf>
    <xf numFmtId="0" fontId="64" fillId="19" borderId="64" xfId="0" applyFont="1" applyFill="1" applyBorder="1" applyAlignment="1">
      <alignment horizontal="center" vertical="center"/>
    </xf>
    <xf numFmtId="0" fontId="64" fillId="19" borderId="65" xfId="0" applyFont="1" applyFill="1" applyBorder="1" applyAlignment="1">
      <alignment horizontal="center" vertical="center"/>
    </xf>
    <xf numFmtId="0" fontId="64" fillId="19" borderId="66" xfId="0" applyFont="1" applyFill="1" applyBorder="1" applyAlignment="1">
      <alignment horizontal="center" vertical="center"/>
    </xf>
    <xf numFmtId="0" fontId="64" fillId="19" borderId="74" xfId="0" applyFont="1" applyFill="1" applyBorder="1" applyAlignment="1">
      <alignment horizontal="center" vertical="center"/>
    </xf>
    <xf numFmtId="0" fontId="64" fillId="19" borderId="75" xfId="0" applyFont="1" applyFill="1" applyBorder="1" applyAlignment="1">
      <alignment horizontal="center" vertical="center"/>
    </xf>
    <xf numFmtId="0" fontId="64" fillId="19" borderId="70" xfId="0" applyFont="1" applyFill="1" applyBorder="1" applyAlignment="1">
      <alignment horizontal="center" vertical="center"/>
    </xf>
    <xf numFmtId="0" fontId="60" fillId="19" borderId="77" xfId="0" applyFont="1" applyFill="1" applyBorder="1" applyAlignment="1">
      <alignment horizontal="center" vertical="center"/>
    </xf>
    <xf numFmtId="0" fontId="60" fillId="19" borderId="78" xfId="0" applyFont="1" applyFill="1" applyBorder="1" applyAlignment="1">
      <alignment horizontal="center" vertical="center"/>
    </xf>
    <xf numFmtId="0" fontId="60" fillId="19" borderId="80" xfId="0" applyFont="1" applyFill="1" applyBorder="1" applyAlignment="1">
      <alignment horizontal="center" vertical="center"/>
    </xf>
    <xf numFmtId="0" fontId="60" fillId="19" borderId="85" xfId="0" applyFont="1" applyFill="1" applyBorder="1" applyAlignment="1">
      <alignment horizontal="center" vertical="center"/>
    </xf>
    <xf numFmtId="0" fontId="60" fillId="19" borderId="79" xfId="0" applyFont="1" applyFill="1" applyBorder="1" applyAlignment="1">
      <alignment horizontal="center" vertical="center"/>
    </xf>
    <xf numFmtId="0" fontId="58" fillId="3" borderId="11" xfId="0" applyFont="1" applyFill="1" applyBorder="1" applyAlignment="1">
      <alignment horizontal="justify" vertical="center" wrapText="1"/>
    </xf>
    <xf numFmtId="0" fontId="58" fillId="3" borderId="13" xfId="0" applyFont="1" applyFill="1" applyBorder="1" applyAlignment="1">
      <alignment horizontal="justify" vertical="center" wrapText="1"/>
    </xf>
    <xf numFmtId="0" fontId="59" fillId="3" borderId="13" xfId="0" applyFont="1" applyFill="1" applyBorder="1" applyAlignment="1">
      <alignment horizontal="left" vertical="center"/>
    </xf>
    <xf numFmtId="0" fontId="58" fillId="3" borderId="27" xfId="0" applyFont="1" applyFill="1" applyBorder="1" applyAlignment="1">
      <alignment horizontal="justify"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2" fillId="3" borderId="11" xfId="0" applyFont="1" applyFill="1" applyBorder="1" applyAlignment="1">
      <alignment vertical="center" wrapText="1"/>
    </xf>
    <xf numFmtId="0" fontId="32" fillId="3" borderId="12" xfId="0" applyFont="1" applyFill="1" applyBorder="1" applyAlignment="1">
      <alignment vertical="center" wrapText="1"/>
    </xf>
    <xf numFmtId="0" fontId="32" fillId="3" borderId="13" xfId="0" applyFont="1" applyFill="1" applyBorder="1" applyAlignment="1">
      <alignment vertical="center" wrapText="1"/>
    </xf>
    <xf numFmtId="0" fontId="32" fillId="3" borderId="10" xfId="0" applyFont="1" applyFill="1" applyBorder="1" applyAlignment="1">
      <alignment vertical="center" wrapText="1"/>
    </xf>
    <xf numFmtId="0" fontId="25" fillId="11" borderId="10" xfId="0" applyFont="1" applyFill="1" applyBorder="1" applyAlignment="1">
      <alignment horizontal="justify" vertical="center" wrapText="1"/>
    </xf>
    <xf numFmtId="0" fontId="15" fillId="3" borderId="10" xfId="0" applyFont="1" applyFill="1" applyBorder="1" applyAlignment="1">
      <alignment horizontal="justify" vertical="center" wrapText="1"/>
    </xf>
    <xf numFmtId="4" fontId="32" fillId="3" borderId="29" xfId="0" applyNumberFormat="1" applyFont="1" applyFill="1" applyBorder="1" applyAlignment="1">
      <alignment horizontal="right" vertical="center"/>
    </xf>
    <xf numFmtId="4" fontId="32" fillId="3" borderId="27" xfId="0" applyNumberFormat="1" applyFont="1" applyFill="1" applyBorder="1" applyAlignment="1">
      <alignment horizontal="right" vertical="center"/>
    </xf>
    <xf numFmtId="49" fontId="13" fillId="0" borderId="29"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 fontId="13" fillId="3" borderId="29" xfId="0" applyNumberFormat="1" applyFont="1" applyFill="1" applyBorder="1" applyAlignment="1">
      <alignment horizontal="center" vertical="center" wrapText="1"/>
    </xf>
    <xf numFmtId="4" fontId="13" fillId="3" borderId="27" xfId="0" applyNumberFormat="1"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3" fillId="11" borderId="11"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13" fillId="3" borderId="11"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33" fillId="11" borderId="10" xfId="0" applyFont="1" applyFill="1" applyBorder="1" applyAlignment="1">
      <alignment horizontal="justify" vertical="center" wrapText="1"/>
    </xf>
    <xf numFmtId="0" fontId="13" fillId="3" borderId="10" xfId="0" applyFont="1" applyFill="1" applyBorder="1" applyAlignment="1">
      <alignment horizontal="left" vertical="center" wrapText="1"/>
    </xf>
    <xf numFmtId="0" fontId="14" fillId="5" borderId="10" xfId="0" applyFont="1" applyFill="1" applyBorder="1" applyAlignment="1">
      <alignment horizontal="justify" vertical="center" wrapText="1"/>
    </xf>
    <xf numFmtId="0" fontId="22" fillId="5" borderId="11" xfId="0" applyFont="1" applyFill="1" applyBorder="1" applyAlignment="1">
      <alignment horizontal="justify" vertical="center" wrapText="1"/>
    </xf>
    <xf numFmtId="0" fontId="22" fillId="5" borderId="13" xfId="0" applyFont="1" applyFill="1" applyBorder="1" applyAlignment="1">
      <alignment horizontal="justify" vertical="center" wrapText="1"/>
    </xf>
    <xf numFmtId="0" fontId="24" fillId="8" borderId="11" xfId="0" applyFont="1" applyFill="1" applyBorder="1" applyAlignment="1">
      <alignment horizontal="left" vertical="center"/>
    </xf>
    <xf numFmtId="0" fontId="24" fillId="8" borderId="13" xfId="0" applyFont="1" applyFill="1" applyBorder="1" applyAlignment="1">
      <alignment horizontal="left" vertical="center"/>
    </xf>
    <xf numFmtId="0" fontId="24" fillId="8" borderId="10" xfId="0" applyFont="1" applyFill="1" applyBorder="1" applyAlignment="1">
      <alignment horizontal="center" vertical="center" wrapText="1"/>
    </xf>
    <xf numFmtId="0" fontId="33" fillId="11" borderId="11" xfId="0" applyFont="1" applyFill="1" applyBorder="1" applyAlignment="1">
      <alignment horizontal="justify" vertical="center" wrapText="1"/>
    </xf>
    <xf numFmtId="0" fontId="33" fillId="11" borderId="13" xfId="0" applyFont="1" applyFill="1" applyBorder="1" applyAlignment="1">
      <alignment horizontal="justify" vertical="center" wrapText="1"/>
    </xf>
    <xf numFmtId="0" fontId="15" fillId="3" borderId="10"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xf>
    <xf numFmtId="0" fontId="14" fillId="2" borderId="10" xfId="0" applyFont="1" applyFill="1" applyBorder="1" applyAlignment="1">
      <alignment horizontal="left" vertical="center"/>
    </xf>
    <xf numFmtId="0" fontId="15" fillId="3" borderId="11" xfId="0" applyFont="1" applyFill="1" applyBorder="1" applyAlignment="1" applyProtection="1">
      <alignment horizontal="left" vertical="center" wrapText="1"/>
    </xf>
    <xf numFmtId="0" fontId="15" fillId="3" borderId="13" xfId="0" applyFont="1" applyFill="1" applyBorder="1" applyAlignment="1" applyProtection="1">
      <alignment horizontal="left" vertical="center" wrapText="1"/>
    </xf>
    <xf numFmtId="0" fontId="15" fillId="3" borderId="11"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4" fillId="2" borderId="11"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4" fillId="6" borderId="11"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horizontal="center" vertical="center"/>
    </xf>
    <xf numFmtId="3" fontId="15" fillId="0" borderId="11"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3" fontId="15" fillId="0" borderId="13" xfId="0" applyNumberFormat="1" applyFont="1" applyFill="1" applyBorder="1" applyAlignment="1">
      <alignment horizontal="center" vertical="center"/>
    </xf>
    <xf numFmtId="0" fontId="0" fillId="0" borderId="13" xfId="0" applyBorder="1"/>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30" fillId="10" borderId="10" xfId="0" applyFont="1" applyFill="1" applyBorder="1" applyAlignment="1">
      <alignment horizontal="justify"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13" fillId="8" borderId="11" xfId="0" applyFont="1" applyFill="1" applyBorder="1" applyAlignment="1">
      <alignment horizontal="center" vertical="center"/>
    </xf>
    <xf numFmtId="0" fontId="13" fillId="8" borderId="13" xfId="0" applyFont="1" applyFill="1" applyBorder="1" applyAlignment="1">
      <alignment horizontal="center" vertical="center"/>
    </xf>
    <xf numFmtId="0" fontId="28" fillId="3" borderId="11" xfId="0" applyFont="1" applyFill="1" applyBorder="1" applyAlignment="1">
      <alignment horizontal="justify" vertical="center" wrapText="1"/>
    </xf>
    <xf numFmtId="0" fontId="28" fillId="3" borderId="12" xfId="0" applyFont="1" applyFill="1" applyBorder="1" applyAlignment="1">
      <alignment horizontal="justify" vertical="center" wrapText="1"/>
    </xf>
    <xf numFmtId="0" fontId="22" fillId="8" borderId="11" xfId="0" applyFont="1" applyFill="1" applyBorder="1" applyAlignment="1">
      <alignment horizontal="justify" vertical="center" wrapText="1"/>
    </xf>
    <xf numFmtId="0" fontId="22" fillId="8" borderId="12" xfId="0" applyFont="1" applyFill="1" applyBorder="1" applyAlignment="1">
      <alignment horizontal="justify" vertical="center" wrapText="1"/>
    </xf>
    <xf numFmtId="0" fontId="13" fillId="0" borderId="11" xfId="0" applyFont="1" applyBorder="1" applyAlignment="1">
      <alignment vertical="center"/>
    </xf>
    <xf numFmtId="0" fontId="13" fillId="0" borderId="13" xfId="0" applyFont="1" applyBorder="1" applyAlignment="1">
      <alignment vertical="center"/>
    </xf>
    <xf numFmtId="0" fontId="34" fillId="3" borderId="0" xfId="0" applyFont="1" applyFill="1" applyAlignment="1">
      <alignment horizontal="center" vertical="top" wrapText="1"/>
    </xf>
    <xf numFmtId="0" fontId="16" fillId="6" borderId="11" xfId="0" applyFont="1" applyFill="1" applyBorder="1" applyAlignment="1">
      <alignment horizontal="center" vertical="center"/>
    </xf>
    <xf numFmtId="0" fontId="16" fillId="6" borderId="13" xfId="0" applyFont="1" applyFill="1" applyBorder="1" applyAlignment="1">
      <alignment horizontal="center" vertical="center"/>
    </xf>
    <xf numFmtId="4" fontId="15" fillId="0" borderId="11" xfId="1" applyNumberFormat="1" applyFont="1" applyBorder="1" applyAlignment="1">
      <alignment horizontal="center" vertical="center"/>
    </xf>
    <xf numFmtId="4" fontId="15" fillId="0" borderId="13" xfId="1" applyNumberFormat="1" applyFont="1" applyBorder="1" applyAlignment="1">
      <alignment horizontal="center" vertical="center"/>
    </xf>
    <xf numFmtId="0" fontId="3" fillId="14" borderId="27" xfId="0" applyFont="1" applyFill="1" applyBorder="1" applyAlignment="1">
      <alignment horizontal="center"/>
    </xf>
    <xf numFmtId="0" fontId="0" fillId="0" borderId="25" xfId="0" applyBorder="1" applyAlignment="1">
      <alignment horizontal="justify" vertical="top" wrapText="1"/>
    </xf>
    <xf numFmtId="0" fontId="0" fillId="0" borderId="2" xfId="0" applyBorder="1" applyAlignment="1">
      <alignment horizontal="justify" vertical="top" wrapText="1"/>
    </xf>
    <xf numFmtId="0" fontId="0" fillId="0" borderId="26" xfId="0" applyBorder="1" applyAlignment="1">
      <alignment horizontal="justify" vertical="top" wrapText="1"/>
    </xf>
    <xf numFmtId="0" fontId="22" fillId="8" borderId="13" xfId="0" applyFont="1" applyFill="1" applyBorder="1" applyAlignment="1">
      <alignment horizontal="justify" vertical="center" wrapText="1"/>
    </xf>
    <xf numFmtId="0" fontId="15" fillId="3" borderId="0" xfId="0" applyFont="1" applyFill="1" applyBorder="1" applyAlignment="1" applyProtection="1">
      <alignment horizontal="left" vertical="center" wrapText="1"/>
    </xf>
    <xf numFmtId="0" fontId="34" fillId="3" borderId="0" xfId="0" applyFont="1" applyFill="1" applyAlignment="1">
      <alignment horizontal="center"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4" fillId="6" borderId="29" xfId="0" applyFont="1" applyFill="1" applyBorder="1" applyAlignment="1">
      <alignment horizontal="left" vertical="top"/>
    </xf>
    <xf numFmtId="0" fontId="13" fillId="3" borderId="11"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3" xfId="0" applyFont="1" applyFill="1" applyBorder="1" applyAlignment="1">
      <alignment horizontal="left" vertical="top" wrapText="1"/>
    </xf>
    <xf numFmtId="0" fontId="14" fillId="2" borderId="10" xfId="0" applyFont="1" applyFill="1" applyBorder="1" applyAlignment="1">
      <alignment horizontal="left" vertical="top"/>
    </xf>
    <xf numFmtId="0" fontId="14" fillId="6" borderId="10" xfId="0" applyFont="1" applyFill="1" applyBorder="1" applyAlignment="1">
      <alignment horizontal="left"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31" fillId="10" borderId="13" xfId="0" applyFont="1" applyFill="1" applyBorder="1" applyAlignment="1">
      <alignment horizontal="center" vertical="center" wrapText="1"/>
    </xf>
    <xf numFmtId="4" fontId="13" fillId="0" borderId="11" xfId="0" applyNumberFormat="1" applyFont="1" applyBorder="1" applyAlignment="1">
      <alignment horizontal="left" vertical="center" wrapText="1"/>
    </xf>
    <xf numFmtId="4" fontId="13" fillId="0" borderId="13" xfId="0" applyNumberFormat="1" applyFont="1" applyBorder="1" applyAlignment="1">
      <alignment horizontal="left" vertical="center" wrapText="1"/>
    </xf>
    <xf numFmtId="0" fontId="16" fillId="8" borderId="15" xfId="0" applyFont="1" applyFill="1" applyBorder="1" applyAlignment="1">
      <alignment horizontal="center" vertical="center"/>
    </xf>
    <xf numFmtId="0" fontId="16" fillId="8" borderId="16" xfId="0" applyFont="1" applyFill="1" applyBorder="1" applyAlignment="1">
      <alignment horizontal="center" vertical="center"/>
    </xf>
    <xf numFmtId="165" fontId="15" fillId="3" borderId="11" xfId="1" applyFont="1" applyFill="1" applyBorder="1" applyAlignment="1">
      <alignment horizontal="center" vertical="center"/>
    </xf>
    <xf numFmtId="165" fontId="15" fillId="3" borderId="13" xfId="1" applyFont="1" applyFill="1" applyBorder="1" applyAlignment="1">
      <alignment horizontal="center" vertical="center"/>
    </xf>
    <xf numFmtId="0" fontId="32" fillId="3" borderId="15"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26" xfId="0" applyFont="1" applyFill="1" applyBorder="1" applyAlignment="1">
      <alignment horizontal="center" vertical="center"/>
    </xf>
    <xf numFmtId="0" fontId="38" fillId="3" borderId="11" xfId="0" applyFont="1" applyFill="1" applyBorder="1" applyAlignment="1">
      <alignment horizontal="center" vertical="center"/>
    </xf>
    <xf numFmtId="0" fontId="38" fillId="3" borderId="13" xfId="0" applyFont="1" applyFill="1" applyBorder="1" applyAlignment="1">
      <alignment horizontal="center" vertical="center"/>
    </xf>
    <xf numFmtId="0" fontId="14" fillId="5" borderId="10" xfId="0" applyFont="1" applyFill="1" applyBorder="1" applyAlignment="1">
      <alignment horizontal="center" vertical="center"/>
    </xf>
    <xf numFmtId="0" fontId="32" fillId="3" borderId="15" xfId="0" applyFont="1" applyFill="1" applyBorder="1" applyAlignment="1">
      <alignment horizontal="left" vertical="center" wrapText="1"/>
    </xf>
    <xf numFmtId="0" fontId="32" fillId="3" borderId="16" xfId="0" applyFont="1" applyFill="1" applyBorder="1" applyAlignment="1">
      <alignment horizontal="left" vertical="center" wrapText="1"/>
    </xf>
    <xf numFmtId="0" fontId="32" fillId="3" borderId="17" xfId="0" applyFont="1" applyFill="1" applyBorder="1" applyAlignment="1">
      <alignment horizontal="left" vertical="center" wrapText="1"/>
    </xf>
    <xf numFmtId="0" fontId="32" fillId="3" borderId="25" xfId="0" applyFont="1" applyFill="1" applyBorder="1" applyAlignment="1">
      <alignment horizontal="left" vertical="center" wrapText="1"/>
    </xf>
    <xf numFmtId="0" fontId="32" fillId="3" borderId="2" xfId="0" applyFont="1" applyFill="1" applyBorder="1" applyAlignment="1">
      <alignment horizontal="left" vertical="center" wrapText="1"/>
    </xf>
    <xf numFmtId="0" fontId="32" fillId="3" borderId="26" xfId="0" applyFont="1" applyFill="1" applyBorder="1" applyAlignment="1">
      <alignment horizontal="left" vertical="center" wrapText="1"/>
    </xf>
    <xf numFmtId="4" fontId="32" fillId="3" borderId="11" xfId="0" applyNumberFormat="1" applyFont="1" applyFill="1" applyBorder="1" applyAlignment="1">
      <alignment horizontal="center" vertical="center"/>
    </xf>
    <xf numFmtId="4" fontId="32" fillId="3" borderId="13" xfId="0" applyNumberFormat="1" applyFont="1" applyFill="1" applyBorder="1" applyAlignment="1">
      <alignment horizontal="center" vertical="center"/>
    </xf>
    <xf numFmtId="0" fontId="32" fillId="3" borderId="11" xfId="0" applyFont="1" applyFill="1" applyBorder="1" applyAlignment="1">
      <alignment horizontal="left" vertical="center" wrapText="1"/>
    </xf>
    <xf numFmtId="0" fontId="32" fillId="3" borderId="12"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13" fillId="3" borderId="15" xfId="0" applyFont="1" applyFill="1" applyBorder="1" applyAlignment="1">
      <alignment horizontal="justify" vertical="center" wrapText="1"/>
    </xf>
    <xf numFmtId="0" fontId="13" fillId="3" borderId="16" xfId="0" applyFont="1" applyFill="1" applyBorder="1" applyAlignment="1">
      <alignment horizontal="justify" vertical="center" wrapText="1"/>
    </xf>
    <xf numFmtId="0" fontId="13" fillId="3" borderId="17" xfId="0" applyFont="1" applyFill="1" applyBorder="1" applyAlignment="1">
      <alignment horizontal="justify" vertical="center" wrapText="1"/>
    </xf>
    <xf numFmtId="0" fontId="17" fillId="2" borderId="11" xfId="0" applyFont="1" applyFill="1" applyBorder="1" applyAlignment="1">
      <alignment horizontal="center" vertical="top"/>
    </xf>
    <xf numFmtId="0" fontId="17" fillId="2" borderId="12" xfId="0" applyFont="1" applyFill="1" applyBorder="1" applyAlignment="1">
      <alignment horizontal="center" vertical="top"/>
    </xf>
    <xf numFmtId="0" fontId="17" fillId="2" borderId="13" xfId="0" applyFont="1" applyFill="1" applyBorder="1" applyAlignment="1">
      <alignment horizontal="center" vertical="top"/>
    </xf>
    <xf numFmtId="0" fontId="17" fillId="2" borderId="10" xfId="0" applyFont="1" applyFill="1" applyBorder="1" applyAlignment="1">
      <alignment horizontal="center" vertical="top"/>
    </xf>
    <xf numFmtId="0" fontId="19" fillId="0" borderId="25"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0" fontId="24" fillId="8" borderId="11" xfId="0" applyFont="1" applyFill="1" applyBorder="1" applyAlignment="1">
      <alignment horizontal="center" vertical="center"/>
    </xf>
    <xf numFmtId="0" fontId="24" fillId="8" borderId="13" xfId="0" applyFont="1" applyFill="1" applyBorder="1" applyAlignment="1">
      <alignment horizontal="center" vertical="center"/>
    </xf>
    <xf numFmtId="0" fontId="13" fillId="8" borderId="11" xfId="0" applyFont="1" applyFill="1" applyBorder="1" applyAlignment="1">
      <alignment vertical="center" wrapText="1"/>
    </xf>
    <xf numFmtId="0" fontId="13" fillId="8" borderId="12" xfId="0" applyFont="1" applyFill="1" applyBorder="1" applyAlignment="1">
      <alignment vertical="center" wrapText="1"/>
    </xf>
    <xf numFmtId="0" fontId="13" fillId="8" borderId="13" xfId="0" applyFont="1" applyFill="1" applyBorder="1" applyAlignment="1">
      <alignment vertical="center" wrapText="1"/>
    </xf>
    <xf numFmtId="4" fontId="13" fillId="8" borderId="11" xfId="0" applyNumberFormat="1" applyFont="1" applyFill="1" applyBorder="1" applyAlignment="1">
      <alignment horizontal="justify" vertical="center" wrapText="1"/>
    </xf>
    <xf numFmtId="4" fontId="13" fillId="8" borderId="13" xfId="0" applyNumberFormat="1" applyFont="1" applyFill="1" applyBorder="1" applyAlignment="1">
      <alignment horizontal="justify" vertical="center" wrapText="1"/>
    </xf>
    <xf numFmtId="4" fontId="13" fillId="8" borderId="12" xfId="0" applyNumberFormat="1" applyFont="1" applyFill="1" applyBorder="1" applyAlignment="1">
      <alignment horizontal="justify" vertical="center" wrapText="1"/>
    </xf>
    <xf numFmtId="0" fontId="14" fillId="0" borderId="20" xfId="0" applyFont="1" applyBorder="1" applyAlignment="1">
      <alignment horizontal="left" vertical="center"/>
    </xf>
    <xf numFmtId="0" fontId="14" fillId="0" borderId="14" xfId="0" applyFont="1" applyBorder="1" applyAlignment="1">
      <alignment horizontal="left" vertical="center"/>
    </xf>
    <xf numFmtId="0" fontId="14" fillId="0" borderId="21" xfId="0" applyFont="1" applyBorder="1" applyAlignment="1">
      <alignment horizontal="left" vertical="center"/>
    </xf>
    <xf numFmtId="0" fontId="29" fillId="2" borderId="10" xfId="0" applyFont="1" applyFill="1" applyBorder="1" applyAlignment="1">
      <alignment horizontal="left" vertical="center"/>
    </xf>
    <xf numFmtId="0" fontId="15" fillId="3" borderId="27" xfId="0" applyFont="1" applyFill="1" applyBorder="1" applyAlignment="1" applyProtection="1">
      <alignment horizontal="justify" vertical="center" wrapText="1"/>
    </xf>
    <xf numFmtId="0" fontId="15" fillId="3" borderId="10" xfId="0" applyFont="1" applyFill="1" applyBorder="1" applyAlignment="1" applyProtection="1">
      <alignment horizontal="justify" vertical="center" wrapText="1"/>
    </xf>
    <xf numFmtId="0" fontId="31" fillId="10" borderId="10" xfId="0" applyFont="1" applyFill="1" applyBorder="1" applyAlignment="1">
      <alignment horizontal="center" vertical="center" wrapText="1"/>
    </xf>
    <xf numFmtId="0" fontId="13" fillId="0" borderId="10" xfId="0" applyFont="1" applyBorder="1" applyAlignment="1">
      <alignment horizontal="center" vertical="top"/>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6" fillId="0" borderId="10" xfId="0" applyFont="1" applyFill="1" applyBorder="1" applyAlignment="1">
      <alignment horizontal="center" vertical="top" wrapText="1"/>
    </xf>
    <xf numFmtId="0" fontId="22" fillId="8" borderId="10" xfId="0" applyFont="1" applyFill="1" applyBorder="1" applyAlignment="1">
      <alignment horizontal="justify" vertical="center" wrapText="1"/>
    </xf>
    <xf numFmtId="0" fontId="13" fillId="8" borderId="10" xfId="0" applyFont="1" applyFill="1" applyBorder="1" applyAlignment="1">
      <alignment horizontal="justify" vertical="center"/>
    </xf>
    <xf numFmtId="0" fontId="15" fillId="3" borderId="11" xfId="0" applyFont="1" applyFill="1" applyBorder="1" applyAlignment="1">
      <alignment horizontal="justify" vertical="center" wrapText="1"/>
    </xf>
    <xf numFmtId="0" fontId="15" fillId="3" borderId="12" xfId="0" applyFont="1" applyFill="1" applyBorder="1" applyAlignment="1">
      <alignment horizontal="justify" vertical="center" wrapText="1"/>
    </xf>
    <xf numFmtId="0" fontId="32" fillId="3" borderId="11" xfId="0" applyFont="1" applyFill="1" applyBorder="1" applyAlignment="1">
      <alignment horizontal="justify" vertical="center" wrapText="1"/>
    </xf>
    <xf numFmtId="0" fontId="32" fillId="3" borderId="12" xfId="0" applyFont="1" applyFill="1" applyBorder="1" applyAlignment="1">
      <alignment horizontal="justify" vertical="center" wrapText="1"/>
    </xf>
    <xf numFmtId="0" fontId="22" fillId="8" borderId="15" xfId="0" applyFont="1" applyFill="1" applyBorder="1" applyAlignment="1">
      <alignment horizontal="justify" vertical="center" wrapText="1"/>
    </xf>
    <xf numFmtId="0" fontId="14" fillId="5" borderId="11" xfId="0" applyFont="1" applyFill="1" applyBorder="1" applyAlignment="1">
      <alignment horizontal="justify" vertical="center"/>
    </xf>
    <xf numFmtId="0" fontId="14" fillId="5" borderId="12" xfId="0" applyFont="1" applyFill="1" applyBorder="1" applyAlignment="1">
      <alignment horizontal="justify" vertical="center"/>
    </xf>
    <xf numFmtId="0" fontId="13" fillId="5" borderId="11" xfId="0" applyFont="1" applyFill="1" applyBorder="1" applyAlignment="1">
      <alignment horizontal="justify" vertical="center"/>
    </xf>
    <xf numFmtId="0" fontId="13" fillId="5" borderId="12" xfId="0" applyFont="1" applyFill="1" applyBorder="1" applyAlignment="1">
      <alignment horizontal="justify" vertical="center"/>
    </xf>
    <xf numFmtId="0" fontId="32" fillId="3" borderId="29" xfId="0" applyFont="1" applyFill="1" applyBorder="1" applyAlignment="1">
      <alignment horizontal="justify" vertical="center"/>
    </xf>
    <xf numFmtId="0" fontId="32" fillId="3" borderId="27" xfId="0" applyFont="1" applyFill="1" applyBorder="1" applyAlignment="1">
      <alignment horizontal="justify" vertical="center"/>
    </xf>
    <xf numFmtId="0" fontId="32" fillId="3" borderId="10" xfId="0" applyFont="1" applyFill="1" applyBorder="1" applyAlignment="1">
      <alignment horizontal="justify" vertical="center" wrapText="1"/>
    </xf>
    <xf numFmtId="166" fontId="32" fillId="3" borderId="10" xfId="0" applyNumberFormat="1" applyFont="1" applyFill="1" applyBorder="1" applyAlignment="1">
      <alignment horizontal="justify" vertical="center" wrapText="1"/>
    </xf>
    <xf numFmtId="0" fontId="13" fillId="3" borderId="10" xfId="0" applyFont="1" applyFill="1" applyBorder="1" applyAlignment="1">
      <alignment horizontal="justify" vertical="center"/>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32" fillId="3" borderId="29" xfId="0" applyFont="1" applyFill="1" applyBorder="1" applyAlignment="1">
      <alignment horizontal="center" vertical="center"/>
    </xf>
    <xf numFmtId="0" fontId="32" fillId="3" borderId="28" xfId="0" applyFont="1" applyFill="1" applyBorder="1" applyAlignment="1">
      <alignment horizontal="center" vertical="center"/>
    </xf>
    <xf numFmtId="0" fontId="32" fillId="3" borderId="27" xfId="0" applyFont="1" applyFill="1" applyBorder="1" applyAlignment="1">
      <alignment horizontal="center" vertical="center"/>
    </xf>
    <xf numFmtId="4" fontId="32" fillId="3" borderId="15" xfId="0" applyNumberFormat="1" applyFont="1" applyFill="1" applyBorder="1" applyAlignment="1">
      <alignment horizontal="right" vertical="center"/>
    </xf>
    <xf numFmtId="4" fontId="32" fillId="3" borderId="18" xfId="0" applyNumberFormat="1" applyFont="1" applyFill="1" applyBorder="1" applyAlignment="1">
      <alignment horizontal="right" vertical="center"/>
    </xf>
    <xf numFmtId="0" fontId="19" fillId="0" borderId="15" xfId="0" applyFont="1" applyBorder="1" applyAlignment="1">
      <alignment horizontal="center" vertical="top"/>
    </xf>
    <xf numFmtId="0" fontId="19" fillId="0" borderId="17" xfId="0"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19" fillId="0" borderId="16" xfId="0" applyFont="1" applyBorder="1" applyAlignment="1">
      <alignment horizontal="center" vertical="top"/>
    </xf>
    <xf numFmtId="0" fontId="19" fillId="0" borderId="0" xfId="0" applyFont="1" applyBorder="1" applyAlignment="1">
      <alignment horizontal="center" vertical="top"/>
    </xf>
    <xf numFmtId="0" fontId="2" fillId="0" borderId="12" xfId="0" applyFont="1" applyBorder="1" applyAlignment="1">
      <alignment horizontal="justify" vertical="center"/>
    </xf>
    <xf numFmtId="0" fontId="2" fillId="0" borderId="13" xfId="0" applyFont="1" applyBorder="1" applyAlignment="1">
      <alignment horizontal="justify" vertical="center"/>
    </xf>
    <xf numFmtId="0" fontId="17" fillId="6" borderId="10" xfId="0" applyFont="1" applyFill="1" applyBorder="1" applyAlignment="1">
      <alignment horizontal="left" vertical="top"/>
    </xf>
    <xf numFmtId="0" fontId="17" fillId="0" borderId="15" xfId="0" applyFont="1" applyFill="1" applyBorder="1" applyAlignment="1">
      <alignment horizontal="center"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7" fillId="0" borderId="0" xfId="0" applyFont="1" applyFill="1" applyBorder="1" applyAlignment="1">
      <alignment horizontal="center" vertical="top"/>
    </xf>
    <xf numFmtId="0" fontId="17" fillId="0" borderId="19" xfId="0" applyFont="1" applyFill="1" applyBorder="1" applyAlignment="1">
      <alignment horizontal="center" vertical="top"/>
    </xf>
    <xf numFmtId="0" fontId="17" fillId="0" borderId="25" xfId="0" applyFont="1" applyFill="1" applyBorder="1" applyAlignment="1">
      <alignment horizontal="center" vertical="top"/>
    </xf>
    <xf numFmtId="0" fontId="17" fillId="0" borderId="2" xfId="0" applyFont="1" applyFill="1" applyBorder="1" applyAlignment="1">
      <alignment horizontal="center" vertical="top"/>
    </xf>
    <xf numFmtId="0" fontId="17" fillId="0" borderId="26" xfId="0" applyFont="1" applyFill="1" applyBorder="1" applyAlignment="1">
      <alignment horizontal="center" vertical="top"/>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20" fillId="7" borderId="11" xfId="0" applyFont="1" applyFill="1" applyBorder="1" applyAlignment="1">
      <alignment horizontal="left" wrapText="1"/>
    </xf>
    <xf numFmtId="0" fontId="20" fillId="7" borderId="12" xfId="0" applyFont="1" applyFill="1" applyBorder="1" applyAlignment="1">
      <alignment horizontal="left" wrapText="1"/>
    </xf>
    <xf numFmtId="0" fontId="20" fillId="7" borderId="13" xfId="0" applyFont="1" applyFill="1" applyBorder="1" applyAlignment="1">
      <alignment horizontal="left" wrapText="1"/>
    </xf>
    <xf numFmtId="0" fontId="12" fillId="0" borderId="11" xfId="0" applyFont="1" applyBorder="1" applyAlignment="1">
      <alignment horizontal="justify" wrapText="1"/>
    </xf>
    <xf numFmtId="0" fontId="12" fillId="0" borderId="12" xfId="0" applyFont="1" applyBorder="1" applyAlignment="1">
      <alignment horizontal="justify" wrapText="1"/>
    </xf>
    <xf numFmtId="0" fontId="35" fillId="12" borderId="44" xfId="0" applyFont="1" applyFill="1" applyBorder="1" applyAlignment="1">
      <alignment horizontal="center" vertical="center" wrapText="1"/>
    </xf>
    <xf numFmtId="0" fontId="35" fillId="12" borderId="43" xfId="0" applyFont="1" applyFill="1" applyBorder="1" applyAlignment="1">
      <alignment horizontal="center" vertical="center" wrapText="1"/>
    </xf>
    <xf numFmtId="0" fontId="35" fillId="12" borderId="49" xfId="0" applyFont="1" applyFill="1" applyBorder="1" applyAlignment="1">
      <alignment horizontal="center" vertical="center" wrapText="1"/>
    </xf>
    <xf numFmtId="0" fontId="35" fillId="0" borderId="10" xfId="0" applyFont="1" applyBorder="1" applyAlignment="1">
      <alignment horizontal="center" vertical="center" wrapText="1"/>
    </xf>
    <xf numFmtId="0" fontId="21" fillId="3" borderId="11" xfId="0" applyFont="1" applyFill="1" applyBorder="1" applyAlignment="1">
      <alignment horizontal="center" vertical="top" wrapText="1"/>
    </xf>
    <xf numFmtId="0" fontId="21" fillId="3" borderId="12" xfId="0" applyFont="1" applyFill="1" applyBorder="1" applyAlignment="1">
      <alignment horizontal="center" vertical="top" wrapText="1"/>
    </xf>
    <xf numFmtId="0" fontId="20" fillId="6" borderId="10" xfId="0" applyFont="1" applyFill="1" applyBorder="1" applyAlignment="1">
      <alignment horizontal="left" vertical="top" wrapText="1"/>
    </xf>
    <xf numFmtId="0" fontId="12" fillId="0" borderId="11" xfId="0" applyFont="1" applyBorder="1" applyAlignment="1">
      <alignment horizontal="justify" vertical="top" wrapText="1"/>
    </xf>
    <xf numFmtId="0" fontId="12" fillId="0" borderId="12" xfId="0" applyFont="1" applyBorder="1" applyAlignment="1">
      <alignment horizontal="justify" vertical="top" wrapText="1"/>
    </xf>
    <xf numFmtId="0" fontId="12" fillId="0" borderId="13" xfId="0" applyFont="1" applyBorder="1" applyAlignment="1">
      <alignment horizontal="justify" vertical="top" wrapText="1"/>
    </xf>
    <xf numFmtId="0" fontId="19" fillId="0" borderId="10" xfId="0" applyFont="1" applyBorder="1" applyAlignment="1">
      <alignment horizontal="center" vertical="top"/>
    </xf>
    <xf numFmtId="0" fontId="19" fillId="2" borderId="10" xfId="0" applyFont="1" applyFill="1" applyBorder="1" applyAlignment="1">
      <alignment horizontal="left" vertical="top"/>
    </xf>
    <xf numFmtId="0" fontId="19" fillId="2" borderId="11" xfId="0" applyFont="1" applyFill="1" applyBorder="1" applyAlignment="1">
      <alignment horizontal="left" vertical="top"/>
    </xf>
    <xf numFmtId="0" fontId="19" fillId="2" borderId="12" xfId="0" applyFont="1" applyFill="1" applyBorder="1" applyAlignment="1">
      <alignment horizontal="left" vertical="top"/>
    </xf>
    <xf numFmtId="0" fontId="19" fillId="2" borderId="13" xfId="0" applyFont="1" applyFill="1" applyBorder="1" applyAlignment="1">
      <alignment horizontal="left" vertical="top"/>
    </xf>
    <xf numFmtId="0" fontId="19" fillId="2" borderId="11" xfId="0" applyFont="1" applyFill="1" applyBorder="1" applyAlignment="1">
      <alignment horizontal="center" vertical="top"/>
    </xf>
    <xf numFmtId="0" fontId="19" fillId="2" borderId="12" xfId="0" applyFont="1" applyFill="1" applyBorder="1" applyAlignment="1">
      <alignment horizontal="center" vertical="top"/>
    </xf>
    <xf numFmtId="0" fontId="19" fillId="2" borderId="13" xfId="0" applyFont="1" applyFill="1" applyBorder="1" applyAlignment="1">
      <alignment horizontal="center" vertical="top"/>
    </xf>
    <xf numFmtId="0" fontId="12" fillId="3" borderId="11" xfId="0" applyFont="1" applyFill="1" applyBorder="1" applyAlignment="1">
      <alignment horizontal="justify" vertical="center" wrapText="1"/>
    </xf>
    <xf numFmtId="0" fontId="12" fillId="3" borderId="12" xfId="0" applyFont="1" applyFill="1" applyBorder="1" applyAlignment="1">
      <alignment horizontal="justify" vertical="center" wrapText="1"/>
    </xf>
    <xf numFmtId="0" fontId="12" fillId="3" borderId="13" xfId="0" applyFont="1" applyFill="1" applyBorder="1" applyAlignment="1">
      <alignment horizontal="justify" vertical="center" wrapText="1"/>
    </xf>
    <xf numFmtId="3" fontId="36" fillId="0" borderId="10" xfId="0" applyNumberFormat="1" applyFont="1" applyBorder="1" applyAlignment="1">
      <alignment horizontal="center" vertical="center" wrapText="1"/>
    </xf>
    <xf numFmtId="3" fontId="36" fillId="0" borderId="11" xfId="0" applyNumberFormat="1" applyFont="1" applyBorder="1" applyAlignment="1">
      <alignment horizontal="center" vertical="center" wrapText="1"/>
    </xf>
    <xf numFmtId="3" fontId="36" fillId="0" borderId="13" xfId="0" applyNumberFormat="1" applyFont="1" applyBorder="1" applyAlignment="1">
      <alignment horizontal="center" vertical="center" wrapText="1"/>
    </xf>
    <xf numFmtId="0" fontId="41" fillId="13" borderId="10" xfId="0" applyFont="1" applyFill="1" applyBorder="1" applyAlignment="1">
      <alignment horizontal="center"/>
    </xf>
    <xf numFmtId="0" fontId="41" fillId="13" borderId="11" xfId="0" applyFont="1" applyFill="1" applyBorder="1" applyAlignment="1">
      <alignment horizontal="center"/>
    </xf>
    <xf numFmtId="0" fontId="39" fillId="12" borderId="46" xfId="0" applyFont="1" applyFill="1" applyBorder="1" applyAlignment="1">
      <alignment horizontal="center" vertical="center"/>
    </xf>
    <xf numFmtId="0" fontId="40" fillId="12" borderId="46" xfId="0" applyFont="1" applyFill="1" applyBorder="1" applyAlignment="1">
      <alignment horizontal="center" vertical="center"/>
    </xf>
    <xf numFmtId="0" fontId="35" fillId="0" borderId="50"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49" xfId="0" applyFont="1" applyBorder="1" applyAlignment="1">
      <alignment horizontal="center" vertical="center" wrapText="1"/>
    </xf>
    <xf numFmtId="3" fontId="40" fillId="0" borderId="15" xfId="0" applyNumberFormat="1" applyFont="1" applyBorder="1" applyAlignment="1">
      <alignment horizontal="center" vertical="center" wrapText="1"/>
    </xf>
    <xf numFmtId="3" fontId="40" fillId="0" borderId="17" xfId="0" applyNumberFormat="1" applyFont="1" applyBorder="1" applyAlignment="1">
      <alignment horizontal="center" vertical="center" wrapText="1"/>
    </xf>
    <xf numFmtId="0" fontId="41" fillId="12" borderId="10" xfId="0" applyFont="1" applyFill="1" applyBorder="1" applyAlignment="1">
      <alignment horizontal="center"/>
    </xf>
    <xf numFmtId="0" fontId="41" fillId="12" borderId="11" xfId="0" applyFont="1" applyFill="1" applyBorder="1" applyAlignment="1">
      <alignment horizontal="center"/>
    </xf>
    <xf numFmtId="0" fontId="41" fillId="12" borderId="25" xfId="0" applyFont="1" applyFill="1" applyBorder="1" applyAlignment="1">
      <alignment horizontal="center"/>
    </xf>
    <xf numFmtId="0" fontId="41" fillId="12" borderId="2" xfId="0" applyFont="1" applyFill="1" applyBorder="1" applyAlignment="1">
      <alignment horizontal="center"/>
    </xf>
    <xf numFmtId="0" fontId="41" fillId="0" borderId="10" xfId="0" applyFont="1" applyBorder="1" applyAlignment="1">
      <alignment horizontal="center"/>
    </xf>
    <xf numFmtId="0" fontId="41" fillId="0" borderId="11" xfId="0" applyFont="1" applyBorder="1" applyAlignment="1">
      <alignment horizontal="center"/>
    </xf>
    <xf numFmtId="0" fontId="36" fillId="0" borderId="10" xfId="0" applyFont="1" applyBorder="1" applyAlignment="1">
      <alignment horizontal="center" vertical="center" wrapText="1"/>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2" borderId="10" xfId="0" applyFont="1" applyFill="1" applyBorder="1" applyAlignment="1">
      <alignment horizontal="left" vertical="center"/>
    </xf>
    <xf numFmtId="0" fontId="15" fillId="0" borderId="10" xfId="0" applyFont="1" applyBorder="1" applyAlignment="1">
      <alignment horizontal="justify" vertical="center" wrapText="1"/>
    </xf>
    <xf numFmtId="0" fontId="11" fillId="2" borderId="10" xfId="0" applyFont="1" applyFill="1" applyBorder="1" applyAlignment="1">
      <alignment horizontal="justify" vertical="center" wrapText="1"/>
    </xf>
    <xf numFmtId="0" fontId="11" fillId="2" borderId="10" xfId="0" applyFont="1" applyFill="1" applyBorder="1" applyAlignment="1">
      <alignment horizontal="justify" vertical="center"/>
    </xf>
    <xf numFmtId="0" fontId="14" fillId="2" borderId="22"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5" xfId="0" applyFont="1" applyFill="1" applyBorder="1" applyAlignment="1">
      <alignment horizontal="center"/>
    </xf>
    <xf numFmtId="0" fontId="14" fillId="2" borderId="23" xfId="0" applyFont="1" applyFill="1" applyBorder="1" applyAlignment="1">
      <alignment horizontal="center" vertical="center"/>
    </xf>
    <xf numFmtId="0" fontId="14" fillId="5" borderId="1"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6" fillId="6" borderId="10" xfId="0" applyFont="1" applyFill="1" applyBorder="1" applyAlignment="1">
      <alignment horizontal="left" vertical="center"/>
    </xf>
    <xf numFmtId="0" fontId="16" fillId="6" borderId="11"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3" fillId="0" borderId="10" xfId="0" applyFont="1" applyBorder="1" applyAlignment="1">
      <alignment horizontal="left" vertical="center" wrapText="1"/>
    </xf>
    <xf numFmtId="0" fontId="15" fillId="3" borderId="10" xfId="0" applyFont="1" applyFill="1" applyBorder="1" applyAlignment="1">
      <alignment horizontal="left" vertical="top" wrapText="1"/>
    </xf>
    <xf numFmtId="0" fontId="16" fillId="3" borderId="10"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3" borderId="10" xfId="0" applyFont="1" applyFill="1" applyBorder="1" applyAlignment="1">
      <alignment horizontal="left" vertical="top" wrapText="1"/>
    </xf>
    <xf numFmtId="0" fontId="13" fillId="0" borderId="11" xfId="0" applyFont="1" applyBorder="1" applyAlignment="1">
      <alignment horizontal="center" vertical="top"/>
    </xf>
    <xf numFmtId="0" fontId="13" fillId="0" borderId="12" xfId="0" applyFont="1" applyBorder="1" applyAlignment="1">
      <alignment horizontal="center" vertical="top"/>
    </xf>
    <xf numFmtId="0" fontId="13" fillId="0" borderId="13" xfId="0" applyFont="1" applyBorder="1" applyAlignment="1">
      <alignment horizontal="center" vertical="top"/>
    </xf>
    <xf numFmtId="0" fontId="23" fillId="0" borderId="11" xfId="0" applyFont="1" applyBorder="1" applyAlignment="1">
      <alignment horizontal="left"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2" fillId="0" borderId="10" xfId="0" applyFont="1" applyBorder="1" applyAlignment="1">
      <alignment horizontal="center"/>
    </xf>
    <xf numFmtId="0" fontId="20" fillId="6" borderId="10" xfId="0" applyFont="1" applyFill="1" applyBorder="1" applyAlignment="1">
      <alignment horizontal="justify" vertical="top" wrapText="1"/>
    </xf>
    <xf numFmtId="0" fontId="21" fillId="6" borderId="10" xfId="0" applyFont="1" applyFill="1" applyBorder="1" applyAlignment="1">
      <alignment horizontal="justify" vertical="top" wrapText="1"/>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13" xfId="0" applyFont="1" applyBorder="1" applyAlignment="1">
      <alignment horizontal="justify" vertical="center" wrapText="1"/>
    </xf>
    <xf numFmtId="0" fontId="0" fillId="0" borderId="12" xfId="0" applyBorder="1" applyAlignment="1">
      <alignment horizontal="justify" vertical="center" wrapText="1"/>
    </xf>
    <xf numFmtId="0" fontId="12" fillId="9" borderId="10" xfId="0" applyFont="1" applyFill="1" applyBorder="1" applyAlignment="1">
      <alignment horizontal="center" wrapText="1"/>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16" fillId="2" borderId="10" xfId="0" applyFont="1" applyFill="1" applyBorder="1" applyAlignment="1">
      <alignment horizontal="left"/>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cellXfs>
  <cellStyles count="5">
    <cellStyle name="Excel Built-in Comma" xfId="3"/>
    <cellStyle name="Moeda" xfId="4" builtinId="4"/>
    <cellStyle name="Normal" xfId="0" builtinId="0"/>
    <cellStyle name="Porcentagem" xfId="2" builtinId="5"/>
    <cellStyle name="Vírgula" xfId="1" builtinId="3"/>
  </cellStyles>
  <dxfs count="678">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s>
  <tableStyles count="0" defaultTableStyle="TableStyleMedium2" defaultPivotStyle="PivotStyleLight16"/>
  <colors>
    <mruColors>
      <color rgb="FF3406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s>
</file>

<file path=xl/charts/_rels/chart4.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E101-4350-9153-D610F6539EAF}"/>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E101-4350-9153-D610F6539EAF}"/>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E101-4350-9153-D610F6539EAF}"/>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E101-4350-9153-D610F6539EAF}"/>
            </c:ext>
          </c:extLst>
        </c:ser>
        <c:dLbls>
          <c:showLegendKey val="0"/>
          <c:showVal val="0"/>
          <c:showCatName val="0"/>
          <c:showSerName val="0"/>
          <c:showPercent val="0"/>
          <c:showBubbleSize val="0"/>
        </c:dLbls>
        <c:gapWidth val="150"/>
        <c:axId val="117236096"/>
        <c:axId val="117237632"/>
      </c:barChart>
      <c:catAx>
        <c:axId val="117236096"/>
        <c:scaling>
          <c:orientation val="minMax"/>
        </c:scaling>
        <c:delete val="0"/>
        <c:axPos val="b"/>
        <c:numFmt formatCode="General" sourceLinked="0"/>
        <c:majorTickMark val="none"/>
        <c:minorTickMark val="none"/>
        <c:tickLblPos val="nextTo"/>
        <c:crossAx val="117237632"/>
        <c:crosses val="autoZero"/>
        <c:auto val="1"/>
        <c:lblAlgn val="ctr"/>
        <c:lblOffset val="100"/>
        <c:noMultiLvlLbl val="0"/>
      </c:catAx>
      <c:valAx>
        <c:axId val="117237632"/>
        <c:scaling>
          <c:orientation val="minMax"/>
        </c:scaling>
        <c:delete val="0"/>
        <c:axPos val="l"/>
        <c:majorGridlines/>
        <c:title>
          <c:overlay val="0"/>
        </c:title>
        <c:numFmt formatCode="General" sourceLinked="1"/>
        <c:majorTickMark val="none"/>
        <c:minorTickMark val="none"/>
        <c:tickLblPos val="nextTo"/>
        <c:crossAx val="117236096"/>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10B6-404B-9BB1-ACB6F77E6697}"/>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10B6-404B-9BB1-ACB6F77E6697}"/>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10B6-404B-9BB1-ACB6F77E6697}"/>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10B6-404B-9BB1-ACB6F77E6697}"/>
            </c:ext>
          </c:extLst>
        </c:ser>
        <c:dLbls>
          <c:showLegendKey val="0"/>
          <c:showVal val="0"/>
          <c:showCatName val="0"/>
          <c:showSerName val="0"/>
          <c:showPercent val="0"/>
          <c:showBubbleSize val="0"/>
        </c:dLbls>
        <c:gapWidth val="150"/>
        <c:axId val="118316416"/>
        <c:axId val="118322304"/>
      </c:barChart>
      <c:catAx>
        <c:axId val="118316416"/>
        <c:scaling>
          <c:orientation val="minMax"/>
        </c:scaling>
        <c:delete val="0"/>
        <c:axPos val="b"/>
        <c:numFmt formatCode="General" sourceLinked="0"/>
        <c:majorTickMark val="none"/>
        <c:minorTickMark val="none"/>
        <c:tickLblPos val="nextTo"/>
        <c:crossAx val="118322304"/>
        <c:crosses val="autoZero"/>
        <c:auto val="1"/>
        <c:lblAlgn val="ctr"/>
        <c:lblOffset val="100"/>
        <c:noMultiLvlLbl val="0"/>
      </c:catAx>
      <c:valAx>
        <c:axId val="118322304"/>
        <c:scaling>
          <c:orientation val="minMax"/>
        </c:scaling>
        <c:delete val="0"/>
        <c:axPos val="l"/>
        <c:majorGridlines/>
        <c:title>
          <c:overlay val="0"/>
        </c:title>
        <c:numFmt formatCode="General" sourceLinked="1"/>
        <c:majorTickMark val="none"/>
        <c:minorTickMark val="none"/>
        <c:tickLblPos val="nextTo"/>
        <c:crossAx val="118316416"/>
        <c:crosses val="autoZero"/>
        <c:crossBetween val="between"/>
      </c:valAx>
      <c:dTable>
        <c:showHorzBorder val="1"/>
        <c:showVertBorder val="1"/>
        <c:showOutline val="1"/>
        <c:showKeys val="1"/>
      </c:dTable>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'[3]4002 diogenes'!$N$23</c:f>
              <c:strCache>
                <c:ptCount val="1"/>
                <c:pt idx="0">
                  <c:v>Maio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2918-4765-A478-C5B0CEA688B1}"/>
            </c:ext>
          </c:extLst>
        </c:ser>
        <c:ser>
          <c:idx val="1"/>
          <c:order val="1"/>
          <c:tx>
            <c:strRef>
              <c:f>'[3]4002 diogenes'!$O$23</c:f>
              <c:strCache>
                <c:ptCount val="1"/>
                <c:pt idx="0">
                  <c:v>Junho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2918-4765-A478-C5B0CEA688B1}"/>
            </c:ext>
          </c:extLst>
        </c:ser>
        <c:ser>
          <c:idx val="2"/>
          <c:order val="2"/>
          <c:tx>
            <c:strRef>
              <c:f>'[3]4002 diogenes'!$P$23</c:f>
              <c:strCache>
                <c:ptCount val="1"/>
                <c:pt idx="0">
                  <c:v>Julho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2918-4765-A478-C5B0CEA688B1}"/>
            </c:ext>
          </c:extLst>
        </c:ser>
        <c:ser>
          <c:idx val="3"/>
          <c:order val="3"/>
          <c:tx>
            <c:strRef>
              <c:f>'[3]4002 diogenes'!$Q$23</c:f>
              <c:strCache>
                <c:ptCount val="1"/>
                <c:pt idx="0">
                  <c:v>Agosto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2918-4765-A478-C5B0CEA688B1}"/>
            </c:ext>
          </c:extLst>
        </c:ser>
        <c:dLbls>
          <c:showLegendKey val="0"/>
          <c:showVal val="0"/>
          <c:showCatName val="0"/>
          <c:showSerName val="0"/>
          <c:showPercent val="0"/>
          <c:showBubbleSize val="0"/>
        </c:dLbls>
        <c:gapWidth val="150"/>
        <c:axId val="119749248"/>
        <c:axId val="119759232"/>
      </c:barChart>
      <c:catAx>
        <c:axId val="119749248"/>
        <c:scaling>
          <c:orientation val="minMax"/>
        </c:scaling>
        <c:delete val="0"/>
        <c:axPos val="b"/>
        <c:numFmt formatCode="General" sourceLinked="0"/>
        <c:majorTickMark val="none"/>
        <c:minorTickMark val="none"/>
        <c:tickLblPos val="nextTo"/>
        <c:crossAx val="119759232"/>
        <c:crosses val="autoZero"/>
        <c:auto val="1"/>
        <c:lblAlgn val="ctr"/>
        <c:lblOffset val="100"/>
        <c:noMultiLvlLbl val="0"/>
      </c:catAx>
      <c:valAx>
        <c:axId val="119759232"/>
        <c:scaling>
          <c:orientation val="minMax"/>
        </c:scaling>
        <c:delete val="0"/>
        <c:axPos val="l"/>
        <c:majorGridlines/>
        <c:title>
          <c:overlay val="0"/>
        </c:title>
        <c:numFmt formatCode="General" sourceLinked="1"/>
        <c:majorTickMark val="none"/>
        <c:minorTickMark val="none"/>
        <c:tickLblPos val="nextTo"/>
        <c:crossAx val="119749248"/>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Gráfico de indicadores </a:t>
            </a:r>
          </a:p>
        </c:rich>
      </c:tx>
      <c:overlay val="0"/>
    </c:title>
    <c:autoTitleDeleted val="0"/>
    <c:plotArea>
      <c:layout/>
      <c:barChart>
        <c:barDir val="col"/>
        <c:grouping val="clustered"/>
        <c:varyColors val="0"/>
        <c:ser>
          <c:idx val="0"/>
          <c:order val="0"/>
          <c:tx>
            <c:strRef>
              <c:f>'[4]objetivo temático- EVERCINO'!$O$44</c:f>
              <c:strCache>
                <c:ptCount val="1"/>
                <c:pt idx="0">
                  <c:v>Indicador: 301 Território Controlado</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EVERCINO'!$P$44:$T$44</c:f>
              <c:numCache>
                <c:formatCode>General</c:formatCode>
                <c:ptCount val="5"/>
                <c:pt idx="0">
                  <c:v>0</c:v>
                </c:pt>
                <c:pt idx="1">
                  <c:v>0</c:v>
                </c:pt>
                <c:pt idx="2">
                  <c:v>0</c:v>
                </c:pt>
                <c:pt idx="3">
                  <c:v>999.94</c:v>
                </c:pt>
                <c:pt idx="4">
                  <c:v>2152.3739999999998</c:v>
                </c:pt>
              </c:numCache>
            </c:numRef>
          </c:val>
          <c:extLst xmlns:c16r2="http://schemas.microsoft.com/office/drawing/2015/06/chart">
            <c:ext xmlns:c16="http://schemas.microsoft.com/office/drawing/2014/chart" uri="{C3380CC4-5D6E-409C-BE32-E72D297353CC}">
              <c16:uniqueId val="{00000000-2F4B-45F3-A51D-FECE02C03389}"/>
            </c:ext>
          </c:extLst>
        </c:ser>
        <c:ser>
          <c:idx val="1"/>
          <c:order val="1"/>
          <c:tx>
            <c:strRef>
              <c:f>'[4]objetivo temático- EVERCINO'!$O$45</c:f>
              <c:strCache>
                <c:ptCount val="1"/>
                <c:pt idx="0">
                  <c:v>Indicador: 302 Nomenclatura regulamentada e implantada por quadra</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EVERCINO'!$P$45:$T$45</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2F4B-45F3-A51D-FECE02C03389}"/>
            </c:ext>
          </c:extLst>
        </c:ser>
        <c:ser>
          <c:idx val="2"/>
          <c:order val="2"/>
          <c:tx>
            <c:strRef>
              <c:f>'[4]objetivo temático- EVERCINO'!$O$46</c:f>
              <c:strCache>
                <c:ptCount val="1"/>
                <c:pt idx="0">
                  <c:v>Indicador: 303 Leis revisadas e/ou regulamentadas</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EVERCINO'!$P$46:$T$46</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2F4B-45F3-A51D-FECE02C03389}"/>
            </c:ext>
          </c:extLst>
        </c:ser>
        <c:dLbls>
          <c:showLegendKey val="0"/>
          <c:showVal val="0"/>
          <c:showCatName val="0"/>
          <c:showSerName val="0"/>
          <c:showPercent val="0"/>
          <c:showBubbleSize val="0"/>
        </c:dLbls>
        <c:gapWidth val="150"/>
        <c:axId val="119536640"/>
        <c:axId val="108593920"/>
      </c:barChart>
      <c:catAx>
        <c:axId val="119536640"/>
        <c:scaling>
          <c:orientation val="minMax"/>
        </c:scaling>
        <c:delete val="0"/>
        <c:axPos val="b"/>
        <c:numFmt formatCode="General" sourceLinked="0"/>
        <c:majorTickMark val="none"/>
        <c:minorTickMark val="none"/>
        <c:tickLblPos val="nextTo"/>
        <c:crossAx val="108593920"/>
        <c:crosses val="autoZero"/>
        <c:auto val="1"/>
        <c:lblAlgn val="ctr"/>
        <c:lblOffset val="100"/>
        <c:noMultiLvlLbl val="0"/>
      </c:catAx>
      <c:valAx>
        <c:axId val="108593920"/>
        <c:scaling>
          <c:orientation val="minMax"/>
        </c:scaling>
        <c:delete val="0"/>
        <c:axPos val="l"/>
        <c:majorGridlines/>
        <c:title>
          <c:overlay val="0"/>
        </c:title>
        <c:numFmt formatCode="General" sourceLinked="1"/>
        <c:majorTickMark val="none"/>
        <c:minorTickMark val="none"/>
        <c:tickLblPos val="nextTo"/>
        <c:crossAx val="119536640"/>
        <c:crosses val="autoZero"/>
        <c:crossBetween val="between"/>
      </c:valAx>
      <c:dTable>
        <c:showHorzBorder val="1"/>
        <c:showVertBorder val="1"/>
        <c:showOutline val="1"/>
        <c:showKeys val="1"/>
      </c:dTable>
    </c:plotArea>
    <c:plotVisOnly val="1"/>
    <c:dispBlanksAs val="gap"/>
    <c:showDLblsOverMax val="0"/>
  </c:chart>
  <c:spPr>
    <a:blipFill>
      <a:blip xmlns:r="http://schemas.openxmlformats.org/officeDocument/2006/relationships" r:embed="rId1"/>
      <a:tile tx="0" ty="0" sx="100000" sy="100000" flip="none" algn="tl"/>
    </a:blipFill>
  </c:spPr>
  <c:printSettings>
    <c:headerFooter/>
    <c:pageMargins b="0.78740157499999996" l="0.511811024" r="0.511811024" t="0.78740157499999996" header="0.31496062000000036" footer="0.3149606200000003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48079</xdr:colOff>
      <xdr:row>0</xdr:row>
      <xdr:rowOff>127000</xdr:rowOff>
    </xdr:from>
    <xdr:to>
      <xdr:col>6</xdr:col>
      <xdr:colOff>990940</xdr:colOff>
      <xdr:row>4</xdr:row>
      <xdr:rowOff>15875</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0704" y="127000"/>
          <a:ext cx="499098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1009649</xdr:colOff>
      <xdr:row>21</xdr:row>
      <xdr:rowOff>154874</xdr:rowOff>
    </xdr:from>
    <xdr:to>
      <xdr:col>17</xdr:col>
      <xdr:colOff>1043999</xdr:colOff>
      <xdr:row>29</xdr:row>
      <xdr:rowOff>0</xdr:rowOff>
    </xdr:to>
    <xdr:cxnSp macro="">
      <xdr:nvCxnSpPr>
        <xdr:cNvPr id="2" name="Conector angulado 1">
          <a:extLst>
            <a:ext uri="{FF2B5EF4-FFF2-40B4-BE49-F238E27FC236}">
              <a16:creationId xmlns="" xmlns:a16="http://schemas.microsoft.com/office/drawing/2014/main" id="{00000000-0008-0000-2100-000002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3" name="Gráfico 2">
          <a:extLst>
            <a:ext uri="{FF2B5EF4-FFF2-40B4-BE49-F238E27FC236}">
              <a16:creationId xmlns=""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4" name="Conector angulado 3">
          <a:extLst>
            <a:ext uri="{FF2B5EF4-FFF2-40B4-BE49-F238E27FC236}">
              <a16:creationId xmlns="" xmlns:a16="http://schemas.microsoft.com/office/drawing/2014/main" id="{00000000-0008-0000-2100-000004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5" name="Gráfico 4">
          <a:extLst>
            <a:ext uri="{FF2B5EF4-FFF2-40B4-BE49-F238E27FC236}">
              <a16:creationId xmlns=""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6" name="Conector angulado 5">
          <a:extLst>
            <a:ext uri="{FF2B5EF4-FFF2-40B4-BE49-F238E27FC236}">
              <a16:creationId xmlns="" xmlns:a16="http://schemas.microsoft.com/office/drawing/2014/main" id="{00000000-0008-0000-2100-000006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7" name="Gráfico 6">
          <a:extLst>
            <a:ext uri="{FF2B5EF4-FFF2-40B4-BE49-F238E27FC236}">
              <a16:creationId xmlns="" xmlns:a16="http://schemas.microsoft.com/office/drawing/2014/main"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8" name="Conector angulado 7">
          <a:extLst>
            <a:ext uri="{FF2B5EF4-FFF2-40B4-BE49-F238E27FC236}">
              <a16:creationId xmlns="" xmlns:a16="http://schemas.microsoft.com/office/drawing/2014/main" id="{00000000-0008-0000-2100-000008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35</xdr:row>
      <xdr:rowOff>0</xdr:rowOff>
    </xdr:from>
    <xdr:to>
      <xdr:col>12</xdr:col>
      <xdr:colOff>619125</xdr:colOff>
      <xdr:row>35</xdr:row>
      <xdr:rowOff>2038350</xdr:rowOff>
    </xdr:to>
    <xdr:graphicFrame macro="">
      <xdr:nvGraphicFramePr>
        <xdr:cNvPr id="19" name="Gráfico 18">
          <a:extLst>
            <a:ext uri="{FF2B5EF4-FFF2-40B4-BE49-F238E27FC236}">
              <a16:creationId xmlns=""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bitacao/Desktop/Planilhas_Quadrimestral_2019/1&#186;%20Quadrimestre2019_Inf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RETORIA%20DE%20PLANEJ.%202018/ANEXO%20LDO%202018%20-/MONITORAMENTO%20%202&#170;%20QUAD.%20diog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1261662180/Downloads/MONITORAMENTO%20%202&#170;%20QUAD.%20dioge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65966953368.HABITACAO/Downloads/Formul&#225;rio%20de%20Monitoramento%20-%202%20QUAD%20%20em%20corre&#231;&#227;o%20Emer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ção"/>
      <sheetName val="2000"/>
      <sheetName val="2008"/>
      <sheetName val="2216"/>
      <sheetName val="2154"/>
      <sheetName val="2163"/>
      <sheetName val="2166"/>
      <sheetName val="2167"/>
      <sheetName val="1045"/>
      <sheetName val="1046"/>
      <sheetName val="1050"/>
      <sheetName val="1063"/>
      <sheetName val="2151"/>
      <sheetName val="2156"/>
      <sheetName val="2164"/>
      <sheetName val="2165"/>
      <sheetName val="2217"/>
      <sheetName val="1049"/>
      <sheetName val="2157"/>
      <sheetName val="2152"/>
      <sheetName val="1047"/>
      <sheetName val="2150"/>
      <sheetName val="2159"/>
      <sheetName val="2162"/>
      <sheetName val="2155"/>
      <sheetName val="2153"/>
      <sheetName val="2161"/>
      <sheetName val="2158"/>
      <sheetName val="2160"/>
      <sheetName val="2747"/>
      <sheetName val="1051"/>
      <sheetName val="1048"/>
      <sheetName val="OBJETIVO - AÇÕES TEMÁTICAS"/>
      <sheetName val="4002 Diogenes"/>
      <sheetName val="Ação - 4002 DIOGENES"/>
      <sheetName val="objetivo temático- EVERCI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E12">
            <v>100</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Objetivo-Temático RAFAEL"/>
      <sheetName val="5083"/>
      <sheetName val="6036"/>
      <sheetName val="6039"/>
      <sheetName val="4273"/>
      <sheetName val="4274"/>
      <sheetName val="7025"/>
      <sheetName val="Programa- JULIANA"/>
      <sheetName val="Ação - 4001 JANETE"/>
      <sheetName val="4002 Diogenes"/>
      <sheetName val="Ação - 4002 DIOGENES"/>
      <sheetName val="objetivo temático- EVERCINO"/>
      <sheetName val="4270"/>
      <sheetName val="4343"/>
      <sheetName val="4227"/>
      <sheetName val="4332"/>
      <sheetName val="5195"/>
      <sheetName val="6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3">
          <cell r="P43" t="str">
            <v>2º Quadrimestre 2014</v>
          </cell>
          <cell r="Q43" t="str">
            <v>1º Quadrimestre 2014</v>
          </cell>
          <cell r="R43" t="str">
            <v>2º Quadrimestre 2015</v>
          </cell>
          <cell r="S43" t="str">
            <v>1º Quadrimestre 2015</v>
          </cell>
          <cell r="T43" t="str">
            <v>2º Quadrimestre 2016</v>
          </cell>
        </row>
        <row r="44">
          <cell r="O44" t="str">
            <v>Indicador: 301 Território Controlado</v>
          </cell>
          <cell r="P44">
            <v>0</v>
          </cell>
          <cell r="Q44">
            <v>0</v>
          </cell>
          <cell r="R44">
            <v>0</v>
          </cell>
          <cell r="S44">
            <v>999.94</v>
          </cell>
          <cell r="T44">
            <v>2152.3739999999998</v>
          </cell>
        </row>
        <row r="45">
          <cell r="O45" t="str">
            <v>Indicador: 302 Nomenclatura regulamentada e implantada por quadra</v>
          </cell>
          <cell r="P45">
            <v>0</v>
          </cell>
          <cell r="Q45">
            <v>0</v>
          </cell>
          <cell r="R45">
            <v>0</v>
          </cell>
          <cell r="S45">
            <v>0</v>
          </cell>
          <cell r="T45">
            <v>0</v>
          </cell>
        </row>
        <row r="46">
          <cell r="O46" t="str">
            <v>Indicador: 303 Leis revisadas e/ou regulamentadas</v>
          </cell>
          <cell r="P46">
            <v>0</v>
          </cell>
          <cell r="Q46">
            <v>0</v>
          </cell>
          <cell r="R46">
            <v>0</v>
          </cell>
          <cell r="S46">
            <v>0</v>
          </cell>
          <cell r="T46">
            <v>0</v>
          </cell>
        </row>
      </sheetData>
      <sheetData sheetId="14"/>
      <sheetData sheetId="15"/>
      <sheetData sheetId="16"/>
      <sheetData sheetId="17"/>
      <sheetData sheetId="18"/>
      <sheetData sheetId="19">
        <row r="37">
          <cell r="B37" t="str">
            <v>MAI</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showWhiteSpace="0" view="pageBreakPreview" zoomScaleNormal="100" zoomScaleSheetLayoutView="100" workbookViewId="0">
      <selection activeCell="A18" sqref="A18:E18"/>
    </sheetView>
  </sheetViews>
  <sheetFormatPr defaultRowHeight="15"/>
  <cols>
    <col min="1" max="1" width="24" style="15" customWidth="1"/>
    <col min="2" max="2" width="23.85546875" style="15" customWidth="1"/>
    <col min="3" max="3" width="33.140625" style="15" customWidth="1"/>
    <col min="4" max="4" width="19.7109375" style="15" customWidth="1"/>
    <col min="5" max="5" width="15.140625" style="15" customWidth="1"/>
    <col min="6" max="11" width="1.85546875" style="15" customWidth="1"/>
    <col min="12" max="16384" width="9.140625" style="15"/>
  </cols>
  <sheetData>
    <row r="1" spans="1:5" ht="42" customHeight="1">
      <c r="A1" s="402" t="s">
        <v>26</v>
      </c>
      <c r="B1" s="402"/>
      <c r="C1" s="402"/>
      <c r="D1" s="402"/>
      <c r="E1" s="402"/>
    </row>
    <row r="2" spans="1:5" ht="15.75" customHeight="1">
      <c r="A2" s="402" t="s">
        <v>21</v>
      </c>
      <c r="B2" s="402"/>
      <c r="C2" s="402"/>
      <c r="D2" s="402"/>
      <c r="E2" s="402"/>
    </row>
    <row r="3" spans="1:5" ht="15.75" customHeight="1">
      <c r="A3" s="1"/>
      <c r="B3" s="1"/>
      <c r="C3" s="1"/>
      <c r="D3" s="1"/>
      <c r="E3" s="1"/>
    </row>
    <row r="4" spans="1:5" ht="15" customHeight="1">
      <c r="A4" s="2" t="s">
        <v>30</v>
      </c>
      <c r="B4" s="401"/>
      <c r="C4" s="401"/>
      <c r="D4" s="401"/>
      <c r="E4" s="401"/>
    </row>
    <row r="5" spans="1:5" ht="9" customHeight="1">
      <c r="A5" s="16"/>
      <c r="B5" s="17"/>
      <c r="C5" s="17"/>
      <c r="D5" s="17"/>
      <c r="E5" s="17"/>
    </row>
    <row r="6" spans="1:5" s="16" customFormat="1">
      <c r="A6" s="2" t="s">
        <v>29</v>
      </c>
      <c r="B6" s="400"/>
      <c r="C6" s="400"/>
      <c r="D6" s="400"/>
      <c r="E6" s="400"/>
    </row>
    <row r="7" spans="1:5" ht="10.5" customHeight="1">
      <c r="A7" s="18"/>
      <c r="B7" s="18"/>
      <c r="C7" s="19"/>
      <c r="D7" s="17"/>
      <c r="E7" s="17"/>
    </row>
    <row r="8" spans="1:5">
      <c r="A8" s="4" t="s">
        <v>0</v>
      </c>
      <c r="B8" s="405"/>
      <c r="C8" s="405"/>
      <c r="D8" s="405"/>
      <c r="E8" s="405"/>
    </row>
    <row r="9" spans="1:5" ht="9.75" customHeight="1">
      <c r="A9" s="20"/>
      <c r="B9" s="21"/>
      <c r="C9" s="22"/>
      <c r="D9" s="22"/>
      <c r="E9" s="23"/>
    </row>
    <row r="10" spans="1:5">
      <c r="A10" s="24" t="s">
        <v>25</v>
      </c>
      <c r="B10" s="25"/>
      <c r="C10" s="26"/>
      <c r="D10" s="27"/>
      <c r="E10" s="28"/>
    </row>
    <row r="11" spans="1:5" ht="7.5" customHeight="1">
      <c r="A11" s="20"/>
      <c r="B11" s="21"/>
      <c r="C11" s="22"/>
      <c r="D11" s="22"/>
      <c r="E11" s="23"/>
    </row>
    <row r="12" spans="1:5">
      <c r="A12" s="29" t="s">
        <v>1</v>
      </c>
      <c r="B12" s="29" t="s">
        <v>2</v>
      </c>
      <c r="C12" s="29" t="s">
        <v>3</v>
      </c>
      <c r="D12" s="29" t="s">
        <v>4</v>
      </c>
      <c r="E12" s="29" t="s">
        <v>5</v>
      </c>
    </row>
    <row r="13" spans="1:5">
      <c r="A13" s="5"/>
      <c r="B13" s="6"/>
      <c r="C13" s="3"/>
      <c r="D13" s="3"/>
      <c r="E13" s="7" t="e">
        <f>C13/B13*100</f>
        <v>#DIV/0!</v>
      </c>
    </row>
    <row r="14" spans="1:5">
      <c r="A14" s="394" t="s">
        <v>6</v>
      </c>
      <c r="B14" s="394"/>
      <c r="C14" s="394"/>
      <c r="D14" s="394"/>
      <c r="E14" s="394"/>
    </row>
    <row r="15" spans="1:5">
      <c r="A15" s="8" t="s">
        <v>7</v>
      </c>
      <c r="B15" s="9" t="s">
        <v>8</v>
      </c>
      <c r="C15" s="9" t="s">
        <v>9</v>
      </c>
      <c r="D15" s="406" t="s">
        <v>10</v>
      </c>
      <c r="E15" s="407"/>
    </row>
    <row r="16" spans="1:5">
      <c r="A16" s="10"/>
      <c r="B16" s="11"/>
      <c r="C16" s="11"/>
      <c r="D16" s="398"/>
      <c r="E16" s="399"/>
    </row>
    <row r="17" spans="1:5" ht="9.75" customHeight="1">
      <c r="A17" s="394"/>
      <c r="B17" s="394"/>
      <c r="C17" s="394"/>
      <c r="D17" s="394"/>
      <c r="E17" s="394"/>
    </row>
    <row r="18" spans="1:5" ht="142.5" customHeight="1">
      <c r="A18" s="395" t="s">
        <v>27</v>
      </c>
      <c r="B18" s="395"/>
      <c r="C18" s="395"/>
      <c r="D18" s="395"/>
      <c r="E18" s="395"/>
    </row>
    <row r="19" spans="1:5" ht="35.25" customHeight="1">
      <c r="A19" s="30"/>
      <c r="B19" s="30"/>
      <c r="C19" s="30"/>
      <c r="D19" s="30"/>
      <c r="E19" s="30"/>
    </row>
    <row r="20" spans="1:5">
      <c r="A20" s="4" t="s">
        <v>0</v>
      </c>
      <c r="B20" s="405"/>
      <c r="C20" s="405"/>
      <c r="D20" s="405"/>
      <c r="E20" s="405"/>
    </row>
    <row r="21" spans="1:5" ht="9.75" customHeight="1">
      <c r="A21" s="20"/>
      <c r="B21" s="21"/>
      <c r="C21" s="22"/>
      <c r="D21" s="22"/>
      <c r="E21" s="23"/>
    </row>
    <row r="22" spans="1:5">
      <c r="A22" s="24" t="s">
        <v>25</v>
      </c>
      <c r="B22" s="410"/>
      <c r="C22" s="411"/>
      <c r="D22" s="27"/>
      <c r="E22" s="28"/>
    </row>
    <row r="23" spans="1:5" ht="7.5" customHeight="1">
      <c r="A23" s="20"/>
      <c r="B23" s="21"/>
      <c r="C23" s="22"/>
      <c r="D23" s="22"/>
      <c r="E23" s="23"/>
    </row>
    <row r="24" spans="1:5">
      <c r="A24" s="29" t="s">
        <v>1</v>
      </c>
      <c r="B24" s="29" t="s">
        <v>2</v>
      </c>
      <c r="C24" s="29" t="s">
        <v>3</v>
      </c>
      <c r="D24" s="14" t="s">
        <v>4</v>
      </c>
      <c r="E24" s="14" t="s">
        <v>5</v>
      </c>
    </row>
    <row r="25" spans="1:5">
      <c r="A25" s="5"/>
      <c r="B25" s="6"/>
      <c r="C25" s="3"/>
      <c r="D25" s="3"/>
      <c r="E25" s="7" t="e">
        <f>C25/B25*100</f>
        <v>#DIV/0!</v>
      </c>
    </row>
    <row r="26" spans="1:5">
      <c r="A26" s="394" t="s">
        <v>6</v>
      </c>
      <c r="B26" s="394"/>
      <c r="C26" s="394"/>
      <c r="D26" s="394"/>
      <c r="E26" s="394"/>
    </row>
    <row r="27" spans="1:5">
      <c r="A27" s="12" t="s">
        <v>7</v>
      </c>
      <c r="B27" s="13" t="s">
        <v>8</v>
      </c>
      <c r="C27" s="13" t="s">
        <v>9</v>
      </c>
      <c r="D27" s="396" t="s">
        <v>10</v>
      </c>
      <c r="E27" s="397"/>
    </row>
    <row r="28" spans="1:5">
      <c r="A28" s="10"/>
      <c r="B28" s="11"/>
      <c r="C28" s="11"/>
      <c r="D28" s="398"/>
      <c r="E28" s="399"/>
    </row>
    <row r="29" spans="1:5" ht="9.75" customHeight="1">
      <c r="A29" s="394"/>
      <c r="B29" s="394"/>
      <c r="C29" s="394"/>
      <c r="D29" s="394"/>
      <c r="E29" s="394"/>
    </row>
    <row r="30" spans="1:5" ht="142.5" customHeight="1">
      <c r="A30" s="395" t="s">
        <v>27</v>
      </c>
      <c r="B30" s="395"/>
      <c r="C30" s="395"/>
      <c r="D30" s="395"/>
      <c r="E30" s="395"/>
    </row>
    <row r="31" spans="1:5">
      <c r="A31" s="408"/>
      <c r="B31" s="394"/>
      <c r="C31" s="394"/>
      <c r="D31" s="394"/>
      <c r="E31" s="409"/>
    </row>
    <row r="32" spans="1:5">
      <c r="A32" s="403" t="s">
        <v>24</v>
      </c>
      <c r="B32" s="404"/>
      <c r="C32" s="403" t="s">
        <v>23</v>
      </c>
      <c r="D32" s="403" t="s">
        <v>28</v>
      </c>
      <c r="E32" s="403"/>
    </row>
    <row r="33" spans="1:5" ht="39.75" customHeight="1">
      <c r="A33" s="404"/>
      <c r="B33" s="404"/>
      <c r="C33" s="403"/>
      <c r="D33" s="403"/>
      <c r="E33" s="403"/>
    </row>
    <row r="34" spans="1:5">
      <c r="A34" s="404"/>
      <c r="B34" s="404"/>
      <c r="C34" s="403"/>
      <c r="D34" s="403"/>
      <c r="E34" s="403"/>
    </row>
    <row r="35" spans="1:5">
      <c r="A35" s="404"/>
      <c r="B35" s="404"/>
      <c r="C35" s="403"/>
      <c r="D35" s="403"/>
      <c r="E35" s="403"/>
    </row>
    <row r="36" spans="1:5">
      <c r="A36" s="31"/>
      <c r="B36" s="31"/>
      <c r="C36" s="31"/>
      <c r="D36" s="31"/>
      <c r="E36" s="31"/>
    </row>
    <row r="39" spans="1:5" ht="15.75">
      <c r="A39" s="32"/>
      <c r="B39" s="32"/>
      <c r="C39" s="32"/>
      <c r="D39" s="32"/>
      <c r="E39" s="32"/>
    </row>
  </sheetData>
  <mergeCells count="21">
    <mergeCell ref="B6:E6"/>
    <mergeCell ref="B4:E4"/>
    <mergeCell ref="A1:E1"/>
    <mergeCell ref="A2:E2"/>
    <mergeCell ref="A32:B35"/>
    <mergeCell ref="C32:C35"/>
    <mergeCell ref="D32:E35"/>
    <mergeCell ref="B8:E8"/>
    <mergeCell ref="A17:E17"/>
    <mergeCell ref="A18:E18"/>
    <mergeCell ref="A14:E14"/>
    <mergeCell ref="D15:E15"/>
    <mergeCell ref="D16:E16"/>
    <mergeCell ref="A31:E31"/>
    <mergeCell ref="B20:E20"/>
    <mergeCell ref="B22:C22"/>
    <mergeCell ref="A26:E26"/>
    <mergeCell ref="A29:E29"/>
    <mergeCell ref="A30:E30"/>
    <mergeCell ref="D27:E27"/>
    <mergeCell ref="D28:E28"/>
  </mergeCells>
  <printOptions horizontalCentered="1"/>
  <pageMargins left="0" right="0" top="1.7716535433070868" bottom="0" header="0.39370078740157483" footer="0.31496062992125984"/>
  <pageSetup paperSize="9" scale="87" orientation="portrait" useFirstPageNumber="1" horizontalDpi="300" verticalDpi="300" r:id="rId1"/>
  <headerFooter>
    <oddHeader xml:space="preserve">&amp;C&amp;G
&amp;8PREEITURA MUNICIPAL DE PALMAS
SECRETARIA MUNICIPAL DE FINANÇAS
DIRETORIA GERAL DE PLANEJAMENTO E ORÇAMENTO&amp;11
</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7"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33.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27" customHeight="1">
      <c r="A6" s="336" t="s">
        <v>33</v>
      </c>
      <c r="B6" s="419" t="s">
        <v>386</v>
      </c>
      <c r="C6" s="420"/>
      <c r="D6" s="420"/>
      <c r="E6" s="420"/>
      <c r="F6" s="420"/>
      <c r="G6" s="421"/>
    </row>
    <row r="7" spans="1:8" ht="176.25" customHeight="1">
      <c r="A7" s="336" t="s">
        <v>306</v>
      </c>
      <c r="B7" s="416" t="s">
        <v>387</v>
      </c>
      <c r="C7" s="417"/>
      <c r="D7" s="417"/>
      <c r="E7" s="417"/>
      <c r="F7" s="417"/>
      <c r="G7" s="418"/>
    </row>
    <row r="8" spans="1:8" ht="52.5" customHeight="1">
      <c r="A8" s="336" t="s">
        <v>307</v>
      </c>
      <c r="B8" s="416" t="s">
        <v>388</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385</v>
      </c>
      <c r="B12" s="426"/>
      <c r="C12" s="427" t="s">
        <v>380</v>
      </c>
      <c r="D12" s="428"/>
      <c r="E12" s="338">
        <v>100</v>
      </c>
      <c r="F12" s="351">
        <f>IFERROR(E12*E16/100,0)</f>
        <v>78.87243547319656</v>
      </c>
      <c r="G12" s="350">
        <f>IFERROR(F12/E12*100,0)</f>
        <v>78.87243547319656</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429000</v>
      </c>
      <c r="B15" s="373">
        <v>30220</v>
      </c>
      <c r="C15" s="341">
        <v>27441.95</v>
      </c>
      <c r="D15" s="341">
        <v>23835.25</v>
      </c>
      <c r="E15" s="341">
        <v>23835.25</v>
      </c>
      <c r="F15" s="342">
        <v>0</v>
      </c>
      <c r="G15" s="350">
        <f>IFERROR(B15-C15-F15,0)</f>
        <v>2778.0499999999993</v>
      </c>
    </row>
    <row r="16" spans="1:8" ht="16.5" thickBot="1">
      <c r="A16" s="412" t="s">
        <v>458</v>
      </c>
      <c r="B16" s="412"/>
      <c r="C16" s="350">
        <f>IFERROR(C15/$B$15*100,0)</f>
        <v>90.807246856386499</v>
      </c>
      <c r="D16" s="350">
        <f>IFERROR(D15/$C$15*100,0)</f>
        <v>86.856983559841765</v>
      </c>
      <c r="E16" s="350">
        <f>IFERROR(E15/$B$15*100,0)</f>
        <v>78.87243547319656</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533" priority="16" operator="between">
      <formula>66</formula>
      <formula>100</formula>
    </cfRule>
    <cfRule type="cellIs" dxfId="532" priority="17" operator="between">
      <formula>33</formula>
      <formula>66</formula>
    </cfRule>
    <cfRule type="cellIs" dxfId="531" priority="18" operator="between">
      <formula>0</formula>
      <formula>33</formula>
    </cfRule>
  </conditionalFormatting>
  <conditionalFormatting sqref="C16">
    <cfRule type="cellIs" dxfId="530" priority="7" operator="between">
      <formula>66</formula>
      <formula>100</formula>
    </cfRule>
    <cfRule type="cellIs" dxfId="529" priority="8" operator="between">
      <formula>33</formula>
      <formula>66</formula>
    </cfRule>
    <cfRule type="cellIs" dxfId="528" priority="9" operator="between">
      <formula>0</formula>
      <formula>33</formula>
    </cfRule>
  </conditionalFormatting>
  <conditionalFormatting sqref="F12">
    <cfRule type="cellIs" dxfId="527" priority="13" operator="between">
      <formula>$E$12*0</formula>
      <formula>$E$12*0.329999</formula>
    </cfRule>
    <cfRule type="cellIs" dxfId="526" priority="14" operator="between">
      <formula>$E$12*0.33</formula>
      <formula>$E$12*0.6599999</formula>
    </cfRule>
    <cfRule type="cellIs" dxfId="525" priority="15" operator="between">
      <formula>$E$12*0.66</formula>
      <formula>$E$12*1</formula>
    </cfRule>
  </conditionalFormatting>
  <conditionalFormatting sqref="G15">
    <cfRule type="cellIs" dxfId="524" priority="10" operator="between">
      <formula>66</formula>
      <formula>100</formula>
    </cfRule>
    <cfRule type="cellIs" dxfId="523" priority="11" operator="between">
      <formula>33</formula>
      <formula>66</formula>
    </cfRule>
    <cfRule type="cellIs" dxfId="522" priority="12" operator="between">
      <formula>0</formula>
      <formula>33</formula>
    </cfRule>
  </conditionalFormatting>
  <conditionalFormatting sqref="D16">
    <cfRule type="cellIs" dxfId="521" priority="4" operator="between">
      <formula>66</formula>
      <formula>100</formula>
    </cfRule>
    <cfRule type="cellIs" dxfId="520" priority="5" operator="between">
      <formula>33</formula>
      <formula>66</formula>
    </cfRule>
    <cfRule type="cellIs" dxfId="519" priority="6" operator="between">
      <formula>0</formula>
      <formula>33</formula>
    </cfRule>
  </conditionalFormatting>
  <conditionalFormatting sqref="E16">
    <cfRule type="cellIs" dxfId="518" priority="1" operator="between">
      <formula>66</formula>
      <formula>100</formula>
    </cfRule>
    <cfRule type="cellIs" dxfId="517" priority="2" operator="between">
      <formula>33</formula>
      <formula>66</formula>
    </cfRule>
    <cfRule type="cellIs" dxfId="51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393</v>
      </c>
      <c r="C6" s="420"/>
      <c r="D6" s="420"/>
      <c r="E6" s="420"/>
      <c r="F6" s="420"/>
      <c r="G6" s="421"/>
    </row>
    <row r="7" spans="1:8" ht="82.5" customHeight="1">
      <c r="A7" s="336" t="s">
        <v>306</v>
      </c>
      <c r="B7" s="416" t="s">
        <v>394</v>
      </c>
      <c r="C7" s="417"/>
      <c r="D7" s="417"/>
      <c r="E7" s="417"/>
      <c r="F7" s="417"/>
      <c r="G7" s="418"/>
    </row>
    <row r="8" spans="1:8" ht="29.25" customHeight="1">
      <c r="A8" s="336" t="s">
        <v>307</v>
      </c>
      <c r="B8" s="416" t="s">
        <v>392</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65</v>
      </c>
      <c r="D12" s="428"/>
      <c r="E12" s="338">
        <v>45</v>
      </c>
      <c r="F12" s="351">
        <f>IFERROR(E12*E16/100,0)</f>
        <v>39.150464692437112</v>
      </c>
      <c r="G12" s="350">
        <f>IFERROR(F12/E12*100,0)</f>
        <v>87.00103264986025</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4470000</v>
      </c>
      <c r="B15" s="373">
        <v>1425904.42</v>
      </c>
      <c r="C15" s="341">
        <v>1398013.2</v>
      </c>
      <c r="D15" s="341">
        <v>1398013.2</v>
      </c>
      <c r="E15" s="341">
        <v>1240551.57</v>
      </c>
      <c r="F15" s="342">
        <v>0</v>
      </c>
      <c r="G15" s="350">
        <f>IFERROR(B15-C15-F15,0)</f>
        <v>27891.219999999972</v>
      </c>
    </row>
    <row r="16" spans="1:8" ht="16.5" thickBot="1">
      <c r="A16" s="412" t="s">
        <v>458</v>
      </c>
      <c r="B16" s="412"/>
      <c r="C16" s="350">
        <f>IFERROR(C15/$B$15*100,0)</f>
        <v>98.043962862531842</v>
      </c>
      <c r="D16" s="350">
        <f>IFERROR(D15/$C$15*100,0)</f>
        <v>100</v>
      </c>
      <c r="E16" s="350">
        <f>IFERROR(E15/$B$15*100,0)</f>
        <v>87.001032649860235</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515" priority="16" operator="between">
      <formula>66</formula>
      <formula>100</formula>
    </cfRule>
    <cfRule type="cellIs" dxfId="514" priority="17" operator="between">
      <formula>33</formula>
      <formula>66</formula>
    </cfRule>
    <cfRule type="cellIs" dxfId="513" priority="18" operator="between">
      <formula>0</formula>
      <formula>33</formula>
    </cfRule>
  </conditionalFormatting>
  <conditionalFormatting sqref="C16">
    <cfRule type="cellIs" dxfId="512" priority="7" operator="between">
      <formula>66</formula>
      <formula>100</formula>
    </cfRule>
    <cfRule type="cellIs" dxfId="511" priority="8" operator="between">
      <formula>33</formula>
      <formula>66</formula>
    </cfRule>
    <cfRule type="cellIs" dxfId="510" priority="9" operator="between">
      <formula>0</formula>
      <formula>33</formula>
    </cfRule>
  </conditionalFormatting>
  <conditionalFormatting sqref="F12">
    <cfRule type="cellIs" dxfId="509" priority="13" operator="between">
      <formula>$E$12*0</formula>
      <formula>$E$12*0.329999</formula>
    </cfRule>
    <cfRule type="cellIs" dxfId="508" priority="14" operator="between">
      <formula>$E$12*0.33</formula>
      <formula>$E$12*0.6599999</formula>
    </cfRule>
    <cfRule type="cellIs" dxfId="507" priority="15" operator="between">
      <formula>$E$12*0.66</formula>
      <formula>$E$12*1</formula>
    </cfRule>
  </conditionalFormatting>
  <conditionalFormatting sqref="G15">
    <cfRule type="cellIs" dxfId="506" priority="10" operator="between">
      <formula>66</formula>
      <formula>100</formula>
    </cfRule>
    <cfRule type="cellIs" dxfId="505" priority="11" operator="between">
      <formula>33</formula>
      <formula>66</formula>
    </cfRule>
    <cfRule type="cellIs" dxfId="504" priority="12" operator="between">
      <formula>0</formula>
      <formula>33</formula>
    </cfRule>
  </conditionalFormatting>
  <conditionalFormatting sqref="D16">
    <cfRule type="cellIs" dxfId="503" priority="4" operator="between">
      <formula>66</formula>
      <formula>100</formula>
    </cfRule>
    <cfRule type="cellIs" dxfId="502" priority="5" operator="between">
      <formula>33</formula>
      <formula>66</formula>
    </cfRule>
    <cfRule type="cellIs" dxfId="501" priority="6" operator="between">
      <formula>0</formula>
      <formula>33</formula>
    </cfRule>
  </conditionalFormatting>
  <conditionalFormatting sqref="E16">
    <cfRule type="cellIs" dxfId="500" priority="1" operator="between">
      <formula>66</formula>
      <formula>100</formula>
    </cfRule>
    <cfRule type="cellIs" dxfId="499" priority="2" operator="between">
      <formula>33</formula>
      <formula>66</formula>
    </cfRule>
    <cfRule type="cellIs" dxfId="49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390</v>
      </c>
      <c r="C6" s="420"/>
      <c r="D6" s="420"/>
      <c r="E6" s="420"/>
      <c r="F6" s="420"/>
      <c r="G6" s="421"/>
    </row>
    <row r="7" spans="1:8" ht="82.5" customHeight="1">
      <c r="A7" s="336" t="s">
        <v>306</v>
      </c>
      <c r="B7" s="416" t="s">
        <v>391</v>
      </c>
      <c r="C7" s="417"/>
      <c r="D7" s="417"/>
      <c r="E7" s="417"/>
      <c r="F7" s="417"/>
      <c r="G7" s="418"/>
    </row>
    <row r="8" spans="1:8" ht="29.25" customHeight="1">
      <c r="A8" s="336" t="s">
        <v>307</v>
      </c>
      <c r="B8" s="416" t="s">
        <v>392</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65</v>
      </c>
      <c r="D12" s="428"/>
      <c r="E12" s="338">
        <v>345</v>
      </c>
      <c r="F12" s="351">
        <f>IFERROR(E12*E16/100,0)</f>
        <v>309.96569205163945</v>
      </c>
      <c r="G12" s="350">
        <f>IFERROR(F12/E12*100,0)</f>
        <v>89.845128130909984</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6351000</v>
      </c>
      <c r="B15" s="373">
        <v>6763145.5999999996</v>
      </c>
      <c r="C15" s="341">
        <v>6735693.29</v>
      </c>
      <c r="D15" s="341">
        <v>6735693.29</v>
      </c>
      <c r="E15" s="341">
        <v>6076356.8300000001</v>
      </c>
      <c r="F15" s="342">
        <v>0</v>
      </c>
      <c r="G15" s="350">
        <f>IFERROR(B15-C15-F15,0)</f>
        <v>27452.30999999959</v>
      </c>
    </row>
    <row r="16" spans="1:8" ht="16.5" thickBot="1">
      <c r="A16" s="412" t="s">
        <v>458</v>
      </c>
      <c r="B16" s="412"/>
      <c r="C16" s="350">
        <f>IFERROR(C15/$B$15*100,0)</f>
        <v>99.594089620072651</v>
      </c>
      <c r="D16" s="350">
        <f>IFERROR(D15/$C$15*100,0)</f>
        <v>100</v>
      </c>
      <c r="E16" s="350">
        <f>IFERROR(E15/$B$15*100,0)</f>
        <v>89.845128130909984</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497" priority="16" operator="between">
      <formula>66</formula>
      <formula>100</formula>
    </cfRule>
    <cfRule type="cellIs" dxfId="496" priority="17" operator="between">
      <formula>33</formula>
      <formula>66</formula>
    </cfRule>
    <cfRule type="cellIs" dxfId="495" priority="18" operator="between">
      <formula>0</formula>
      <formula>33</formula>
    </cfRule>
  </conditionalFormatting>
  <conditionalFormatting sqref="C16">
    <cfRule type="cellIs" dxfId="494" priority="7" operator="between">
      <formula>66</formula>
      <formula>100</formula>
    </cfRule>
    <cfRule type="cellIs" dxfId="493" priority="8" operator="between">
      <formula>33</formula>
      <formula>66</formula>
    </cfRule>
    <cfRule type="cellIs" dxfId="492" priority="9" operator="between">
      <formula>0</formula>
      <formula>33</formula>
    </cfRule>
  </conditionalFormatting>
  <conditionalFormatting sqref="F12">
    <cfRule type="cellIs" dxfId="491" priority="13" operator="between">
      <formula>$E$12*0</formula>
      <formula>$E$12*0.329999</formula>
    </cfRule>
    <cfRule type="cellIs" dxfId="490" priority="14" operator="between">
      <formula>$E$12*0.33</formula>
      <formula>$E$12*0.6599999</formula>
    </cfRule>
    <cfRule type="cellIs" dxfId="489" priority="15" operator="between">
      <formula>$E$12*0.66</formula>
      <formula>$E$12*1</formula>
    </cfRule>
  </conditionalFormatting>
  <conditionalFormatting sqref="G15">
    <cfRule type="cellIs" dxfId="488" priority="10" operator="between">
      <formula>66</formula>
      <formula>100</formula>
    </cfRule>
    <cfRule type="cellIs" dxfId="487" priority="11" operator="between">
      <formula>33</formula>
      <formula>66</formula>
    </cfRule>
    <cfRule type="cellIs" dxfId="486" priority="12" operator="between">
      <formula>0</formula>
      <formula>33</formula>
    </cfRule>
  </conditionalFormatting>
  <conditionalFormatting sqref="D16">
    <cfRule type="cellIs" dxfId="485" priority="4" operator="between">
      <formula>66</formula>
      <formula>100</formula>
    </cfRule>
    <cfRule type="cellIs" dxfId="484" priority="5" operator="between">
      <formula>33</formula>
      <formula>66</formula>
    </cfRule>
    <cfRule type="cellIs" dxfId="483" priority="6" operator="between">
      <formula>0</formula>
      <formula>33</formula>
    </cfRule>
  </conditionalFormatting>
  <conditionalFormatting sqref="E16">
    <cfRule type="cellIs" dxfId="482" priority="1" operator="between">
      <formula>66</formula>
      <formula>100</formula>
    </cfRule>
    <cfRule type="cellIs" dxfId="481" priority="2" operator="between">
      <formula>33</formula>
      <formula>66</formula>
    </cfRule>
    <cfRule type="cellIs" dxfId="48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395</v>
      </c>
      <c r="C6" s="420"/>
      <c r="D6" s="420"/>
      <c r="E6" s="420"/>
      <c r="F6" s="420"/>
      <c r="G6" s="421"/>
    </row>
    <row r="7" spans="1:8" ht="82.5" customHeight="1">
      <c r="A7" s="336" t="s">
        <v>306</v>
      </c>
      <c r="B7" s="416" t="s">
        <v>396</v>
      </c>
      <c r="C7" s="417"/>
      <c r="D7" s="417"/>
      <c r="E7" s="417"/>
      <c r="F7" s="417"/>
      <c r="G7" s="418"/>
    </row>
    <row r="8" spans="1:8" ht="29.25" customHeight="1">
      <c r="A8" s="336" t="s">
        <v>307</v>
      </c>
      <c r="B8" s="416" t="s">
        <v>397</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398</v>
      </c>
      <c r="B12" s="426"/>
      <c r="C12" s="427" t="s">
        <v>65</v>
      </c>
      <c r="D12" s="428"/>
      <c r="E12" s="338">
        <v>48</v>
      </c>
      <c r="F12" s="351">
        <f>IFERROR(E12*E16/100,0)</f>
        <v>43.086846521490607</v>
      </c>
      <c r="G12" s="350">
        <f>IFERROR(F12/E12*100,0)</f>
        <v>89.764263586438759</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2801660</v>
      </c>
      <c r="B15" s="373">
        <v>1636083.26</v>
      </c>
      <c r="C15" s="341">
        <v>1633602</v>
      </c>
      <c r="D15" s="341">
        <v>1536241.08</v>
      </c>
      <c r="E15" s="341">
        <v>1468618.09</v>
      </c>
      <c r="F15" s="342">
        <v>0.03</v>
      </c>
      <c r="G15" s="350">
        <f>IFERROR(B15-C15-F15,0)</f>
        <v>2481.2300000000091</v>
      </c>
    </row>
    <row r="16" spans="1:8" ht="16.5" thickBot="1">
      <c r="A16" s="412" t="s">
        <v>458</v>
      </c>
      <c r="B16" s="412"/>
      <c r="C16" s="350">
        <f>IFERROR(C15/$B$15*100,0)</f>
        <v>99.848341459101547</v>
      </c>
      <c r="D16" s="350">
        <f>IFERROR(D15/$C$15*100,0)</f>
        <v>94.04010768840881</v>
      </c>
      <c r="E16" s="350">
        <f>IFERROR(E15/$B$15*100,0)</f>
        <v>89.764263586438759</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479" priority="16" operator="between">
      <formula>66</formula>
      <formula>100</formula>
    </cfRule>
    <cfRule type="cellIs" dxfId="478" priority="17" operator="between">
      <formula>33</formula>
      <formula>66</formula>
    </cfRule>
    <cfRule type="cellIs" dxfId="477" priority="18" operator="between">
      <formula>0</formula>
      <formula>33</formula>
    </cfRule>
  </conditionalFormatting>
  <conditionalFormatting sqref="C16">
    <cfRule type="cellIs" dxfId="476" priority="7" operator="between">
      <formula>66</formula>
      <formula>100</formula>
    </cfRule>
    <cfRule type="cellIs" dxfId="475" priority="8" operator="between">
      <formula>33</formula>
      <formula>66</formula>
    </cfRule>
    <cfRule type="cellIs" dxfId="474" priority="9" operator="between">
      <formula>0</formula>
      <formula>33</formula>
    </cfRule>
  </conditionalFormatting>
  <conditionalFormatting sqref="F12">
    <cfRule type="cellIs" dxfId="473" priority="13" operator="between">
      <formula>$E$12*0</formula>
      <formula>$E$12*0.329999</formula>
    </cfRule>
    <cfRule type="cellIs" dxfId="472" priority="14" operator="between">
      <formula>$E$12*0.33</formula>
      <formula>$E$12*0.6599999</formula>
    </cfRule>
    <cfRule type="cellIs" dxfId="471" priority="15" operator="between">
      <formula>$E$12*0.66</formula>
      <formula>$E$12*1</formula>
    </cfRule>
  </conditionalFormatting>
  <conditionalFormatting sqref="G15">
    <cfRule type="cellIs" dxfId="470" priority="10" operator="between">
      <formula>66</formula>
      <formula>100</formula>
    </cfRule>
    <cfRule type="cellIs" dxfId="469" priority="11" operator="between">
      <formula>33</formula>
      <formula>66</formula>
    </cfRule>
    <cfRule type="cellIs" dxfId="468" priority="12" operator="between">
      <formula>0</formula>
      <formula>33</formula>
    </cfRule>
  </conditionalFormatting>
  <conditionalFormatting sqref="D16">
    <cfRule type="cellIs" dxfId="467" priority="4" operator="between">
      <formula>66</formula>
      <formula>100</formula>
    </cfRule>
    <cfRule type="cellIs" dxfId="466" priority="5" operator="between">
      <formula>33</formula>
      <formula>66</formula>
    </cfRule>
    <cfRule type="cellIs" dxfId="465" priority="6" operator="between">
      <formula>0</formula>
      <formula>33</formula>
    </cfRule>
  </conditionalFormatting>
  <conditionalFormatting sqref="E16">
    <cfRule type="cellIs" dxfId="464" priority="1" operator="between">
      <formula>66</formula>
      <formula>100</formula>
    </cfRule>
    <cfRule type="cellIs" dxfId="463" priority="2" operator="between">
      <formula>33</formula>
      <formula>66</formula>
    </cfRule>
    <cfRule type="cellIs" dxfId="46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399</v>
      </c>
      <c r="C6" s="420"/>
      <c r="D6" s="420"/>
      <c r="E6" s="420"/>
      <c r="F6" s="420"/>
      <c r="G6" s="421"/>
    </row>
    <row r="7" spans="1:8" ht="51" customHeight="1">
      <c r="A7" s="336" t="s">
        <v>306</v>
      </c>
      <c r="B7" s="416" t="s">
        <v>400</v>
      </c>
      <c r="C7" s="417"/>
      <c r="D7" s="417"/>
      <c r="E7" s="417"/>
      <c r="F7" s="417"/>
      <c r="G7" s="418"/>
    </row>
    <row r="8" spans="1:8" ht="29.25" customHeight="1">
      <c r="A8" s="336" t="s">
        <v>307</v>
      </c>
      <c r="B8" s="416" t="s">
        <v>401</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402</v>
      </c>
      <c r="B12" s="426"/>
      <c r="C12" s="427" t="s">
        <v>380</v>
      </c>
      <c r="D12" s="428"/>
      <c r="E12" s="338">
        <v>100</v>
      </c>
      <c r="F12" s="351">
        <f>IFERROR(E12*E16/100,0)</f>
        <v>29.958588564574175</v>
      </c>
      <c r="G12" s="350">
        <f>IFERROR(F12/E12*100,0)</f>
        <v>29.958588564574175</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867000</v>
      </c>
      <c r="B15" s="373">
        <v>750300</v>
      </c>
      <c r="C15" s="341">
        <v>244195.29</v>
      </c>
      <c r="D15" s="341">
        <v>224779.29</v>
      </c>
      <c r="E15" s="341">
        <v>224779.29</v>
      </c>
      <c r="F15" s="342">
        <v>27903.8</v>
      </c>
      <c r="G15" s="350">
        <f>IFERROR(B15-C15-F15,0)</f>
        <v>478200.91</v>
      </c>
    </row>
    <row r="16" spans="1:8" ht="16.5" thickBot="1">
      <c r="A16" s="412" t="s">
        <v>458</v>
      </c>
      <c r="B16" s="412"/>
      <c r="C16" s="350">
        <f>IFERROR(C15/$B$15*100,0)</f>
        <v>32.546353458616558</v>
      </c>
      <c r="D16" s="350">
        <f>IFERROR(D15/$C$15*100,0)</f>
        <v>92.048986694215102</v>
      </c>
      <c r="E16" s="350">
        <f>IFERROR(E15/$B$15*100,0)</f>
        <v>29.958588564574175</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461" priority="16" operator="between">
      <formula>66</formula>
      <formula>100</formula>
    </cfRule>
    <cfRule type="cellIs" dxfId="460" priority="17" operator="between">
      <formula>33</formula>
      <formula>66</formula>
    </cfRule>
    <cfRule type="cellIs" dxfId="459" priority="18" operator="between">
      <formula>0</formula>
      <formula>33</formula>
    </cfRule>
  </conditionalFormatting>
  <conditionalFormatting sqref="F12">
    <cfRule type="cellIs" dxfId="458" priority="13" operator="between">
      <formula>$E$12*0</formula>
      <formula>$E$12*0.329999</formula>
    </cfRule>
    <cfRule type="cellIs" dxfId="457" priority="14" operator="between">
      <formula>$E$12*0.33</formula>
      <formula>$E$12*0.6599999</formula>
    </cfRule>
    <cfRule type="cellIs" dxfId="456" priority="15" operator="between">
      <formula>$E$12*0.66</formula>
      <formula>$E$12*1</formula>
    </cfRule>
  </conditionalFormatting>
  <conditionalFormatting sqref="C16">
    <cfRule type="cellIs" dxfId="455" priority="7" operator="between">
      <formula>66</formula>
      <formula>100</formula>
    </cfRule>
    <cfRule type="cellIs" dxfId="454" priority="8" operator="between">
      <formula>33</formula>
      <formula>66</formula>
    </cfRule>
    <cfRule type="cellIs" dxfId="453" priority="9" operator="between">
      <formula>0</formula>
      <formula>33</formula>
    </cfRule>
  </conditionalFormatting>
  <conditionalFormatting sqref="G15">
    <cfRule type="cellIs" dxfId="452" priority="10" operator="between">
      <formula>66</formula>
      <formula>100</formula>
    </cfRule>
    <cfRule type="cellIs" dxfId="451" priority="11" operator="between">
      <formula>33</formula>
      <formula>66</formula>
    </cfRule>
    <cfRule type="cellIs" dxfId="450" priority="12" operator="between">
      <formula>0</formula>
      <formula>33</formula>
    </cfRule>
  </conditionalFormatting>
  <conditionalFormatting sqref="D16">
    <cfRule type="cellIs" dxfId="449" priority="4" operator="between">
      <formula>66</formula>
      <formula>100</formula>
    </cfRule>
    <cfRule type="cellIs" dxfId="448" priority="5" operator="between">
      <formula>33</formula>
      <formula>66</formula>
    </cfRule>
    <cfRule type="cellIs" dxfId="447" priority="6" operator="between">
      <formula>0</formula>
      <formula>33</formula>
    </cfRule>
  </conditionalFormatting>
  <conditionalFormatting sqref="E16">
    <cfRule type="cellIs" dxfId="446" priority="1" operator="between">
      <formula>66</formula>
      <formula>100</formula>
    </cfRule>
    <cfRule type="cellIs" dxfId="445" priority="2" operator="between">
      <formula>33</formula>
      <formula>66</formula>
    </cfRule>
    <cfRule type="cellIs" dxfId="44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4"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403</v>
      </c>
      <c r="C6" s="420"/>
      <c r="D6" s="420"/>
      <c r="E6" s="420"/>
      <c r="F6" s="420"/>
      <c r="G6" s="421"/>
    </row>
    <row r="7" spans="1:8" ht="106.5" customHeight="1">
      <c r="A7" s="336" t="s">
        <v>306</v>
      </c>
      <c r="B7" s="416" t="s">
        <v>404</v>
      </c>
      <c r="C7" s="417"/>
      <c r="D7" s="417"/>
      <c r="E7" s="417"/>
      <c r="F7" s="417"/>
      <c r="G7" s="418"/>
    </row>
    <row r="8" spans="1:8" ht="29.25" customHeight="1">
      <c r="A8" s="336" t="s">
        <v>307</v>
      </c>
      <c r="B8" s="416" t="s">
        <v>405</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406</v>
      </c>
      <c r="B12" s="426"/>
      <c r="C12" s="427" t="s">
        <v>380</v>
      </c>
      <c r="D12" s="428"/>
      <c r="E12" s="338">
        <v>100</v>
      </c>
      <c r="F12" s="351">
        <f>IFERROR(E12*E16/100,0)</f>
        <v>58.838147594606973</v>
      </c>
      <c r="G12" s="350">
        <f>IFERROR(F12/E12*100,0)</f>
        <v>58.838147594606973</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3003493</v>
      </c>
      <c r="B15" s="373">
        <v>7363392.0800000001</v>
      </c>
      <c r="C15" s="341">
        <v>7049914.3099999996</v>
      </c>
      <c r="D15" s="341">
        <v>4790759.91</v>
      </c>
      <c r="E15" s="341">
        <v>4332483.5</v>
      </c>
      <c r="F15" s="342">
        <v>21513.4</v>
      </c>
      <c r="G15" s="350">
        <f>IFERROR(B15-C15-F15,0)</f>
        <v>291964.37000000046</v>
      </c>
    </row>
    <row r="16" spans="1:8" ht="16.5" thickBot="1">
      <c r="A16" s="412" t="s">
        <v>458</v>
      </c>
      <c r="B16" s="412"/>
      <c r="C16" s="350">
        <f>IFERROR(C15/$B$15*100,0)</f>
        <v>95.74275325021128</v>
      </c>
      <c r="D16" s="350">
        <f>IFERROR(D15/$C$15*100,0)</f>
        <v>67.954867241499855</v>
      </c>
      <c r="E16" s="350">
        <f>IFERROR(E15/$B$15*100,0)</f>
        <v>58.838147594606973</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443" priority="16" operator="between">
      <formula>66</formula>
      <formula>100</formula>
    </cfRule>
    <cfRule type="cellIs" dxfId="442" priority="17" operator="between">
      <formula>33</formula>
      <formula>66</formula>
    </cfRule>
    <cfRule type="cellIs" dxfId="441" priority="18" operator="between">
      <formula>0</formula>
      <formula>33</formula>
    </cfRule>
  </conditionalFormatting>
  <conditionalFormatting sqref="C16">
    <cfRule type="cellIs" dxfId="440" priority="7" operator="between">
      <formula>66</formula>
      <formula>100</formula>
    </cfRule>
    <cfRule type="cellIs" dxfId="439" priority="8" operator="between">
      <formula>33</formula>
      <formula>66</formula>
    </cfRule>
    <cfRule type="cellIs" dxfId="438" priority="9" operator="between">
      <formula>0</formula>
      <formula>33</formula>
    </cfRule>
  </conditionalFormatting>
  <conditionalFormatting sqref="F12">
    <cfRule type="cellIs" dxfId="437" priority="13" operator="between">
      <formula>$E$12*0</formula>
      <formula>$E$12*0.329999</formula>
    </cfRule>
    <cfRule type="cellIs" dxfId="436" priority="14" operator="between">
      <formula>$E$12*0.33</formula>
      <formula>$E$12*0.6599999</formula>
    </cfRule>
    <cfRule type="cellIs" dxfId="435" priority="15" operator="between">
      <formula>$E$12*0.66</formula>
      <formula>$E$12*1</formula>
    </cfRule>
  </conditionalFormatting>
  <conditionalFormatting sqref="G15">
    <cfRule type="cellIs" dxfId="434" priority="10" operator="between">
      <formula>66</formula>
      <formula>100</formula>
    </cfRule>
    <cfRule type="cellIs" dxfId="433" priority="11" operator="between">
      <formula>33</formula>
      <formula>66</formula>
    </cfRule>
    <cfRule type="cellIs" dxfId="432" priority="12" operator="between">
      <formula>0</formula>
      <formula>33</formula>
    </cfRule>
  </conditionalFormatting>
  <conditionalFormatting sqref="D16">
    <cfRule type="cellIs" dxfId="431" priority="4" operator="between">
      <formula>66</formula>
      <formula>100</formula>
    </cfRule>
    <cfRule type="cellIs" dxfId="430" priority="5" operator="between">
      <formula>33</formula>
      <formula>66</formula>
    </cfRule>
    <cfRule type="cellIs" dxfId="429" priority="6" operator="between">
      <formula>0</formula>
      <formula>33</formula>
    </cfRule>
  </conditionalFormatting>
  <conditionalFormatting sqref="E16">
    <cfRule type="cellIs" dxfId="428" priority="1" operator="between">
      <formula>66</formula>
      <formula>100</formula>
    </cfRule>
    <cfRule type="cellIs" dxfId="427" priority="2" operator="between">
      <formula>33</formula>
      <formula>66</formula>
    </cfRule>
    <cfRule type="cellIs" dxfId="42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407</v>
      </c>
      <c r="C6" s="420"/>
      <c r="D6" s="420"/>
      <c r="E6" s="420"/>
      <c r="F6" s="420"/>
      <c r="G6" s="421"/>
    </row>
    <row r="7" spans="1:8" ht="72" customHeight="1">
      <c r="A7" s="336" t="s">
        <v>306</v>
      </c>
      <c r="B7" s="416" t="s">
        <v>408</v>
      </c>
      <c r="C7" s="417"/>
      <c r="D7" s="417"/>
      <c r="E7" s="417"/>
      <c r="F7" s="417"/>
      <c r="G7" s="418"/>
    </row>
    <row r="8" spans="1:8" ht="29.25" customHeight="1">
      <c r="A8" s="336" t="s">
        <v>307</v>
      </c>
      <c r="B8" s="416" t="s">
        <v>409</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384</v>
      </c>
      <c r="B12" s="426"/>
      <c r="C12" s="427" t="s">
        <v>65</v>
      </c>
      <c r="D12" s="428"/>
      <c r="E12" s="338">
        <v>89</v>
      </c>
      <c r="F12" s="351">
        <f>IFERROR(E12*E16/100,0)</f>
        <v>79.742199947763908</v>
      </c>
      <c r="G12" s="350">
        <f>IFERROR(F12/E12*100,0)</f>
        <v>89.597977469397648</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3394683</v>
      </c>
      <c r="B15" s="373">
        <v>2785967.24</v>
      </c>
      <c r="C15" s="341">
        <v>2780048.14</v>
      </c>
      <c r="D15" s="341">
        <v>2780048.14</v>
      </c>
      <c r="E15" s="341">
        <v>2496170.2999999998</v>
      </c>
      <c r="F15" s="342">
        <v>0</v>
      </c>
      <c r="G15" s="350">
        <f>IFERROR(B15-C15-F15,0)</f>
        <v>5919.1000000000931</v>
      </c>
    </row>
    <row r="16" spans="1:8" ht="16.5" thickBot="1">
      <c r="A16" s="412" t="s">
        <v>458</v>
      </c>
      <c r="B16" s="412"/>
      <c r="C16" s="350">
        <f>IFERROR(C15/$B$15*100,0)</f>
        <v>99.787538779529939</v>
      </c>
      <c r="D16" s="350">
        <f>IFERROR(D15/$C$15*100,0)</f>
        <v>100</v>
      </c>
      <c r="E16" s="350">
        <f>IFERROR(E15/$B$15*100,0)</f>
        <v>89.597977469397648</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425" priority="16" operator="between">
      <formula>66</formula>
      <formula>100</formula>
    </cfRule>
    <cfRule type="cellIs" dxfId="424" priority="17" operator="between">
      <formula>33</formula>
      <formula>66</formula>
    </cfRule>
    <cfRule type="cellIs" dxfId="423" priority="18" operator="between">
      <formula>0</formula>
      <formula>33</formula>
    </cfRule>
  </conditionalFormatting>
  <conditionalFormatting sqref="C16">
    <cfRule type="cellIs" dxfId="422" priority="7" operator="between">
      <formula>66</formula>
      <formula>100</formula>
    </cfRule>
    <cfRule type="cellIs" dxfId="421" priority="8" operator="between">
      <formula>33</formula>
      <formula>66</formula>
    </cfRule>
    <cfRule type="cellIs" dxfId="420" priority="9" operator="between">
      <formula>0</formula>
      <formula>33</formula>
    </cfRule>
  </conditionalFormatting>
  <conditionalFormatting sqref="F12">
    <cfRule type="cellIs" dxfId="419" priority="13" operator="between">
      <formula>$E$12*0</formula>
      <formula>$E$12*0.329999</formula>
    </cfRule>
    <cfRule type="cellIs" dxfId="418" priority="14" operator="between">
      <formula>$E$12*0.33</formula>
      <formula>$E$12*0.6599999</formula>
    </cfRule>
    <cfRule type="cellIs" dxfId="417" priority="15" operator="between">
      <formula>$E$12*0.66</formula>
      <formula>$E$12*1</formula>
    </cfRule>
  </conditionalFormatting>
  <conditionalFormatting sqref="G15">
    <cfRule type="cellIs" dxfId="416" priority="10" operator="between">
      <formula>66</formula>
      <formula>100</formula>
    </cfRule>
    <cfRule type="cellIs" dxfId="415" priority="11" operator="between">
      <formula>33</formula>
      <formula>66</formula>
    </cfRule>
    <cfRule type="cellIs" dxfId="414" priority="12" operator="between">
      <formula>0</formula>
      <formula>33</formula>
    </cfRule>
  </conditionalFormatting>
  <conditionalFormatting sqref="D16">
    <cfRule type="cellIs" dxfId="413" priority="4" operator="between">
      <formula>66</formula>
      <formula>100</formula>
    </cfRule>
    <cfRule type="cellIs" dxfId="412" priority="5" operator="between">
      <formula>33</formula>
      <formula>66</formula>
    </cfRule>
    <cfRule type="cellIs" dxfId="411" priority="6" operator="between">
      <formula>0</formula>
      <formula>33</formula>
    </cfRule>
  </conditionalFormatting>
  <conditionalFormatting sqref="E16">
    <cfRule type="cellIs" dxfId="410" priority="1" operator="between">
      <formula>66</formula>
      <formula>100</formula>
    </cfRule>
    <cfRule type="cellIs" dxfId="409" priority="2" operator="between">
      <formula>33</formula>
      <formula>66</formula>
    </cfRule>
    <cfRule type="cellIs" dxfId="40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410</v>
      </c>
      <c r="C6" s="420"/>
      <c r="D6" s="420"/>
      <c r="E6" s="420"/>
      <c r="F6" s="420"/>
      <c r="G6" s="421"/>
    </row>
    <row r="7" spans="1:8" ht="82.5" customHeight="1">
      <c r="A7" s="336" t="s">
        <v>306</v>
      </c>
      <c r="B7" s="416" t="s">
        <v>411</v>
      </c>
      <c r="C7" s="417"/>
      <c r="D7" s="417"/>
      <c r="E7" s="417"/>
      <c r="F7" s="417"/>
      <c r="G7" s="418"/>
    </row>
    <row r="8" spans="1:8" ht="29.25" customHeight="1">
      <c r="A8" s="336" t="s">
        <v>307</v>
      </c>
      <c r="B8" s="416" t="s">
        <v>412</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384</v>
      </c>
      <c r="B12" s="426"/>
      <c r="C12" s="427" t="s">
        <v>65</v>
      </c>
      <c r="D12" s="428"/>
      <c r="E12" s="338">
        <v>167</v>
      </c>
      <c r="F12" s="351">
        <f>IFERROR(E12*E16/100,0)</f>
        <v>107.52854870328402</v>
      </c>
      <c r="G12" s="350">
        <f>IFERROR(F12/E12*100,0)</f>
        <v>64.388352516936536</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3078507</v>
      </c>
      <c r="B15" s="373">
        <v>1552040.72</v>
      </c>
      <c r="C15" s="341">
        <v>1183630.6299999999</v>
      </c>
      <c r="D15" s="341">
        <v>1183630.6299999999</v>
      </c>
      <c r="E15" s="341">
        <v>999333.45</v>
      </c>
      <c r="F15" s="342">
        <v>0</v>
      </c>
      <c r="G15" s="350">
        <f>IFERROR(B15-C15-F15,0)</f>
        <v>368410.09000000008</v>
      </c>
    </row>
    <row r="16" spans="1:8" ht="16.5" thickBot="1">
      <c r="A16" s="412" t="s">
        <v>458</v>
      </c>
      <c r="B16" s="412"/>
      <c r="C16" s="350">
        <f>IFERROR(C15/$B$15*100,0)</f>
        <v>76.26285926312552</v>
      </c>
      <c r="D16" s="350">
        <f>IFERROR(D15/$C$15*100,0)</f>
        <v>100</v>
      </c>
      <c r="E16" s="350">
        <f>IFERROR(E15/$B$15*100,0)</f>
        <v>64.388352516936536</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5">
    <cfRule type="cellIs" dxfId="407" priority="10" operator="between">
      <formula>66</formula>
      <formula>100</formula>
    </cfRule>
    <cfRule type="cellIs" dxfId="406" priority="11" operator="between">
      <formula>33</formula>
      <formula>66</formula>
    </cfRule>
    <cfRule type="cellIs" dxfId="405" priority="12" operator="between">
      <formula>0</formula>
      <formula>33</formula>
    </cfRule>
  </conditionalFormatting>
  <conditionalFormatting sqref="G12">
    <cfRule type="cellIs" dxfId="404" priority="16" operator="between">
      <formula>66</formula>
      <formula>100</formula>
    </cfRule>
    <cfRule type="cellIs" dxfId="403" priority="17" operator="between">
      <formula>33</formula>
      <formula>66</formula>
    </cfRule>
    <cfRule type="cellIs" dxfId="402" priority="18" operator="between">
      <formula>0</formula>
      <formula>33</formula>
    </cfRule>
  </conditionalFormatting>
  <conditionalFormatting sqref="F12">
    <cfRule type="cellIs" dxfId="401" priority="13" operator="between">
      <formula>$E$12*0</formula>
      <formula>$E$12*0.329999</formula>
    </cfRule>
    <cfRule type="cellIs" dxfId="400" priority="14" operator="between">
      <formula>$E$12*0.33</formula>
      <formula>$E$12*0.6599999</formula>
    </cfRule>
    <cfRule type="cellIs" dxfId="399" priority="15" operator="between">
      <formula>$E$12*0.66</formula>
      <formula>$E$12*1</formula>
    </cfRule>
  </conditionalFormatting>
  <conditionalFormatting sqref="C16">
    <cfRule type="cellIs" dxfId="398" priority="7" operator="between">
      <formula>66</formula>
      <formula>100</formula>
    </cfRule>
    <cfRule type="cellIs" dxfId="397" priority="8" operator="between">
      <formula>33</formula>
      <formula>66</formula>
    </cfRule>
    <cfRule type="cellIs" dxfId="396" priority="9" operator="between">
      <formula>0</formula>
      <formula>33</formula>
    </cfRule>
  </conditionalFormatting>
  <conditionalFormatting sqref="D16">
    <cfRule type="cellIs" dxfId="395" priority="4" operator="between">
      <formula>66</formula>
      <formula>100</formula>
    </cfRule>
    <cfRule type="cellIs" dxfId="394" priority="5" operator="between">
      <formula>33</formula>
      <formula>66</formula>
    </cfRule>
    <cfRule type="cellIs" dxfId="393" priority="6" operator="between">
      <formula>0</formula>
      <formula>33</formula>
    </cfRule>
  </conditionalFormatting>
  <conditionalFormatting sqref="E16">
    <cfRule type="cellIs" dxfId="392" priority="1" operator="between">
      <formula>66</formula>
      <formula>100</formula>
    </cfRule>
    <cfRule type="cellIs" dxfId="391" priority="2" operator="between">
      <formula>33</formula>
      <formula>66</formula>
    </cfRule>
    <cfRule type="cellIs" dxfId="39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413</v>
      </c>
      <c r="C6" s="420"/>
      <c r="D6" s="420"/>
      <c r="E6" s="420"/>
      <c r="F6" s="420"/>
      <c r="G6" s="421"/>
    </row>
    <row r="7" spans="1:8" ht="111.75" customHeight="1">
      <c r="A7" s="336" t="s">
        <v>306</v>
      </c>
      <c r="B7" s="416" t="s">
        <v>414</v>
      </c>
      <c r="C7" s="417"/>
      <c r="D7" s="417"/>
      <c r="E7" s="417"/>
      <c r="F7" s="417"/>
      <c r="G7" s="418"/>
    </row>
    <row r="8" spans="1:8" ht="29.25" customHeight="1">
      <c r="A8" s="336" t="s">
        <v>307</v>
      </c>
      <c r="B8" s="416" t="s">
        <v>415</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380</v>
      </c>
      <c r="D12" s="428"/>
      <c r="E12" s="338">
        <v>100</v>
      </c>
      <c r="F12" s="351">
        <f>IFERROR(E12*E16/100,0)</f>
        <v>62.957030913277812</v>
      </c>
      <c r="G12" s="350">
        <f>IFERROR(F12/E12*100,0)</f>
        <v>62.957030913277812</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296000</v>
      </c>
      <c r="B15" s="373">
        <v>243617</v>
      </c>
      <c r="C15" s="341">
        <v>209246.87</v>
      </c>
      <c r="D15" s="341">
        <v>156102.31</v>
      </c>
      <c r="E15" s="341">
        <v>153374.03</v>
      </c>
      <c r="F15" s="342">
        <v>11348.64</v>
      </c>
      <c r="G15" s="350">
        <f>IFERROR(B15-C15-F15,0)</f>
        <v>23021.490000000005</v>
      </c>
    </row>
    <row r="16" spans="1:8" ht="16.5" thickBot="1">
      <c r="A16" s="412" t="s">
        <v>458</v>
      </c>
      <c r="B16" s="412"/>
      <c r="C16" s="350">
        <f>IFERROR(C15/$B$15*100,0)</f>
        <v>85.891735798404866</v>
      </c>
      <c r="D16" s="350">
        <f>IFERROR(D15/$C$15*100,0)</f>
        <v>74.601980904182696</v>
      </c>
      <c r="E16" s="350">
        <f>IFERROR(E15/$B$15*100,0)</f>
        <v>62.957030913277812</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389" priority="16" operator="between">
      <formula>66</formula>
      <formula>100</formula>
    </cfRule>
    <cfRule type="cellIs" dxfId="388" priority="17" operator="between">
      <formula>33</formula>
      <formula>66</formula>
    </cfRule>
    <cfRule type="cellIs" dxfId="387" priority="18" operator="between">
      <formula>0</formula>
      <formula>33</formula>
    </cfRule>
  </conditionalFormatting>
  <conditionalFormatting sqref="C16">
    <cfRule type="cellIs" dxfId="386" priority="7" operator="between">
      <formula>66</formula>
      <formula>100</formula>
    </cfRule>
    <cfRule type="cellIs" dxfId="385" priority="8" operator="between">
      <formula>33</formula>
      <formula>66</formula>
    </cfRule>
    <cfRule type="cellIs" dxfId="384" priority="9" operator="between">
      <formula>0</formula>
      <formula>33</formula>
    </cfRule>
  </conditionalFormatting>
  <conditionalFormatting sqref="F12">
    <cfRule type="cellIs" dxfId="383" priority="13" operator="between">
      <formula>$E$12*0</formula>
      <formula>$E$12*0.329999</formula>
    </cfRule>
    <cfRule type="cellIs" dxfId="382" priority="14" operator="between">
      <formula>$E$12*0.33</formula>
      <formula>$E$12*0.6599999</formula>
    </cfRule>
    <cfRule type="cellIs" dxfId="381" priority="15" operator="between">
      <formula>$E$12*0.66</formula>
      <formula>$E$12*1</formula>
    </cfRule>
  </conditionalFormatting>
  <conditionalFormatting sqref="G15">
    <cfRule type="cellIs" dxfId="380" priority="10" operator="between">
      <formula>66</formula>
      <formula>100</formula>
    </cfRule>
    <cfRule type="cellIs" dxfId="379" priority="11" operator="between">
      <formula>33</formula>
      <formula>66</formula>
    </cfRule>
    <cfRule type="cellIs" dxfId="378" priority="12" operator="between">
      <formula>0</formula>
      <formula>33</formula>
    </cfRule>
  </conditionalFormatting>
  <conditionalFormatting sqref="D16">
    <cfRule type="cellIs" dxfId="377" priority="4" operator="between">
      <formula>66</formula>
      <formula>100</formula>
    </cfRule>
    <cfRule type="cellIs" dxfId="376" priority="5" operator="between">
      <formula>33</formula>
      <formula>66</formula>
    </cfRule>
    <cfRule type="cellIs" dxfId="375" priority="6" operator="between">
      <formula>0</formula>
      <formula>33</formula>
    </cfRule>
  </conditionalFormatting>
  <conditionalFormatting sqref="E16">
    <cfRule type="cellIs" dxfId="374" priority="1" operator="between">
      <formula>66</formula>
      <formula>100</formula>
    </cfRule>
    <cfRule type="cellIs" dxfId="373" priority="2" operator="between">
      <formula>33</formula>
      <formula>66</formula>
    </cfRule>
    <cfRule type="cellIs" dxfId="37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9.855468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416</v>
      </c>
      <c r="C6" s="420"/>
      <c r="D6" s="420"/>
      <c r="E6" s="420"/>
      <c r="F6" s="420"/>
      <c r="G6" s="421"/>
    </row>
    <row r="7" spans="1:8" ht="88.5" customHeight="1">
      <c r="A7" s="337" t="s">
        <v>306</v>
      </c>
      <c r="B7" s="416" t="s">
        <v>417</v>
      </c>
      <c r="C7" s="417"/>
      <c r="D7" s="417"/>
      <c r="E7" s="417"/>
      <c r="F7" s="417"/>
      <c r="G7" s="418"/>
    </row>
    <row r="8" spans="1:8" ht="29.25" customHeight="1">
      <c r="A8" s="337" t="s">
        <v>307</v>
      </c>
      <c r="B8" s="416" t="s">
        <v>418</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398</v>
      </c>
      <c r="B12" s="426"/>
      <c r="C12" s="427" t="s">
        <v>65</v>
      </c>
      <c r="D12" s="428"/>
      <c r="E12" s="338">
        <v>69</v>
      </c>
      <c r="F12" s="351">
        <f>IFERROR(E12*E16/100,0)</f>
        <v>53.579748119437426</v>
      </c>
      <c r="G12" s="350">
        <f>IFERROR(F12/E12*100,0)</f>
        <v>77.651808868749896</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3881550</v>
      </c>
      <c r="B15" s="373">
        <v>4463425</v>
      </c>
      <c r="C15" s="341">
        <v>4303153.5599999996</v>
      </c>
      <c r="D15" s="341">
        <v>3780098.63</v>
      </c>
      <c r="E15" s="341">
        <v>3465930.25</v>
      </c>
      <c r="F15" s="342">
        <v>55.3</v>
      </c>
      <c r="G15" s="350">
        <f>IFERROR(B15-C15-F15,0)</f>
        <v>160216.14000000042</v>
      </c>
    </row>
    <row r="16" spans="1:8" ht="16.5" thickBot="1">
      <c r="A16" s="412" t="s">
        <v>458</v>
      </c>
      <c r="B16" s="412"/>
      <c r="C16" s="350">
        <f>IFERROR(C15/$B$15*100,0)</f>
        <v>96.409227443051009</v>
      </c>
      <c r="D16" s="350">
        <f>IFERROR(D15/$C$15*100,0)</f>
        <v>87.84484628059613</v>
      </c>
      <c r="E16" s="350">
        <f>IFERROR(E15/$B$15*100,0)</f>
        <v>77.651808868749896</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371" priority="16" operator="between">
      <formula>66</formula>
      <formula>100</formula>
    </cfRule>
    <cfRule type="cellIs" dxfId="370" priority="17" operator="between">
      <formula>33</formula>
      <formula>66</formula>
    </cfRule>
    <cfRule type="cellIs" dxfId="369" priority="18" operator="between">
      <formula>0</formula>
      <formula>33</formula>
    </cfRule>
  </conditionalFormatting>
  <conditionalFormatting sqref="C16">
    <cfRule type="cellIs" dxfId="368" priority="7" operator="between">
      <formula>66</formula>
      <formula>100</formula>
    </cfRule>
    <cfRule type="cellIs" dxfId="367" priority="8" operator="between">
      <formula>33</formula>
      <formula>66</formula>
    </cfRule>
    <cfRule type="cellIs" dxfId="366" priority="9" operator="between">
      <formula>0</formula>
      <formula>33</formula>
    </cfRule>
  </conditionalFormatting>
  <conditionalFormatting sqref="F12">
    <cfRule type="cellIs" dxfId="365" priority="13" operator="between">
      <formula>$E$12*0</formula>
      <formula>$E$12*0.329999</formula>
    </cfRule>
    <cfRule type="cellIs" dxfId="364" priority="14" operator="between">
      <formula>$E$12*0.33</formula>
      <formula>$E$12*0.6599999</formula>
    </cfRule>
    <cfRule type="cellIs" dxfId="363" priority="15" operator="between">
      <formula>$E$12*0.66</formula>
      <formula>$E$12*1</formula>
    </cfRule>
  </conditionalFormatting>
  <conditionalFormatting sqref="G15">
    <cfRule type="cellIs" dxfId="362" priority="10" operator="between">
      <formula>66</formula>
      <formula>100</formula>
    </cfRule>
    <cfRule type="cellIs" dxfId="361" priority="11" operator="between">
      <formula>33</formula>
      <formula>66</formula>
    </cfRule>
    <cfRule type="cellIs" dxfId="360" priority="12" operator="between">
      <formula>0</formula>
      <formula>33</formula>
    </cfRule>
  </conditionalFormatting>
  <conditionalFormatting sqref="D16">
    <cfRule type="cellIs" dxfId="359" priority="4" operator="between">
      <formula>66</formula>
      <formula>100</formula>
    </cfRule>
    <cfRule type="cellIs" dxfId="358" priority="5" operator="between">
      <formula>33</formula>
      <formula>66</formula>
    </cfRule>
    <cfRule type="cellIs" dxfId="357" priority="6" operator="between">
      <formula>0</formula>
      <formula>33</formula>
    </cfRule>
  </conditionalFormatting>
  <conditionalFormatting sqref="E16">
    <cfRule type="cellIs" dxfId="356" priority="1" operator="between">
      <formula>66</formula>
      <formula>100</formula>
    </cfRule>
    <cfRule type="cellIs" dxfId="355" priority="2" operator="between">
      <formula>33</formula>
      <formula>66</formula>
    </cfRule>
    <cfRule type="cellIs" dxfId="35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359</v>
      </c>
      <c r="C6" s="420"/>
      <c r="D6" s="420"/>
      <c r="E6" s="420"/>
      <c r="F6" s="420"/>
      <c r="G6" s="421"/>
    </row>
    <row r="7" spans="1:8" ht="90" customHeight="1">
      <c r="A7" s="336" t="s">
        <v>306</v>
      </c>
      <c r="B7" s="416" t="s">
        <v>360</v>
      </c>
      <c r="C7" s="417"/>
      <c r="D7" s="417"/>
      <c r="E7" s="417"/>
      <c r="F7" s="417"/>
      <c r="G7" s="418"/>
    </row>
    <row r="8" spans="1:8" ht="44.25" customHeight="1">
      <c r="A8" s="336" t="s">
        <v>307</v>
      </c>
      <c r="B8" s="416" t="s">
        <v>361</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362</v>
      </c>
      <c r="B12" s="426"/>
      <c r="C12" s="427" t="s">
        <v>363</v>
      </c>
      <c r="D12" s="428"/>
      <c r="E12" s="338">
        <v>100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235000</v>
      </c>
      <c r="B15" s="373">
        <v>234710</v>
      </c>
      <c r="C15" s="341">
        <v>0</v>
      </c>
      <c r="D15" s="341">
        <v>0</v>
      </c>
      <c r="E15" s="341">
        <v>0</v>
      </c>
      <c r="F15" s="342">
        <v>0</v>
      </c>
      <c r="G15" s="350">
        <f>IFERROR(B15-C15-F15,0)</f>
        <v>234710</v>
      </c>
    </row>
    <row r="16" spans="1:8" ht="16.5" thickBot="1">
      <c r="A16" s="412" t="s">
        <v>458</v>
      </c>
      <c r="B16" s="412"/>
      <c r="C16" s="350">
        <f>IFERROR(C15/$B$15*100,0)</f>
        <v>0</v>
      </c>
      <c r="D16" s="350">
        <f>IFERROR(D15/$C$15*100,0)</f>
        <v>0</v>
      </c>
      <c r="E16" s="350">
        <f>IFERROR(E15/$B$15*100,0)</f>
        <v>0</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677" priority="16" operator="between">
      <formula>66</formula>
      <formula>100</formula>
    </cfRule>
    <cfRule type="cellIs" dxfId="676" priority="17" operator="between">
      <formula>33</formula>
      <formula>66</formula>
    </cfRule>
    <cfRule type="cellIs" dxfId="675" priority="18" operator="between">
      <formula>0</formula>
      <formula>33</formula>
    </cfRule>
  </conditionalFormatting>
  <conditionalFormatting sqref="C16">
    <cfRule type="cellIs" dxfId="674" priority="7" operator="between">
      <formula>66</formula>
      <formula>100</formula>
    </cfRule>
    <cfRule type="cellIs" dxfId="673" priority="8" operator="between">
      <formula>33</formula>
      <formula>66</formula>
    </cfRule>
    <cfRule type="cellIs" dxfId="672" priority="9" operator="between">
      <formula>0</formula>
      <formula>33</formula>
    </cfRule>
  </conditionalFormatting>
  <conditionalFormatting sqref="F12">
    <cfRule type="cellIs" dxfId="671" priority="13" operator="between">
      <formula>$E$12*0</formula>
      <formula>$E$12*0.329999</formula>
    </cfRule>
    <cfRule type="cellIs" dxfId="670" priority="14" operator="between">
      <formula>$E$12*0.33</formula>
      <formula>$E$12*0.6599999</formula>
    </cfRule>
    <cfRule type="cellIs" dxfId="669" priority="15" operator="between">
      <formula>$E$12*0.66</formula>
      <formula>$E$12*1</formula>
    </cfRule>
  </conditionalFormatting>
  <conditionalFormatting sqref="G15">
    <cfRule type="cellIs" dxfId="668" priority="10" operator="between">
      <formula>66</formula>
      <formula>100</formula>
    </cfRule>
    <cfRule type="cellIs" dxfId="667" priority="11" operator="between">
      <formula>33</formula>
      <formula>66</formula>
    </cfRule>
    <cfRule type="cellIs" dxfId="666" priority="12" operator="between">
      <formula>0</formula>
      <formula>33</formula>
    </cfRule>
  </conditionalFormatting>
  <conditionalFormatting sqref="D16">
    <cfRule type="cellIs" dxfId="665" priority="4" operator="between">
      <formula>66</formula>
      <formula>100</formula>
    </cfRule>
    <cfRule type="cellIs" dxfId="664" priority="5" operator="between">
      <formula>33</formula>
      <formula>66</formula>
    </cfRule>
    <cfRule type="cellIs" dxfId="663" priority="6" operator="between">
      <formula>0</formula>
      <formula>33</formula>
    </cfRule>
  </conditionalFormatting>
  <conditionalFormatting sqref="E16">
    <cfRule type="cellIs" dxfId="662" priority="1" operator="between">
      <formula>66</formula>
      <formula>100</formula>
    </cfRule>
    <cfRule type="cellIs" dxfId="661" priority="2" operator="between">
      <formula>33</formula>
      <formula>66</formula>
    </cfRule>
    <cfRule type="cellIs" dxfId="66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419</v>
      </c>
      <c r="C6" s="420"/>
      <c r="D6" s="420"/>
      <c r="E6" s="420"/>
      <c r="F6" s="420"/>
      <c r="G6" s="421"/>
    </row>
    <row r="7" spans="1:8" ht="82.5" customHeight="1">
      <c r="A7" s="337" t="s">
        <v>306</v>
      </c>
      <c r="B7" s="416" t="s">
        <v>420</v>
      </c>
      <c r="C7" s="417"/>
      <c r="D7" s="417"/>
      <c r="E7" s="417"/>
      <c r="F7" s="417"/>
      <c r="G7" s="418"/>
    </row>
    <row r="8" spans="1:8" ht="29.25" customHeight="1">
      <c r="A8" s="337" t="s">
        <v>307</v>
      </c>
      <c r="B8" s="416" t="s">
        <v>421</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362</v>
      </c>
      <c r="B12" s="426"/>
      <c r="C12" s="427" t="s">
        <v>380</v>
      </c>
      <c r="D12" s="428"/>
      <c r="E12" s="338">
        <v>100</v>
      </c>
      <c r="F12" s="351">
        <f>IFERROR(E12*E16/100,0)</f>
        <v>44.7309281566192</v>
      </c>
      <c r="G12" s="350">
        <f>IFERROR(F12/E12*100,0)</f>
        <v>44.7309281566192</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384000</v>
      </c>
      <c r="B15" s="373">
        <v>570658</v>
      </c>
      <c r="C15" s="341">
        <v>506741.62</v>
      </c>
      <c r="D15" s="341">
        <v>287970.21999999997</v>
      </c>
      <c r="E15" s="341">
        <v>255260.62</v>
      </c>
      <c r="F15" s="342">
        <v>0</v>
      </c>
      <c r="G15" s="350">
        <f>IFERROR(B15-C15-F15,0)</f>
        <v>63916.380000000005</v>
      </c>
    </row>
    <row r="16" spans="1:8" ht="16.5" thickBot="1">
      <c r="A16" s="412" t="s">
        <v>458</v>
      </c>
      <c r="B16" s="412"/>
      <c r="C16" s="350">
        <f>IFERROR(C15/$B$15*100,0)</f>
        <v>88.799529665754278</v>
      </c>
      <c r="D16" s="350">
        <f>IFERROR(D15/$C$15*100,0)</f>
        <v>56.827820852765157</v>
      </c>
      <c r="E16" s="350">
        <f>IFERROR(E15/$B$15*100,0)</f>
        <v>44.7309281566192</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353" priority="16" operator="between">
      <formula>66</formula>
      <formula>100</formula>
    </cfRule>
    <cfRule type="cellIs" dxfId="352" priority="17" operator="between">
      <formula>33</formula>
      <formula>66</formula>
    </cfRule>
    <cfRule type="cellIs" dxfId="351" priority="18" operator="between">
      <formula>0</formula>
      <formula>33</formula>
    </cfRule>
  </conditionalFormatting>
  <conditionalFormatting sqref="C16">
    <cfRule type="cellIs" dxfId="350" priority="7" operator="between">
      <formula>66</formula>
      <formula>100</formula>
    </cfRule>
    <cfRule type="cellIs" dxfId="349" priority="8" operator="between">
      <formula>33</formula>
      <formula>66</formula>
    </cfRule>
    <cfRule type="cellIs" dxfId="348" priority="9" operator="between">
      <formula>0</formula>
      <formula>33</formula>
    </cfRule>
  </conditionalFormatting>
  <conditionalFormatting sqref="F12">
    <cfRule type="cellIs" dxfId="347" priority="13" operator="between">
      <formula>$E$12*0</formula>
      <formula>$E$12*0.329999</formula>
    </cfRule>
    <cfRule type="cellIs" dxfId="346" priority="14" operator="between">
      <formula>$E$12*0.33</formula>
      <formula>$E$12*0.6599999</formula>
    </cfRule>
    <cfRule type="cellIs" dxfId="345" priority="15" operator="between">
      <formula>$E$12*0.66</formula>
      <formula>$E$12*1</formula>
    </cfRule>
  </conditionalFormatting>
  <conditionalFormatting sqref="G15">
    <cfRule type="cellIs" dxfId="344" priority="10" operator="between">
      <formula>66</formula>
      <formula>100</formula>
    </cfRule>
    <cfRule type="cellIs" dxfId="343" priority="11" operator="between">
      <formula>33</formula>
      <formula>66</formula>
    </cfRule>
    <cfRule type="cellIs" dxfId="342" priority="12" operator="between">
      <formula>0</formula>
      <formula>33</formula>
    </cfRule>
  </conditionalFormatting>
  <conditionalFormatting sqref="D16">
    <cfRule type="cellIs" dxfId="341" priority="4" operator="between">
      <formula>66</formula>
      <formula>100</formula>
    </cfRule>
    <cfRule type="cellIs" dxfId="340" priority="5" operator="between">
      <formula>33</formula>
      <formula>66</formula>
    </cfRule>
    <cfRule type="cellIs" dxfId="339" priority="6" operator="between">
      <formula>0</formula>
      <formula>33</formula>
    </cfRule>
  </conditionalFormatting>
  <conditionalFormatting sqref="E16">
    <cfRule type="cellIs" dxfId="338" priority="1" operator="between">
      <formula>66</formula>
      <formula>100</formula>
    </cfRule>
    <cfRule type="cellIs" dxfId="337" priority="2" operator="between">
      <formula>33</formula>
      <formula>66</formula>
    </cfRule>
    <cfRule type="cellIs" dxfId="33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422</v>
      </c>
      <c r="C6" s="420"/>
      <c r="D6" s="420"/>
      <c r="E6" s="420"/>
      <c r="F6" s="420"/>
      <c r="G6" s="421"/>
    </row>
    <row r="7" spans="1:8" ht="82.5" customHeight="1">
      <c r="A7" s="337" t="s">
        <v>306</v>
      </c>
      <c r="B7" s="416" t="s">
        <v>423</v>
      </c>
      <c r="C7" s="417"/>
      <c r="D7" s="417"/>
      <c r="E7" s="417"/>
      <c r="F7" s="417"/>
      <c r="G7" s="418"/>
    </row>
    <row r="8" spans="1:8" ht="29.25" customHeight="1">
      <c r="A8" s="337" t="s">
        <v>307</v>
      </c>
      <c r="B8" s="416" t="s">
        <v>424</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379</v>
      </c>
      <c r="B12" s="426"/>
      <c r="C12" s="427" t="s">
        <v>380</v>
      </c>
      <c r="D12" s="428"/>
      <c r="E12" s="338">
        <v>100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2000</v>
      </c>
      <c r="B15" s="373">
        <v>0</v>
      </c>
      <c r="C15" s="341">
        <v>0</v>
      </c>
      <c r="D15" s="341">
        <v>0</v>
      </c>
      <c r="E15" s="341">
        <v>0</v>
      </c>
      <c r="F15" s="342">
        <v>0</v>
      </c>
      <c r="G15" s="350">
        <f>IFERROR(B15-C15-F15,0)</f>
        <v>0</v>
      </c>
    </row>
    <row r="16" spans="1:8" ht="16.5" thickBot="1">
      <c r="A16" s="412" t="s">
        <v>458</v>
      </c>
      <c r="B16" s="412"/>
      <c r="C16" s="350">
        <f>IFERROR(C15/$B$15*100,0)</f>
        <v>0</v>
      </c>
      <c r="D16" s="350">
        <f>IFERROR(D15/$C$15*100,0)</f>
        <v>0</v>
      </c>
      <c r="E16" s="350">
        <f>IFERROR(E15/$B$15*100,0)</f>
        <v>0</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5">
    <cfRule type="cellIs" dxfId="335" priority="10" operator="between">
      <formula>66</formula>
      <formula>100</formula>
    </cfRule>
    <cfRule type="cellIs" dxfId="334" priority="11" operator="between">
      <formula>33</formula>
      <formula>66</formula>
    </cfRule>
    <cfRule type="cellIs" dxfId="333" priority="12" operator="between">
      <formula>0</formula>
      <formula>33</formula>
    </cfRule>
  </conditionalFormatting>
  <conditionalFormatting sqref="G12">
    <cfRule type="cellIs" dxfId="332" priority="16" operator="between">
      <formula>66</formula>
      <formula>100</formula>
    </cfRule>
    <cfRule type="cellIs" dxfId="331" priority="17" operator="between">
      <formula>33</formula>
      <formula>66</formula>
    </cfRule>
    <cfRule type="cellIs" dxfId="330" priority="18" operator="between">
      <formula>0</formula>
      <formula>33</formula>
    </cfRule>
  </conditionalFormatting>
  <conditionalFormatting sqref="F12">
    <cfRule type="cellIs" dxfId="329" priority="13" operator="between">
      <formula>$E$12*0</formula>
      <formula>$E$12*0.329999</formula>
    </cfRule>
    <cfRule type="cellIs" dxfId="328" priority="14" operator="between">
      <formula>$E$12*0.33</formula>
      <formula>$E$12*0.6599999</formula>
    </cfRule>
    <cfRule type="cellIs" dxfId="327" priority="15" operator="between">
      <formula>$E$12*0.66</formula>
      <formula>$E$12*1</formula>
    </cfRule>
  </conditionalFormatting>
  <conditionalFormatting sqref="C16">
    <cfRule type="cellIs" dxfId="326" priority="7" operator="between">
      <formula>66</formula>
      <formula>100</formula>
    </cfRule>
    <cfRule type="cellIs" dxfId="325" priority="8" operator="between">
      <formula>33</formula>
      <formula>66</formula>
    </cfRule>
    <cfRule type="cellIs" dxfId="324" priority="9" operator="between">
      <formula>0</formula>
      <formula>33</formula>
    </cfRule>
  </conditionalFormatting>
  <conditionalFormatting sqref="D16">
    <cfRule type="cellIs" dxfId="323" priority="4" operator="between">
      <formula>66</formula>
      <formula>100</formula>
    </cfRule>
    <cfRule type="cellIs" dxfId="322" priority="5" operator="between">
      <formula>33</formula>
      <formula>66</formula>
    </cfRule>
    <cfRule type="cellIs" dxfId="321" priority="6" operator="between">
      <formula>0</formula>
      <formula>33</formula>
    </cfRule>
  </conditionalFormatting>
  <conditionalFormatting sqref="E16">
    <cfRule type="cellIs" dxfId="320" priority="1" operator="between">
      <formula>66</formula>
      <formula>100</formula>
    </cfRule>
    <cfRule type="cellIs" dxfId="319" priority="2" operator="between">
      <formula>33</formula>
      <formula>66</formula>
    </cfRule>
    <cfRule type="cellIs" dxfId="31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6" sqref="B6:G6"/>
    </sheetView>
  </sheetViews>
  <sheetFormatPr defaultRowHeight="15"/>
  <cols>
    <col min="1" max="1" width="20.140625" customWidth="1"/>
    <col min="2" max="2" width="20.28515625" customWidth="1"/>
    <col min="3" max="4" width="18" customWidth="1"/>
    <col min="5" max="5" width="15.85546875" customWidth="1"/>
    <col min="6" max="6" width="18.140625" customWidth="1"/>
    <col min="7" max="7" width="27.140625" customWidth="1"/>
  </cols>
  <sheetData>
    <row r="1" spans="1:7" ht="23.25">
      <c r="A1" s="429" t="s">
        <v>293</v>
      </c>
      <c r="B1" s="430"/>
      <c r="C1" s="430"/>
      <c r="D1" s="430"/>
      <c r="E1" s="430"/>
      <c r="F1" s="430"/>
      <c r="G1" s="431"/>
    </row>
    <row r="2" spans="1:7" ht="23.25">
      <c r="A2" s="432" t="s">
        <v>467</v>
      </c>
      <c r="B2" s="433"/>
      <c r="C2" s="433"/>
      <c r="D2" s="433"/>
      <c r="E2" s="433"/>
      <c r="F2" s="433"/>
      <c r="G2" s="434"/>
    </row>
    <row r="3" spans="1:7" ht="16.5" thickBot="1">
      <c r="A3" s="332"/>
      <c r="B3" s="333"/>
      <c r="C3" s="333"/>
      <c r="D3" s="333"/>
      <c r="E3" s="333"/>
      <c r="F3" s="333"/>
      <c r="G3" s="334"/>
    </row>
    <row r="4" spans="1:7" ht="18">
      <c r="A4" s="335" t="s">
        <v>304</v>
      </c>
      <c r="B4" s="435" t="s">
        <v>321</v>
      </c>
      <c r="C4" s="436"/>
      <c r="D4" s="436"/>
      <c r="E4" s="436"/>
      <c r="F4" s="436"/>
      <c r="G4" s="437"/>
    </row>
    <row r="5" spans="1:7" ht="31.5">
      <c r="A5" s="343" t="s">
        <v>305</v>
      </c>
      <c r="B5" s="419" t="s">
        <v>322</v>
      </c>
      <c r="C5" s="420"/>
      <c r="D5" s="420"/>
      <c r="E5" s="420"/>
      <c r="F5" s="420"/>
      <c r="G5" s="421"/>
    </row>
    <row r="6" spans="1:7" ht="15.75">
      <c r="A6" s="391" t="s">
        <v>33</v>
      </c>
      <c r="B6" s="419" t="s">
        <v>468</v>
      </c>
      <c r="C6" s="420"/>
      <c r="D6" s="420"/>
      <c r="E6" s="420"/>
      <c r="F6" s="420"/>
      <c r="G6" s="421"/>
    </row>
    <row r="7" spans="1:7" ht="57" customHeight="1">
      <c r="A7" s="391" t="s">
        <v>306</v>
      </c>
      <c r="B7" s="416" t="s">
        <v>473</v>
      </c>
      <c r="C7" s="417"/>
      <c r="D7" s="417"/>
      <c r="E7" s="417"/>
      <c r="F7" s="417"/>
      <c r="G7" s="418"/>
    </row>
    <row r="8" spans="1:7" ht="15.75">
      <c r="A8" s="391" t="s">
        <v>307</v>
      </c>
      <c r="B8" s="416" t="s">
        <v>474</v>
      </c>
      <c r="C8" s="417"/>
      <c r="D8" s="417"/>
      <c r="E8" s="417"/>
      <c r="F8" s="417"/>
      <c r="G8" s="418"/>
    </row>
    <row r="9" spans="1:7" ht="31.5">
      <c r="A9" s="343" t="s">
        <v>308</v>
      </c>
      <c r="B9" s="419" t="s">
        <v>311</v>
      </c>
      <c r="C9" s="420"/>
      <c r="D9" s="420"/>
      <c r="E9" s="420"/>
      <c r="F9" s="420"/>
      <c r="G9" s="421"/>
    </row>
    <row r="10" spans="1:7" ht="15.75">
      <c r="A10" s="413" t="s">
        <v>309</v>
      </c>
      <c r="B10" s="414"/>
      <c r="C10" s="414"/>
      <c r="D10" s="414"/>
      <c r="E10" s="414"/>
      <c r="F10" s="414"/>
      <c r="G10" s="415"/>
    </row>
    <row r="11" spans="1:7" ht="31.5">
      <c r="A11" s="422" t="s">
        <v>1</v>
      </c>
      <c r="B11" s="423"/>
      <c r="C11" s="424" t="s">
        <v>48</v>
      </c>
      <c r="D11" s="423"/>
      <c r="E11" s="344" t="s">
        <v>46</v>
      </c>
      <c r="F11" s="345" t="s">
        <v>47</v>
      </c>
      <c r="G11" s="346" t="s">
        <v>5</v>
      </c>
    </row>
    <row r="12" spans="1:7" ht="16.5" thickBot="1">
      <c r="A12" s="425" t="s">
        <v>379</v>
      </c>
      <c r="B12" s="426"/>
      <c r="C12" s="427" t="s">
        <v>380</v>
      </c>
      <c r="D12" s="428"/>
      <c r="E12" s="338">
        <v>100</v>
      </c>
      <c r="F12" s="351">
        <f>IFERROR(E12*E16/100,0)</f>
        <v>0</v>
      </c>
      <c r="G12" s="350">
        <f>IFERROR(F12/E12*100,0)</f>
        <v>0</v>
      </c>
    </row>
    <row r="13" spans="1:7" ht="15.75">
      <c r="A13" s="413" t="s">
        <v>310</v>
      </c>
      <c r="B13" s="414"/>
      <c r="C13" s="414"/>
      <c r="D13" s="414"/>
      <c r="E13" s="414"/>
      <c r="F13" s="414"/>
      <c r="G13" s="415"/>
    </row>
    <row r="14" spans="1:7" ht="31.5">
      <c r="A14" s="347" t="s">
        <v>312</v>
      </c>
      <c r="B14" s="348" t="s">
        <v>8</v>
      </c>
      <c r="C14" s="348" t="s">
        <v>453</v>
      </c>
      <c r="D14" s="348" t="s">
        <v>454</v>
      </c>
      <c r="E14" s="348" t="s">
        <v>455</v>
      </c>
      <c r="F14" s="348" t="s">
        <v>456</v>
      </c>
      <c r="G14" s="349" t="s">
        <v>457</v>
      </c>
    </row>
    <row r="15" spans="1:7" ht="16.5" thickBot="1">
      <c r="A15" s="340">
        <v>0</v>
      </c>
      <c r="B15" s="373">
        <v>100000</v>
      </c>
      <c r="C15" s="341">
        <v>0</v>
      </c>
      <c r="D15" s="341">
        <v>0</v>
      </c>
      <c r="E15" s="341">
        <v>0</v>
      </c>
      <c r="F15" s="342">
        <v>0</v>
      </c>
      <c r="G15" s="350">
        <f>IFERROR(B15-C15-F15,0)</f>
        <v>100000</v>
      </c>
    </row>
    <row r="16" spans="1:7" ht="16.5" thickBot="1">
      <c r="A16" s="412" t="s">
        <v>458</v>
      </c>
      <c r="B16" s="412"/>
      <c r="C16" s="350">
        <f>IFERROR(C15/$B$15*100,0)</f>
        <v>0</v>
      </c>
      <c r="D16" s="350">
        <f>IFERROR(D15/$C$15*100,0)</f>
        <v>0</v>
      </c>
      <c r="E16" s="350">
        <f>IFERROR(E15/$B$15*100,0)</f>
        <v>0</v>
      </c>
      <c r="F16" s="331"/>
      <c r="G16" s="331"/>
    </row>
    <row r="17" spans="1:7">
      <c r="A17" s="331"/>
      <c r="B17" s="331"/>
      <c r="C17" s="331"/>
      <c r="D17" s="331"/>
      <c r="E17" s="331"/>
      <c r="F17" s="331"/>
      <c r="G17" s="331"/>
    </row>
  </sheetData>
  <mergeCells count="15">
    <mergeCell ref="B7:G7"/>
    <mergeCell ref="A1:G1"/>
    <mergeCell ref="A2:G2"/>
    <mergeCell ref="B4:G4"/>
    <mergeCell ref="B5:G5"/>
    <mergeCell ref="B6:G6"/>
    <mergeCell ref="A13:G13"/>
    <mergeCell ref="A16:B16"/>
    <mergeCell ref="B8:G8"/>
    <mergeCell ref="B9:G9"/>
    <mergeCell ref="A10:G10"/>
    <mergeCell ref="A11:B11"/>
    <mergeCell ref="C11:D11"/>
    <mergeCell ref="A12:B12"/>
    <mergeCell ref="C12:D12"/>
  </mergeCells>
  <conditionalFormatting sqref="G15">
    <cfRule type="cellIs" dxfId="317" priority="10" operator="between">
      <formula>66</formula>
      <formula>100</formula>
    </cfRule>
    <cfRule type="cellIs" dxfId="316" priority="11" operator="between">
      <formula>33</formula>
      <formula>66</formula>
    </cfRule>
    <cfRule type="cellIs" dxfId="315" priority="12" operator="between">
      <formula>0</formula>
      <formula>33</formula>
    </cfRule>
  </conditionalFormatting>
  <conditionalFormatting sqref="G12">
    <cfRule type="cellIs" dxfId="314" priority="16" operator="between">
      <formula>66</formula>
      <formula>100</formula>
    </cfRule>
    <cfRule type="cellIs" dxfId="313" priority="17" operator="between">
      <formula>33</formula>
      <formula>66</formula>
    </cfRule>
    <cfRule type="cellIs" dxfId="312" priority="18" operator="between">
      <formula>0</formula>
      <formula>33</formula>
    </cfRule>
  </conditionalFormatting>
  <conditionalFormatting sqref="F12">
    <cfRule type="cellIs" dxfId="311" priority="13" operator="between">
      <formula>$E$12*0</formula>
      <formula>$E$12*0.329999</formula>
    </cfRule>
    <cfRule type="cellIs" dxfId="310" priority="14" operator="between">
      <formula>$E$12*0.33</formula>
      <formula>$E$12*0.6599999</formula>
    </cfRule>
    <cfRule type="cellIs" dxfId="309" priority="15" operator="between">
      <formula>$E$12*0.66</formula>
      <formula>$E$12*1</formula>
    </cfRule>
  </conditionalFormatting>
  <conditionalFormatting sqref="C16">
    <cfRule type="cellIs" dxfId="308" priority="7" operator="between">
      <formula>66</formula>
      <formula>100</formula>
    </cfRule>
    <cfRule type="cellIs" dxfId="307" priority="8" operator="between">
      <formula>33</formula>
      <formula>66</formula>
    </cfRule>
    <cfRule type="cellIs" dxfId="306" priority="9" operator="between">
      <formula>0</formula>
      <formula>33</formula>
    </cfRule>
  </conditionalFormatting>
  <conditionalFormatting sqref="D16">
    <cfRule type="cellIs" dxfId="305" priority="4" operator="between">
      <formula>66</formula>
      <formula>100</formula>
    </cfRule>
    <cfRule type="cellIs" dxfId="304" priority="5" operator="between">
      <formula>33</formula>
      <formula>66</formula>
    </cfRule>
    <cfRule type="cellIs" dxfId="303" priority="6" operator="between">
      <formula>0</formula>
      <formula>33</formula>
    </cfRule>
  </conditionalFormatting>
  <conditionalFormatting sqref="E16">
    <cfRule type="cellIs" dxfId="302" priority="1" operator="between">
      <formula>66</formula>
      <formula>100</formula>
    </cfRule>
    <cfRule type="cellIs" dxfId="301" priority="2" operator="between">
      <formula>33</formula>
      <formula>66</formula>
    </cfRule>
    <cfRule type="cellIs" dxfId="300" priority="3" operator="between">
      <formula>0</formula>
      <formula>33</formula>
    </cfRule>
  </conditionalFormatting>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topLeftCell="A4" workbookViewId="0">
      <selection activeCell="G15" sqref="G15"/>
    </sheetView>
  </sheetViews>
  <sheetFormatPr defaultRowHeight="15"/>
  <cols>
    <col min="1" max="1" width="19.85546875" customWidth="1"/>
    <col min="2" max="2" width="17.5703125" customWidth="1"/>
    <col min="3" max="3" width="17" customWidth="1"/>
    <col min="4" max="4" width="15" customWidth="1"/>
    <col min="5" max="5" width="15.140625" customWidth="1"/>
    <col min="6" max="6" width="13.7109375" customWidth="1"/>
    <col min="7" max="7" width="19.5703125" customWidth="1"/>
  </cols>
  <sheetData>
    <row r="1" spans="1:7" ht="23.25">
      <c r="A1" s="429" t="s">
        <v>293</v>
      </c>
      <c r="B1" s="430"/>
      <c r="C1" s="430"/>
      <c r="D1" s="430"/>
      <c r="E1" s="430"/>
      <c r="F1" s="430"/>
      <c r="G1" s="431"/>
    </row>
    <row r="2" spans="1:7" ht="23.25">
      <c r="A2" s="432" t="s">
        <v>467</v>
      </c>
      <c r="B2" s="433"/>
      <c r="C2" s="433"/>
      <c r="D2" s="433"/>
      <c r="E2" s="433"/>
      <c r="F2" s="433"/>
      <c r="G2" s="434"/>
    </row>
    <row r="3" spans="1:7" ht="16.5" thickBot="1">
      <c r="A3" s="332"/>
      <c r="B3" s="333"/>
      <c r="C3" s="333"/>
      <c r="D3" s="333"/>
      <c r="E3" s="333"/>
      <c r="F3" s="333"/>
      <c r="G3" s="334"/>
    </row>
    <row r="4" spans="1:7" ht="18">
      <c r="A4" s="335" t="s">
        <v>304</v>
      </c>
      <c r="B4" s="435" t="s">
        <v>321</v>
      </c>
      <c r="C4" s="436"/>
      <c r="D4" s="436"/>
      <c r="E4" s="436"/>
      <c r="F4" s="436"/>
      <c r="G4" s="437"/>
    </row>
    <row r="5" spans="1:7" ht="31.5">
      <c r="A5" s="343" t="s">
        <v>305</v>
      </c>
      <c r="B5" s="419" t="s">
        <v>322</v>
      </c>
      <c r="C5" s="420"/>
      <c r="D5" s="420"/>
      <c r="E5" s="420"/>
      <c r="F5" s="420"/>
      <c r="G5" s="421"/>
    </row>
    <row r="6" spans="1:7" ht="15.75">
      <c r="A6" s="391" t="s">
        <v>33</v>
      </c>
      <c r="B6" s="419" t="s">
        <v>469</v>
      </c>
      <c r="C6" s="420"/>
      <c r="D6" s="420"/>
      <c r="E6" s="420"/>
      <c r="F6" s="420"/>
      <c r="G6" s="421"/>
    </row>
    <row r="7" spans="1:7" ht="73.5" customHeight="1">
      <c r="A7" s="391" t="s">
        <v>306</v>
      </c>
      <c r="B7" s="416" t="s">
        <v>475</v>
      </c>
      <c r="C7" s="417"/>
      <c r="D7" s="417"/>
      <c r="E7" s="417"/>
      <c r="F7" s="417"/>
      <c r="G7" s="418"/>
    </row>
    <row r="8" spans="1:7" ht="15.75">
      <c r="A8" s="391" t="s">
        <v>307</v>
      </c>
      <c r="B8" s="416" t="s">
        <v>476</v>
      </c>
      <c r="C8" s="417"/>
      <c r="D8" s="417"/>
      <c r="E8" s="417"/>
      <c r="F8" s="417"/>
      <c r="G8" s="418"/>
    </row>
    <row r="9" spans="1:7" ht="31.5">
      <c r="A9" s="343" t="s">
        <v>308</v>
      </c>
      <c r="B9" s="419" t="s">
        <v>311</v>
      </c>
      <c r="C9" s="420"/>
      <c r="D9" s="420"/>
      <c r="E9" s="420"/>
      <c r="F9" s="420"/>
      <c r="G9" s="421"/>
    </row>
    <row r="10" spans="1:7" ht="15.75">
      <c r="A10" s="413" t="s">
        <v>309</v>
      </c>
      <c r="B10" s="414"/>
      <c r="C10" s="414"/>
      <c r="D10" s="414"/>
      <c r="E10" s="414"/>
      <c r="F10" s="414"/>
      <c r="G10" s="415"/>
    </row>
    <row r="11" spans="1:7" ht="31.5">
      <c r="A11" s="422" t="s">
        <v>1</v>
      </c>
      <c r="B11" s="423"/>
      <c r="C11" s="424" t="s">
        <v>48</v>
      </c>
      <c r="D11" s="423"/>
      <c r="E11" s="344" t="s">
        <v>46</v>
      </c>
      <c r="F11" s="345" t="s">
        <v>47</v>
      </c>
      <c r="G11" s="346" t="s">
        <v>5</v>
      </c>
    </row>
    <row r="12" spans="1:7" ht="16.5" thickBot="1">
      <c r="A12" s="425" t="s">
        <v>379</v>
      </c>
      <c r="B12" s="426"/>
      <c r="C12" s="427" t="s">
        <v>380</v>
      </c>
      <c r="D12" s="428"/>
      <c r="E12" s="338">
        <v>100</v>
      </c>
      <c r="F12" s="351">
        <f>IFERROR(E12*E16/100,0)</f>
        <v>52.803602785088088</v>
      </c>
      <c r="G12" s="350">
        <f>IFERROR(F12/E12*100,0)</f>
        <v>52.803602785088088</v>
      </c>
    </row>
    <row r="13" spans="1:7" ht="15.75">
      <c r="A13" s="413" t="s">
        <v>310</v>
      </c>
      <c r="B13" s="414"/>
      <c r="C13" s="414"/>
      <c r="D13" s="414"/>
      <c r="E13" s="414"/>
      <c r="F13" s="414"/>
      <c r="G13" s="415"/>
    </row>
    <row r="14" spans="1:7" ht="31.5">
      <c r="A14" s="347" t="s">
        <v>312</v>
      </c>
      <c r="B14" s="348" t="s">
        <v>8</v>
      </c>
      <c r="C14" s="348" t="s">
        <v>453</v>
      </c>
      <c r="D14" s="348" t="s">
        <v>454</v>
      </c>
      <c r="E14" s="348" t="s">
        <v>455</v>
      </c>
      <c r="F14" s="348" t="s">
        <v>456</v>
      </c>
      <c r="G14" s="349" t="s">
        <v>457</v>
      </c>
    </row>
    <row r="15" spans="1:7" ht="16.5" thickBot="1">
      <c r="A15" s="340">
        <v>0</v>
      </c>
      <c r="B15" s="373">
        <v>1475314.2</v>
      </c>
      <c r="C15" s="341">
        <v>1280615.08</v>
      </c>
      <c r="D15" s="341">
        <v>868804.06</v>
      </c>
      <c r="E15" s="341">
        <v>779019.05</v>
      </c>
      <c r="F15" s="342">
        <v>28564</v>
      </c>
      <c r="G15" s="350">
        <f>IFERROR(B15-C15-F15,0)</f>
        <v>166135.11999999988</v>
      </c>
    </row>
    <row r="16" spans="1:7" ht="16.5" thickBot="1">
      <c r="A16" s="412" t="s">
        <v>458</v>
      </c>
      <c r="B16" s="412"/>
      <c r="C16" s="350">
        <f>IFERROR(C15/$B$15*100,0)</f>
        <v>86.802870873201115</v>
      </c>
      <c r="D16" s="350">
        <f>IFERROR(D15/$C$15*100,0)</f>
        <v>67.842716642068595</v>
      </c>
      <c r="E16" s="350">
        <f>IFERROR(E15/$B$15*100,0)</f>
        <v>52.803602785088088</v>
      </c>
      <c r="F16" s="331"/>
      <c r="G16" s="331"/>
    </row>
    <row r="17" spans="1:7">
      <c r="A17" s="331"/>
      <c r="B17" s="331"/>
      <c r="C17" s="331"/>
      <c r="D17" s="331"/>
      <c r="E17" s="331"/>
      <c r="F17" s="331"/>
      <c r="G17" s="331"/>
    </row>
  </sheetData>
  <mergeCells count="15">
    <mergeCell ref="B7:G7"/>
    <mergeCell ref="A1:G1"/>
    <mergeCell ref="A2:G2"/>
    <mergeCell ref="B4:G4"/>
    <mergeCell ref="B5:G5"/>
    <mergeCell ref="B6:G6"/>
    <mergeCell ref="A13:G13"/>
    <mergeCell ref="A16:B16"/>
    <mergeCell ref="B8:G8"/>
    <mergeCell ref="B9:G9"/>
    <mergeCell ref="A10:G10"/>
    <mergeCell ref="A11:B11"/>
    <mergeCell ref="C11:D11"/>
    <mergeCell ref="A12:B12"/>
    <mergeCell ref="C12:D12"/>
  </mergeCells>
  <conditionalFormatting sqref="G15">
    <cfRule type="cellIs" dxfId="299" priority="10" operator="between">
      <formula>66</formula>
      <formula>100</formula>
    </cfRule>
    <cfRule type="cellIs" dxfId="298" priority="11" operator="between">
      <formula>33</formula>
      <formula>66</formula>
    </cfRule>
    <cfRule type="cellIs" dxfId="297" priority="12" operator="between">
      <formula>0</formula>
      <formula>33</formula>
    </cfRule>
  </conditionalFormatting>
  <conditionalFormatting sqref="G12">
    <cfRule type="cellIs" dxfId="296" priority="16" operator="between">
      <formula>66</formula>
      <formula>100</formula>
    </cfRule>
    <cfRule type="cellIs" dxfId="295" priority="17" operator="between">
      <formula>33</formula>
      <formula>66</formula>
    </cfRule>
    <cfRule type="cellIs" dxfId="294" priority="18" operator="between">
      <formula>0</formula>
      <formula>33</formula>
    </cfRule>
  </conditionalFormatting>
  <conditionalFormatting sqref="F12">
    <cfRule type="cellIs" dxfId="293" priority="13" operator="between">
      <formula>$E$12*0</formula>
      <formula>$E$12*0.329999</formula>
    </cfRule>
    <cfRule type="cellIs" dxfId="292" priority="14" operator="between">
      <formula>$E$12*0.33</formula>
      <formula>$E$12*0.6599999</formula>
    </cfRule>
    <cfRule type="cellIs" dxfId="291" priority="15" operator="between">
      <formula>$E$12*0.66</formula>
      <formula>$E$12*1</formula>
    </cfRule>
  </conditionalFormatting>
  <conditionalFormatting sqref="C16">
    <cfRule type="cellIs" dxfId="290" priority="7" operator="between">
      <formula>66</formula>
      <formula>100</formula>
    </cfRule>
    <cfRule type="cellIs" dxfId="289" priority="8" operator="between">
      <formula>33</formula>
      <formula>66</formula>
    </cfRule>
    <cfRule type="cellIs" dxfId="288" priority="9" operator="between">
      <formula>0</formula>
      <formula>33</formula>
    </cfRule>
  </conditionalFormatting>
  <conditionalFormatting sqref="D16">
    <cfRule type="cellIs" dxfId="287" priority="4" operator="between">
      <formula>66</formula>
      <formula>100</formula>
    </cfRule>
    <cfRule type="cellIs" dxfId="286" priority="5" operator="between">
      <formula>33</formula>
      <formula>66</formula>
    </cfRule>
    <cfRule type="cellIs" dxfId="285" priority="6" operator="between">
      <formula>0</formula>
      <formula>33</formula>
    </cfRule>
  </conditionalFormatting>
  <conditionalFormatting sqref="E16">
    <cfRule type="cellIs" dxfId="284" priority="1" operator="between">
      <formula>66</formula>
      <formula>100</formula>
    </cfRule>
    <cfRule type="cellIs" dxfId="283" priority="2" operator="between">
      <formula>33</formula>
      <formula>66</formula>
    </cfRule>
    <cfRule type="cellIs" dxfId="282" priority="3" operator="between">
      <formula>0</formula>
      <formula>33</formula>
    </cfRule>
  </conditionalFormatting>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topLeftCell="A4" workbookViewId="0">
      <selection activeCell="G15" sqref="G15"/>
    </sheetView>
  </sheetViews>
  <sheetFormatPr defaultRowHeight="15"/>
  <cols>
    <col min="1" max="1" width="18.140625" customWidth="1"/>
    <col min="2" max="2" width="17.7109375" customWidth="1"/>
    <col min="3" max="3" width="17.42578125" customWidth="1"/>
    <col min="4" max="4" width="20.28515625" customWidth="1"/>
    <col min="5" max="5" width="20" customWidth="1"/>
    <col min="6" max="6" width="18.140625" customWidth="1"/>
    <col min="7" max="7" width="19.7109375" customWidth="1"/>
  </cols>
  <sheetData>
    <row r="1" spans="1:7" ht="23.25">
      <c r="A1" s="429" t="s">
        <v>293</v>
      </c>
      <c r="B1" s="430"/>
      <c r="C1" s="430"/>
      <c r="D1" s="430"/>
      <c r="E1" s="430"/>
      <c r="F1" s="430"/>
      <c r="G1" s="431"/>
    </row>
    <row r="2" spans="1:7" ht="23.25">
      <c r="A2" s="432" t="s">
        <v>467</v>
      </c>
      <c r="B2" s="433"/>
      <c r="C2" s="433"/>
      <c r="D2" s="433"/>
      <c r="E2" s="433"/>
      <c r="F2" s="433"/>
      <c r="G2" s="434"/>
    </row>
    <row r="3" spans="1:7" ht="16.5" thickBot="1">
      <c r="A3" s="332"/>
      <c r="B3" s="333"/>
      <c r="C3" s="333"/>
      <c r="D3" s="333"/>
      <c r="E3" s="333"/>
      <c r="F3" s="333"/>
      <c r="G3" s="334"/>
    </row>
    <row r="4" spans="1:7" ht="18">
      <c r="A4" s="335" t="s">
        <v>304</v>
      </c>
      <c r="B4" s="435" t="s">
        <v>321</v>
      </c>
      <c r="C4" s="436"/>
      <c r="D4" s="436"/>
      <c r="E4" s="436"/>
      <c r="F4" s="436"/>
      <c r="G4" s="437"/>
    </row>
    <row r="5" spans="1:7" ht="31.5">
      <c r="A5" s="343" t="s">
        <v>305</v>
      </c>
      <c r="B5" s="419" t="s">
        <v>322</v>
      </c>
      <c r="C5" s="420"/>
      <c r="D5" s="420"/>
      <c r="E5" s="420"/>
      <c r="F5" s="420"/>
      <c r="G5" s="421"/>
    </row>
    <row r="6" spans="1:7" ht="15.75">
      <c r="A6" s="391" t="s">
        <v>33</v>
      </c>
      <c r="B6" s="419" t="s">
        <v>470</v>
      </c>
      <c r="C6" s="420"/>
      <c r="D6" s="420"/>
      <c r="E6" s="420"/>
      <c r="F6" s="420"/>
      <c r="G6" s="421"/>
    </row>
    <row r="7" spans="1:7" ht="15.75">
      <c r="A7" s="391" t="s">
        <v>306</v>
      </c>
      <c r="B7" s="416" t="s">
        <v>477</v>
      </c>
      <c r="C7" s="417"/>
      <c r="D7" s="417"/>
      <c r="E7" s="417"/>
      <c r="F7" s="417"/>
      <c r="G7" s="418"/>
    </row>
    <row r="8" spans="1:7" ht="15.75">
      <c r="A8" s="391" t="s">
        <v>307</v>
      </c>
      <c r="B8" s="416" t="s">
        <v>478</v>
      </c>
      <c r="C8" s="417"/>
      <c r="D8" s="417"/>
      <c r="E8" s="417"/>
      <c r="F8" s="417"/>
      <c r="G8" s="418"/>
    </row>
    <row r="9" spans="1:7" ht="31.5">
      <c r="A9" s="343" t="s">
        <v>308</v>
      </c>
      <c r="B9" s="419" t="s">
        <v>311</v>
      </c>
      <c r="C9" s="420"/>
      <c r="D9" s="420"/>
      <c r="E9" s="420"/>
      <c r="F9" s="420"/>
      <c r="G9" s="421"/>
    </row>
    <row r="10" spans="1:7" ht="15.75">
      <c r="A10" s="413" t="s">
        <v>309</v>
      </c>
      <c r="B10" s="414"/>
      <c r="C10" s="414"/>
      <c r="D10" s="414"/>
      <c r="E10" s="414"/>
      <c r="F10" s="414"/>
      <c r="G10" s="415"/>
    </row>
    <row r="11" spans="1:7" ht="31.5">
      <c r="A11" s="422" t="s">
        <v>1</v>
      </c>
      <c r="B11" s="423"/>
      <c r="C11" s="424" t="s">
        <v>48</v>
      </c>
      <c r="D11" s="423"/>
      <c r="E11" s="344" t="s">
        <v>46</v>
      </c>
      <c r="F11" s="345" t="s">
        <v>47</v>
      </c>
      <c r="G11" s="346" t="s">
        <v>5</v>
      </c>
    </row>
    <row r="12" spans="1:7" ht="16.5" thickBot="1">
      <c r="A12" s="425" t="s">
        <v>379</v>
      </c>
      <c r="B12" s="426"/>
      <c r="C12" s="427" t="s">
        <v>380</v>
      </c>
      <c r="D12" s="428"/>
      <c r="E12" s="338">
        <v>100</v>
      </c>
      <c r="F12" s="351">
        <f>IFERROR(E12*E16/100,0)</f>
        <v>51.415779156522852</v>
      </c>
      <c r="G12" s="350">
        <f>IFERROR(F12/E12*100,0)</f>
        <v>51.415779156522859</v>
      </c>
    </row>
    <row r="13" spans="1:7" ht="15.75">
      <c r="A13" s="413" t="s">
        <v>310</v>
      </c>
      <c r="B13" s="414"/>
      <c r="C13" s="414"/>
      <c r="D13" s="414"/>
      <c r="E13" s="414"/>
      <c r="F13" s="414"/>
      <c r="G13" s="415"/>
    </row>
    <row r="14" spans="1:7" ht="31.5">
      <c r="A14" s="347" t="s">
        <v>312</v>
      </c>
      <c r="B14" s="348" t="s">
        <v>8</v>
      </c>
      <c r="C14" s="348" t="s">
        <v>453</v>
      </c>
      <c r="D14" s="348" t="s">
        <v>454</v>
      </c>
      <c r="E14" s="348" t="s">
        <v>455</v>
      </c>
      <c r="F14" s="348" t="s">
        <v>456</v>
      </c>
      <c r="G14" s="349" t="s">
        <v>457</v>
      </c>
    </row>
    <row r="15" spans="1:7" ht="16.5" thickBot="1">
      <c r="A15" s="340">
        <v>0</v>
      </c>
      <c r="B15" s="373">
        <v>2612101.6</v>
      </c>
      <c r="C15" s="341">
        <v>2374020.63</v>
      </c>
      <c r="D15" s="341">
        <v>1472126.37</v>
      </c>
      <c r="E15" s="341">
        <v>1343032.39</v>
      </c>
      <c r="F15" s="342">
        <v>54564</v>
      </c>
      <c r="G15" s="350">
        <f>IFERROR(B15-C15-F15,0)</f>
        <v>183516.9700000002</v>
      </c>
    </row>
    <row r="16" spans="1:7" ht="16.5" thickBot="1">
      <c r="A16" s="412" t="s">
        <v>458</v>
      </c>
      <c r="B16" s="412"/>
      <c r="C16" s="350">
        <f>IFERROR(C15/$B$15*100,0)</f>
        <v>90.88546287786049</v>
      </c>
      <c r="D16" s="350">
        <f>IFERROR(D15/$C$15*100,0)</f>
        <v>62.009838979368951</v>
      </c>
      <c r="E16" s="350">
        <f>IFERROR(E15/$B$15*100,0)</f>
        <v>51.415779156522845</v>
      </c>
      <c r="F16" s="331"/>
      <c r="G16" s="331"/>
    </row>
    <row r="17" spans="1:7">
      <c r="A17" s="331"/>
      <c r="B17" s="331"/>
      <c r="C17" s="331"/>
      <c r="D17" s="331"/>
      <c r="E17" s="331"/>
      <c r="F17" s="331"/>
      <c r="G17" s="331"/>
    </row>
  </sheetData>
  <mergeCells count="15">
    <mergeCell ref="B7:G7"/>
    <mergeCell ref="A1:G1"/>
    <mergeCell ref="A2:G2"/>
    <mergeCell ref="B4:G4"/>
    <mergeCell ref="B5:G5"/>
    <mergeCell ref="B6:G6"/>
    <mergeCell ref="A13:G13"/>
    <mergeCell ref="A16:B16"/>
    <mergeCell ref="B8:G8"/>
    <mergeCell ref="B9:G9"/>
    <mergeCell ref="A10:G10"/>
    <mergeCell ref="A11:B11"/>
    <mergeCell ref="C11:D11"/>
    <mergeCell ref="A12:B12"/>
    <mergeCell ref="C12:D12"/>
  </mergeCells>
  <conditionalFormatting sqref="G15">
    <cfRule type="cellIs" dxfId="281" priority="10" operator="between">
      <formula>66</formula>
      <formula>100</formula>
    </cfRule>
    <cfRule type="cellIs" dxfId="280" priority="11" operator="between">
      <formula>33</formula>
      <formula>66</formula>
    </cfRule>
    <cfRule type="cellIs" dxfId="279" priority="12" operator="between">
      <formula>0</formula>
      <formula>33</formula>
    </cfRule>
  </conditionalFormatting>
  <conditionalFormatting sqref="G12">
    <cfRule type="cellIs" dxfId="278" priority="16" operator="between">
      <formula>66</formula>
      <formula>100</formula>
    </cfRule>
    <cfRule type="cellIs" dxfId="277" priority="17" operator="between">
      <formula>33</formula>
      <formula>66</formula>
    </cfRule>
    <cfRule type="cellIs" dxfId="276" priority="18" operator="between">
      <formula>0</formula>
      <formula>33</formula>
    </cfRule>
  </conditionalFormatting>
  <conditionalFormatting sqref="F12">
    <cfRule type="cellIs" dxfId="275" priority="13" operator="between">
      <formula>$E$12*0</formula>
      <formula>$E$12*0.329999</formula>
    </cfRule>
    <cfRule type="cellIs" dxfId="274" priority="14" operator="between">
      <formula>$E$12*0.33</formula>
      <formula>$E$12*0.6599999</formula>
    </cfRule>
    <cfRule type="cellIs" dxfId="273" priority="15" operator="between">
      <formula>$E$12*0.66</formula>
      <formula>$E$12*1</formula>
    </cfRule>
  </conditionalFormatting>
  <conditionalFormatting sqref="C16">
    <cfRule type="cellIs" dxfId="272" priority="7" operator="between">
      <formula>66</formula>
      <formula>100</formula>
    </cfRule>
    <cfRule type="cellIs" dxfId="271" priority="8" operator="between">
      <formula>33</formula>
      <formula>66</formula>
    </cfRule>
    <cfRule type="cellIs" dxfId="270" priority="9" operator="between">
      <formula>0</formula>
      <formula>33</formula>
    </cfRule>
  </conditionalFormatting>
  <conditionalFormatting sqref="D16">
    <cfRule type="cellIs" dxfId="269" priority="4" operator="between">
      <formula>66</formula>
      <formula>100</formula>
    </cfRule>
    <cfRule type="cellIs" dxfId="268" priority="5" operator="between">
      <formula>33</formula>
      <formula>66</formula>
    </cfRule>
    <cfRule type="cellIs" dxfId="267" priority="6" operator="between">
      <formula>0</formula>
      <formula>33</formula>
    </cfRule>
  </conditionalFormatting>
  <conditionalFormatting sqref="E16">
    <cfRule type="cellIs" dxfId="266" priority="1" operator="between">
      <formula>66</formula>
      <formula>100</formula>
    </cfRule>
    <cfRule type="cellIs" dxfId="265" priority="2" operator="between">
      <formula>33</formula>
      <formula>66</formula>
    </cfRule>
    <cfRule type="cellIs" dxfId="264" priority="3" operator="between">
      <formula>0</formula>
      <formula>33</formula>
    </cfRule>
  </conditionalFormatting>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5" sqref="G15"/>
    </sheetView>
  </sheetViews>
  <sheetFormatPr defaultRowHeight="15"/>
  <cols>
    <col min="1" max="1" width="20.42578125" customWidth="1"/>
    <col min="2" max="2" width="18.85546875" customWidth="1"/>
    <col min="3" max="3" width="20" customWidth="1"/>
    <col min="4" max="4" width="16.5703125" customWidth="1"/>
    <col min="5" max="5" width="15.140625" customWidth="1"/>
    <col min="6" max="6" width="19.28515625" customWidth="1"/>
    <col min="7" max="7" width="19.7109375" customWidth="1"/>
  </cols>
  <sheetData>
    <row r="1" spans="1:7" ht="23.25">
      <c r="A1" s="429" t="s">
        <v>293</v>
      </c>
      <c r="B1" s="430"/>
      <c r="C1" s="430"/>
      <c r="D1" s="430"/>
      <c r="E1" s="430"/>
      <c r="F1" s="430"/>
      <c r="G1" s="431"/>
    </row>
    <row r="2" spans="1:7" ht="23.25">
      <c r="A2" s="432" t="s">
        <v>467</v>
      </c>
      <c r="B2" s="433"/>
      <c r="C2" s="433"/>
      <c r="D2" s="433"/>
      <c r="E2" s="433"/>
      <c r="F2" s="433"/>
      <c r="G2" s="434"/>
    </row>
    <row r="3" spans="1:7" ht="16.5" thickBot="1">
      <c r="A3" s="332"/>
      <c r="B3" s="333"/>
      <c r="C3" s="333"/>
      <c r="D3" s="333"/>
      <c r="E3" s="333"/>
      <c r="F3" s="333"/>
      <c r="G3" s="334"/>
    </row>
    <row r="4" spans="1:7" ht="18">
      <c r="A4" s="335" t="s">
        <v>304</v>
      </c>
      <c r="B4" s="435" t="s">
        <v>321</v>
      </c>
      <c r="C4" s="436"/>
      <c r="D4" s="436"/>
      <c r="E4" s="436"/>
      <c r="F4" s="436"/>
      <c r="G4" s="437"/>
    </row>
    <row r="5" spans="1:7" ht="31.5">
      <c r="A5" s="343" t="s">
        <v>305</v>
      </c>
      <c r="B5" s="419" t="s">
        <v>322</v>
      </c>
      <c r="C5" s="420"/>
      <c r="D5" s="420"/>
      <c r="E5" s="420"/>
      <c r="F5" s="420"/>
      <c r="G5" s="421"/>
    </row>
    <row r="6" spans="1:7" ht="15.75">
      <c r="A6" s="391" t="s">
        <v>33</v>
      </c>
      <c r="B6" s="419" t="s">
        <v>471</v>
      </c>
      <c r="C6" s="420"/>
      <c r="D6" s="420"/>
      <c r="E6" s="420"/>
      <c r="F6" s="420"/>
      <c r="G6" s="421"/>
    </row>
    <row r="7" spans="1:7" ht="15.75">
      <c r="A7" s="391" t="s">
        <v>306</v>
      </c>
      <c r="B7" s="416" t="s">
        <v>477</v>
      </c>
      <c r="C7" s="417"/>
      <c r="D7" s="417"/>
      <c r="E7" s="417"/>
      <c r="F7" s="417"/>
      <c r="G7" s="418"/>
    </row>
    <row r="8" spans="1:7" ht="15.75">
      <c r="A8" s="391" t="s">
        <v>307</v>
      </c>
      <c r="B8" s="416" t="s">
        <v>476</v>
      </c>
      <c r="C8" s="417"/>
      <c r="D8" s="417"/>
      <c r="E8" s="417"/>
      <c r="F8" s="417"/>
      <c r="G8" s="418"/>
    </row>
    <row r="9" spans="1:7" ht="31.5">
      <c r="A9" s="343" t="s">
        <v>308</v>
      </c>
      <c r="B9" s="419" t="s">
        <v>311</v>
      </c>
      <c r="C9" s="420"/>
      <c r="D9" s="420"/>
      <c r="E9" s="420"/>
      <c r="F9" s="420"/>
      <c r="G9" s="421"/>
    </row>
    <row r="10" spans="1:7" ht="15.75">
      <c r="A10" s="413" t="s">
        <v>309</v>
      </c>
      <c r="B10" s="414"/>
      <c r="C10" s="414"/>
      <c r="D10" s="414"/>
      <c r="E10" s="414"/>
      <c r="F10" s="414"/>
      <c r="G10" s="415"/>
    </row>
    <row r="11" spans="1:7" ht="31.5">
      <c r="A11" s="422" t="s">
        <v>1</v>
      </c>
      <c r="B11" s="423"/>
      <c r="C11" s="424" t="s">
        <v>48</v>
      </c>
      <c r="D11" s="423"/>
      <c r="E11" s="344" t="s">
        <v>46</v>
      </c>
      <c r="F11" s="345" t="s">
        <v>47</v>
      </c>
      <c r="G11" s="346" t="s">
        <v>5</v>
      </c>
    </row>
    <row r="12" spans="1:7" ht="16.5" thickBot="1">
      <c r="A12" s="425" t="s">
        <v>379</v>
      </c>
      <c r="B12" s="426"/>
      <c r="C12" s="427" t="s">
        <v>380</v>
      </c>
      <c r="D12" s="428"/>
      <c r="E12" s="338">
        <v>100</v>
      </c>
      <c r="F12" s="351">
        <f>IFERROR(E12*E16/100,0)</f>
        <v>48.393850038546162</v>
      </c>
      <c r="G12" s="350">
        <f>IFERROR(F12/E12*100,0)</f>
        <v>48.393850038546162</v>
      </c>
    </row>
    <row r="13" spans="1:7" ht="15.75">
      <c r="A13" s="413" t="s">
        <v>310</v>
      </c>
      <c r="B13" s="414"/>
      <c r="C13" s="414"/>
      <c r="D13" s="414"/>
      <c r="E13" s="414"/>
      <c r="F13" s="414"/>
      <c r="G13" s="415"/>
    </row>
    <row r="14" spans="1:7" ht="31.5">
      <c r="A14" s="347" t="s">
        <v>312</v>
      </c>
      <c r="B14" s="348" t="s">
        <v>8</v>
      </c>
      <c r="C14" s="348" t="s">
        <v>453</v>
      </c>
      <c r="D14" s="348" t="s">
        <v>454</v>
      </c>
      <c r="E14" s="348" t="s">
        <v>455</v>
      </c>
      <c r="F14" s="348" t="s">
        <v>456</v>
      </c>
      <c r="G14" s="349" t="s">
        <v>457</v>
      </c>
    </row>
    <row r="15" spans="1:7" ht="16.5" thickBot="1">
      <c r="A15" s="340">
        <v>100</v>
      </c>
      <c r="B15" s="373">
        <v>724261.45</v>
      </c>
      <c r="C15" s="341">
        <v>478818</v>
      </c>
      <c r="D15" s="341">
        <v>351038</v>
      </c>
      <c r="E15" s="341">
        <v>350498</v>
      </c>
      <c r="F15" s="342">
        <v>52459</v>
      </c>
      <c r="G15" s="350">
        <f>IFERROR(B15-C15-F15,0)</f>
        <v>192984.44999999995</v>
      </c>
    </row>
    <row r="16" spans="1:7" ht="16.5" thickBot="1">
      <c r="A16" s="412" t="s">
        <v>458</v>
      </c>
      <c r="B16" s="412"/>
      <c r="C16" s="350">
        <f>IFERROR(C15/$B$15*100,0)</f>
        <v>66.111208873535929</v>
      </c>
      <c r="D16" s="350">
        <f>IFERROR(D15/$C$15*100,0)</f>
        <v>73.31345103985231</v>
      </c>
      <c r="E16" s="350">
        <f>IFERROR(E15/$B$15*100,0)</f>
        <v>48.393850038546162</v>
      </c>
      <c r="F16" s="331"/>
      <c r="G16" s="331"/>
    </row>
    <row r="17" spans="1:7">
      <c r="A17" s="331"/>
      <c r="B17" s="331"/>
      <c r="C17" s="331"/>
      <c r="D17" s="331"/>
      <c r="E17" s="331"/>
      <c r="F17" s="331"/>
      <c r="G17" s="331"/>
    </row>
  </sheetData>
  <mergeCells count="15">
    <mergeCell ref="B7:G7"/>
    <mergeCell ref="A1:G1"/>
    <mergeCell ref="A2:G2"/>
    <mergeCell ref="B4:G4"/>
    <mergeCell ref="B5:G5"/>
    <mergeCell ref="B6:G6"/>
    <mergeCell ref="A13:G13"/>
    <mergeCell ref="A16:B16"/>
    <mergeCell ref="B8:G8"/>
    <mergeCell ref="B9:G9"/>
    <mergeCell ref="A10:G10"/>
    <mergeCell ref="A11:B11"/>
    <mergeCell ref="C11:D11"/>
    <mergeCell ref="A12:B12"/>
    <mergeCell ref="C12:D12"/>
  </mergeCells>
  <conditionalFormatting sqref="G15">
    <cfRule type="cellIs" dxfId="263" priority="10" operator="between">
      <formula>66</formula>
      <formula>100</formula>
    </cfRule>
    <cfRule type="cellIs" dxfId="262" priority="11" operator="between">
      <formula>33</formula>
      <formula>66</formula>
    </cfRule>
    <cfRule type="cellIs" dxfId="261" priority="12" operator="between">
      <formula>0</formula>
      <formula>33</formula>
    </cfRule>
  </conditionalFormatting>
  <conditionalFormatting sqref="G12">
    <cfRule type="cellIs" dxfId="260" priority="16" operator="between">
      <formula>66</formula>
      <formula>100</formula>
    </cfRule>
    <cfRule type="cellIs" dxfId="259" priority="17" operator="between">
      <formula>33</formula>
      <formula>66</formula>
    </cfRule>
    <cfRule type="cellIs" dxfId="258" priority="18" operator="between">
      <formula>0</formula>
      <formula>33</formula>
    </cfRule>
  </conditionalFormatting>
  <conditionalFormatting sqref="F12">
    <cfRule type="cellIs" dxfId="257" priority="13" operator="between">
      <formula>$E$12*0</formula>
      <formula>$E$12*0.329999</formula>
    </cfRule>
    <cfRule type="cellIs" dxfId="256" priority="14" operator="between">
      <formula>$E$12*0.33</formula>
      <formula>$E$12*0.6599999</formula>
    </cfRule>
    <cfRule type="cellIs" dxfId="255" priority="15" operator="between">
      <formula>$E$12*0.66</formula>
      <formula>$E$12*1</formula>
    </cfRule>
  </conditionalFormatting>
  <conditionalFormatting sqref="C16">
    <cfRule type="cellIs" dxfId="254" priority="7" operator="between">
      <formula>66</formula>
      <formula>100</formula>
    </cfRule>
    <cfRule type="cellIs" dxfId="253" priority="8" operator="between">
      <formula>33</formula>
      <formula>66</formula>
    </cfRule>
    <cfRule type="cellIs" dxfId="252" priority="9" operator="between">
      <formula>0</formula>
      <formula>33</formula>
    </cfRule>
  </conditionalFormatting>
  <conditionalFormatting sqref="D16">
    <cfRule type="cellIs" dxfId="251" priority="4" operator="between">
      <formula>66</formula>
      <formula>100</formula>
    </cfRule>
    <cfRule type="cellIs" dxfId="250" priority="5" operator="between">
      <formula>33</formula>
      <formula>66</formula>
    </cfRule>
    <cfRule type="cellIs" dxfId="249" priority="6" operator="between">
      <formula>0</formula>
      <formula>33</formula>
    </cfRule>
  </conditionalFormatting>
  <conditionalFormatting sqref="E16">
    <cfRule type="cellIs" dxfId="248" priority="1" operator="between">
      <formula>66</formula>
      <formula>100</formula>
    </cfRule>
    <cfRule type="cellIs" dxfId="247" priority="2" operator="between">
      <formula>33</formula>
      <formula>66</formula>
    </cfRule>
    <cfRule type="cellIs" dxfId="246" priority="3" operator="between">
      <formula>0</formula>
      <formula>33</formula>
    </cfRule>
  </conditionalFormatting>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topLeftCell="A4" workbookViewId="0">
      <selection activeCell="G15" sqref="G15"/>
    </sheetView>
  </sheetViews>
  <sheetFormatPr defaultRowHeight="15"/>
  <cols>
    <col min="1" max="1" width="19.28515625" customWidth="1"/>
    <col min="2" max="2" width="21.140625" customWidth="1"/>
    <col min="3" max="3" width="15.140625" customWidth="1"/>
    <col min="4" max="4" width="16.5703125" customWidth="1"/>
    <col min="5" max="5" width="17" customWidth="1"/>
    <col min="6" max="6" width="16" customWidth="1"/>
    <col min="7" max="7" width="23.5703125" customWidth="1"/>
  </cols>
  <sheetData>
    <row r="1" spans="1:7" ht="23.25">
      <c r="A1" s="429" t="s">
        <v>293</v>
      </c>
      <c r="B1" s="430"/>
      <c r="C1" s="430"/>
      <c r="D1" s="430"/>
      <c r="E1" s="430"/>
      <c r="F1" s="430"/>
      <c r="G1" s="431"/>
    </row>
    <row r="2" spans="1:7" ht="23.25">
      <c r="A2" s="432" t="s">
        <v>467</v>
      </c>
      <c r="B2" s="433"/>
      <c r="C2" s="433"/>
      <c r="D2" s="433"/>
      <c r="E2" s="433"/>
      <c r="F2" s="433"/>
      <c r="G2" s="434"/>
    </row>
    <row r="3" spans="1:7" ht="16.5" thickBot="1">
      <c r="A3" s="332"/>
      <c r="B3" s="333"/>
      <c r="C3" s="333"/>
      <c r="D3" s="333"/>
      <c r="E3" s="333"/>
      <c r="F3" s="333"/>
      <c r="G3" s="334"/>
    </row>
    <row r="4" spans="1:7" ht="18">
      <c r="A4" s="335" t="s">
        <v>304</v>
      </c>
      <c r="B4" s="435" t="s">
        <v>321</v>
      </c>
      <c r="C4" s="436"/>
      <c r="D4" s="436"/>
      <c r="E4" s="436"/>
      <c r="F4" s="436"/>
      <c r="G4" s="437"/>
    </row>
    <row r="5" spans="1:7" ht="31.5">
      <c r="A5" s="343" t="s">
        <v>305</v>
      </c>
      <c r="B5" s="419" t="s">
        <v>322</v>
      </c>
      <c r="C5" s="420"/>
      <c r="D5" s="420"/>
      <c r="E5" s="420"/>
      <c r="F5" s="420"/>
      <c r="G5" s="421"/>
    </row>
    <row r="6" spans="1:7" ht="15.75">
      <c r="A6" s="391" t="s">
        <v>33</v>
      </c>
      <c r="B6" s="419" t="s">
        <v>472</v>
      </c>
      <c r="C6" s="420"/>
      <c r="D6" s="420"/>
      <c r="E6" s="420"/>
      <c r="F6" s="420"/>
      <c r="G6" s="421"/>
    </row>
    <row r="7" spans="1:7" ht="47.25" customHeight="1">
      <c r="A7" s="391" t="s">
        <v>306</v>
      </c>
      <c r="B7" s="416" t="s">
        <v>477</v>
      </c>
      <c r="C7" s="417"/>
      <c r="D7" s="417"/>
      <c r="E7" s="417"/>
      <c r="F7" s="417"/>
      <c r="G7" s="418"/>
    </row>
    <row r="8" spans="1:7" ht="15.75">
      <c r="A8" s="391" t="s">
        <v>307</v>
      </c>
      <c r="B8" s="416" t="s">
        <v>479</v>
      </c>
      <c r="C8" s="417"/>
      <c r="D8" s="417"/>
      <c r="E8" s="417"/>
      <c r="F8" s="417"/>
      <c r="G8" s="418"/>
    </row>
    <row r="9" spans="1:7" ht="31.5">
      <c r="A9" s="343" t="s">
        <v>308</v>
      </c>
      <c r="B9" s="419" t="s">
        <v>311</v>
      </c>
      <c r="C9" s="420"/>
      <c r="D9" s="420"/>
      <c r="E9" s="420"/>
      <c r="F9" s="420"/>
      <c r="G9" s="421"/>
    </row>
    <row r="10" spans="1:7" ht="15.75">
      <c r="A10" s="413" t="s">
        <v>309</v>
      </c>
      <c r="B10" s="414"/>
      <c r="C10" s="414"/>
      <c r="D10" s="414"/>
      <c r="E10" s="414"/>
      <c r="F10" s="414"/>
      <c r="G10" s="415"/>
    </row>
    <row r="11" spans="1:7" ht="31.5">
      <c r="A11" s="422" t="s">
        <v>1</v>
      </c>
      <c r="B11" s="423"/>
      <c r="C11" s="424" t="s">
        <v>48</v>
      </c>
      <c r="D11" s="423"/>
      <c r="E11" s="344" t="s">
        <v>46</v>
      </c>
      <c r="F11" s="345" t="s">
        <v>47</v>
      </c>
      <c r="G11" s="346" t="s">
        <v>5</v>
      </c>
    </row>
    <row r="12" spans="1:7" ht="16.5" thickBot="1">
      <c r="A12" s="425" t="s">
        <v>379</v>
      </c>
      <c r="B12" s="426"/>
      <c r="C12" s="427" t="s">
        <v>380</v>
      </c>
      <c r="D12" s="428"/>
      <c r="E12" s="338">
        <v>100</v>
      </c>
      <c r="F12" s="351">
        <f>IFERROR(E12*E16/100,0)</f>
        <v>83.607113587896237</v>
      </c>
      <c r="G12" s="350">
        <f>IFERROR(F12/E12*100,0)</f>
        <v>83.607113587896237</v>
      </c>
    </row>
    <row r="13" spans="1:7" ht="15.75">
      <c r="A13" s="413" t="s">
        <v>310</v>
      </c>
      <c r="B13" s="414"/>
      <c r="C13" s="414"/>
      <c r="D13" s="414"/>
      <c r="E13" s="414"/>
      <c r="F13" s="414"/>
      <c r="G13" s="415"/>
    </row>
    <row r="14" spans="1:7" ht="31.5">
      <c r="A14" s="347" t="s">
        <v>312</v>
      </c>
      <c r="B14" s="348" t="s">
        <v>8</v>
      </c>
      <c r="C14" s="348" t="s">
        <v>453</v>
      </c>
      <c r="D14" s="348" t="s">
        <v>454</v>
      </c>
      <c r="E14" s="348" t="s">
        <v>455</v>
      </c>
      <c r="F14" s="348" t="s">
        <v>456</v>
      </c>
      <c r="G14" s="349" t="s">
        <v>457</v>
      </c>
    </row>
    <row r="15" spans="1:7" ht="16.5" thickBot="1">
      <c r="A15" s="340">
        <v>0</v>
      </c>
      <c r="B15" s="373">
        <v>815824.6</v>
      </c>
      <c r="C15" s="341">
        <v>725173.8</v>
      </c>
      <c r="D15" s="341">
        <v>683834.41</v>
      </c>
      <c r="E15" s="341">
        <v>682087.4</v>
      </c>
      <c r="F15" s="342">
        <v>1438</v>
      </c>
      <c r="G15" s="350">
        <f>IFERROR(B15-C15-F15,0)</f>
        <v>89212.79999999993</v>
      </c>
    </row>
    <row r="16" spans="1:7" ht="16.5" thickBot="1">
      <c r="A16" s="412" t="s">
        <v>458</v>
      </c>
      <c r="B16" s="412"/>
      <c r="C16" s="350">
        <f>IFERROR(C15/$B$15*100,0)</f>
        <v>88.888444893669543</v>
      </c>
      <c r="D16" s="350">
        <f>IFERROR(D15/$C$15*100,0)</f>
        <v>94.299381748209882</v>
      </c>
      <c r="E16" s="350">
        <f>IFERROR(E15/$B$15*100,0)</f>
        <v>83.607113587896237</v>
      </c>
      <c r="F16" s="331"/>
      <c r="G16" s="331"/>
    </row>
    <row r="17" spans="1:7">
      <c r="A17" s="331"/>
      <c r="B17" s="331"/>
      <c r="C17" s="331"/>
      <c r="D17" s="331"/>
      <c r="E17" s="331"/>
      <c r="F17" s="331"/>
      <c r="G17" s="331"/>
    </row>
  </sheetData>
  <mergeCells count="15">
    <mergeCell ref="B7:G7"/>
    <mergeCell ref="A1:G1"/>
    <mergeCell ref="A2:G2"/>
    <mergeCell ref="B4:G4"/>
    <mergeCell ref="B5:G5"/>
    <mergeCell ref="B6:G6"/>
    <mergeCell ref="A13:G13"/>
    <mergeCell ref="A16:B16"/>
    <mergeCell ref="B8:G8"/>
    <mergeCell ref="B9:G9"/>
    <mergeCell ref="A10:G10"/>
    <mergeCell ref="A11:B11"/>
    <mergeCell ref="C11:D11"/>
    <mergeCell ref="A12:B12"/>
    <mergeCell ref="C12:D12"/>
  </mergeCells>
  <conditionalFormatting sqref="G15">
    <cfRule type="cellIs" dxfId="245" priority="10" operator="between">
      <formula>66</formula>
      <formula>100</formula>
    </cfRule>
    <cfRule type="cellIs" dxfId="244" priority="11" operator="between">
      <formula>33</formula>
      <formula>66</formula>
    </cfRule>
    <cfRule type="cellIs" dxfId="243" priority="12" operator="between">
      <formula>0</formula>
      <formula>33</formula>
    </cfRule>
  </conditionalFormatting>
  <conditionalFormatting sqref="G12">
    <cfRule type="cellIs" dxfId="242" priority="16" operator="between">
      <formula>66</formula>
      <formula>100</formula>
    </cfRule>
    <cfRule type="cellIs" dxfId="241" priority="17" operator="between">
      <formula>33</formula>
      <formula>66</formula>
    </cfRule>
    <cfRule type="cellIs" dxfId="240" priority="18" operator="between">
      <formula>0</formula>
      <formula>33</formula>
    </cfRule>
  </conditionalFormatting>
  <conditionalFormatting sqref="F12">
    <cfRule type="cellIs" dxfId="239" priority="13" operator="between">
      <formula>$E$12*0</formula>
      <formula>$E$12*0.329999</formula>
    </cfRule>
    <cfRule type="cellIs" dxfId="238" priority="14" operator="between">
      <formula>$E$12*0.33</formula>
      <formula>$E$12*0.6599999</formula>
    </cfRule>
    <cfRule type="cellIs" dxfId="237" priority="15" operator="between">
      <formula>$E$12*0.66</formula>
      <formula>$E$12*1</formula>
    </cfRule>
  </conditionalFormatting>
  <conditionalFormatting sqref="C16">
    <cfRule type="cellIs" dxfId="236" priority="7" operator="between">
      <formula>66</formula>
      <formula>100</formula>
    </cfRule>
    <cfRule type="cellIs" dxfId="235" priority="8" operator="between">
      <formula>33</formula>
      <formula>66</formula>
    </cfRule>
    <cfRule type="cellIs" dxfId="234" priority="9" operator="between">
      <formula>0</formula>
      <formula>33</formula>
    </cfRule>
  </conditionalFormatting>
  <conditionalFormatting sqref="D16">
    <cfRule type="cellIs" dxfId="233" priority="4" operator="between">
      <formula>66</formula>
      <formula>100</formula>
    </cfRule>
    <cfRule type="cellIs" dxfId="232" priority="5" operator="between">
      <formula>33</formula>
      <formula>66</formula>
    </cfRule>
    <cfRule type="cellIs" dxfId="231" priority="6" operator="between">
      <formula>0</formula>
      <formula>33</formula>
    </cfRule>
  </conditionalFormatting>
  <conditionalFormatting sqref="E16">
    <cfRule type="cellIs" dxfId="230" priority="1" operator="between">
      <formula>66</formula>
      <formula>100</formula>
    </cfRule>
    <cfRule type="cellIs" dxfId="229" priority="2" operator="between">
      <formula>33</formula>
      <formula>66</formula>
    </cfRule>
    <cfRule type="cellIs" dxfId="228" priority="3" operator="between">
      <formula>0</formula>
      <formula>33</formula>
    </cfRule>
  </conditionalFormatting>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425</v>
      </c>
      <c r="C6" s="420"/>
      <c r="D6" s="420"/>
      <c r="E6" s="420"/>
      <c r="F6" s="420"/>
      <c r="G6" s="421"/>
    </row>
    <row r="7" spans="1:8" ht="82.5" customHeight="1">
      <c r="A7" s="337" t="s">
        <v>306</v>
      </c>
      <c r="B7" s="416" t="s">
        <v>426</v>
      </c>
      <c r="C7" s="417"/>
      <c r="D7" s="417"/>
      <c r="E7" s="417"/>
      <c r="F7" s="417"/>
      <c r="G7" s="418"/>
    </row>
    <row r="8" spans="1:8" ht="80.25" customHeight="1">
      <c r="A8" s="337" t="s">
        <v>307</v>
      </c>
      <c r="B8" s="416" t="s">
        <v>427</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380</v>
      </c>
      <c r="D12" s="428"/>
      <c r="E12" s="338">
        <v>100</v>
      </c>
      <c r="F12" s="351">
        <f>IFERROR(E12*E16/100,0)</f>
        <v>43.627198420821763</v>
      </c>
      <c r="G12" s="350">
        <f>IFERROR(F12/E12*100,0)</f>
        <v>43.627198420821763</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450000</v>
      </c>
      <c r="B15" s="373">
        <v>1367800</v>
      </c>
      <c r="C15" s="341">
        <v>1297112.17</v>
      </c>
      <c r="D15" s="341">
        <v>786460.74</v>
      </c>
      <c r="E15" s="341">
        <v>596732.81999999995</v>
      </c>
      <c r="F15" s="342">
        <v>0.57999999999999996</v>
      </c>
      <c r="G15" s="350">
        <f>IFERROR(B15-C15-F15,0)</f>
        <v>70687.250000000073</v>
      </c>
    </row>
    <row r="16" spans="1:8" ht="16.5" thickBot="1">
      <c r="A16" s="412" t="s">
        <v>458</v>
      </c>
      <c r="B16" s="412"/>
      <c r="C16" s="350">
        <f>IFERROR(C15/$B$15*100,0)</f>
        <v>94.832005410147673</v>
      </c>
      <c r="D16" s="350">
        <f>IFERROR(D15/$C$15*100,0)</f>
        <v>60.631667652921649</v>
      </c>
      <c r="E16" s="350">
        <f>IFERROR(E15/$B$15*100,0)</f>
        <v>43.627198420821756</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227" priority="16" operator="between">
      <formula>66</formula>
      <formula>100</formula>
    </cfRule>
    <cfRule type="cellIs" dxfId="226" priority="17" operator="between">
      <formula>33</formula>
      <formula>66</formula>
    </cfRule>
    <cfRule type="cellIs" dxfId="225" priority="18" operator="between">
      <formula>0</formula>
      <formula>33</formula>
    </cfRule>
  </conditionalFormatting>
  <conditionalFormatting sqref="C16">
    <cfRule type="cellIs" dxfId="224" priority="7" operator="between">
      <formula>66</formula>
      <formula>100</formula>
    </cfRule>
    <cfRule type="cellIs" dxfId="223" priority="8" operator="between">
      <formula>33</formula>
      <formula>66</formula>
    </cfRule>
    <cfRule type="cellIs" dxfId="222" priority="9" operator="between">
      <formula>0</formula>
      <formula>33</formula>
    </cfRule>
  </conditionalFormatting>
  <conditionalFormatting sqref="F12">
    <cfRule type="cellIs" dxfId="221" priority="13" operator="between">
      <formula>$E$12*0</formula>
      <formula>$E$12*0.329999</formula>
    </cfRule>
    <cfRule type="cellIs" dxfId="220" priority="14" operator="between">
      <formula>$E$12*0.33</formula>
      <formula>$E$12*0.6599999</formula>
    </cfRule>
    <cfRule type="cellIs" dxfId="219" priority="15" operator="between">
      <formula>$E$12*0.66</formula>
      <formula>$E$12*1</formula>
    </cfRule>
  </conditionalFormatting>
  <conditionalFormatting sqref="G15">
    <cfRule type="cellIs" dxfId="218" priority="10" operator="between">
      <formula>66</formula>
      <formula>100</formula>
    </cfRule>
    <cfRule type="cellIs" dxfId="217" priority="11" operator="between">
      <formula>33</formula>
      <formula>66</formula>
    </cfRule>
    <cfRule type="cellIs" dxfId="216" priority="12" operator="between">
      <formula>0</formula>
      <formula>33</formula>
    </cfRule>
  </conditionalFormatting>
  <conditionalFormatting sqref="D16">
    <cfRule type="cellIs" dxfId="215" priority="4" operator="between">
      <formula>66</formula>
      <formula>100</formula>
    </cfRule>
    <cfRule type="cellIs" dxfId="214" priority="5" operator="between">
      <formula>33</formula>
      <formula>66</formula>
    </cfRule>
    <cfRule type="cellIs" dxfId="213" priority="6" operator="between">
      <formula>0</formula>
      <formula>33</formula>
    </cfRule>
  </conditionalFormatting>
  <conditionalFormatting sqref="E16">
    <cfRule type="cellIs" dxfId="212" priority="1" operator="between">
      <formula>66</formula>
      <formula>100</formula>
    </cfRule>
    <cfRule type="cellIs" dxfId="211" priority="2" operator="between">
      <formula>33</formula>
      <formula>66</formula>
    </cfRule>
    <cfRule type="cellIs" dxfId="21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428</v>
      </c>
      <c r="C6" s="420"/>
      <c r="D6" s="420"/>
      <c r="E6" s="420"/>
      <c r="F6" s="420"/>
      <c r="G6" s="421"/>
    </row>
    <row r="7" spans="1:8" ht="82.5" customHeight="1">
      <c r="A7" s="337" t="s">
        <v>306</v>
      </c>
      <c r="B7" s="416" t="s">
        <v>429</v>
      </c>
      <c r="C7" s="417"/>
      <c r="D7" s="417"/>
      <c r="E7" s="417"/>
      <c r="F7" s="417"/>
      <c r="G7" s="418"/>
    </row>
    <row r="8" spans="1:8" ht="29.25" customHeight="1">
      <c r="A8" s="337" t="s">
        <v>307</v>
      </c>
      <c r="B8" s="416" t="s">
        <v>430</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65</v>
      </c>
      <c r="D12" s="428"/>
      <c r="E12" s="338">
        <v>13</v>
      </c>
      <c r="F12" s="351">
        <f>IFERROR(E12*E16/100,0)</f>
        <v>10.670775834203557</v>
      </c>
      <c r="G12" s="350">
        <f>IFERROR(F12/E12*100,0)</f>
        <v>82.082891032335041</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294500</v>
      </c>
      <c r="B15" s="373">
        <v>292137.03000000003</v>
      </c>
      <c r="C15" s="341">
        <v>265028.55</v>
      </c>
      <c r="D15" s="341">
        <v>265028.55</v>
      </c>
      <c r="E15" s="341">
        <v>239794.52</v>
      </c>
      <c r="F15" s="342">
        <v>0</v>
      </c>
      <c r="G15" s="350">
        <f>IFERROR(B15-C15-F15,0)</f>
        <v>27108.48000000004</v>
      </c>
    </row>
    <row r="16" spans="1:8" ht="16.5" thickBot="1">
      <c r="A16" s="412" t="s">
        <v>458</v>
      </c>
      <c r="B16" s="412"/>
      <c r="C16" s="350">
        <f>IFERROR(C15/$B$15*100,0)</f>
        <v>90.720628603638488</v>
      </c>
      <c r="D16" s="350">
        <f>IFERROR(D15/$C$15*100,0)</f>
        <v>100</v>
      </c>
      <c r="E16" s="350">
        <f>IFERROR(E15/$B$15*100,0)</f>
        <v>82.082891032335056</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209" priority="16" operator="between">
      <formula>66</formula>
      <formula>100</formula>
    </cfRule>
    <cfRule type="cellIs" dxfId="208" priority="17" operator="between">
      <formula>33</formula>
      <formula>66</formula>
    </cfRule>
    <cfRule type="cellIs" dxfId="207" priority="18" operator="between">
      <formula>0</formula>
      <formula>33</formula>
    </cfRule>
  </conditionalFormatting>
  <conditionalFormatting sqref="C16">
    <cfRule type="cellIs" dxfId="206" priority="7" operator="between">
      <formula>66</formula>
      <formula>100</formula>
    </cfRule>
    <cfRule type="cellIs" dxfId="205" priority="8" operator="between">
      <formula>33</formula>
      <formula>66</formula>
    </cfRule>
    <cfRule type="cellIs" dxfId="204" priority="9" operator="between">
      <formula>0</formula>
      <formula>33</formula>
    </cfRule>
  </conditionalFormatting>
  <conditionalFormatting sqref="F12">
    <cfRule type="cellIs" dxfId="203" priority="13" operator="between">
      <formula>$E$12*0</formula>
      <formula>$E$12*0.329999</formula>
    </cfRule>
    <cfRule type="cellIs" dxfId="202" priority="14" operator="between">
      <formula>$E$12*0.33</formula>
      <formula>$E$12*0.6599999</formula>
    </cfRule>
    <cfRule type="cellIs" dxfId="201" priority="15" operator="between">
      <formula>$E$12*0.66</formula>
      <formula>$E$12*1</formula>
    </cfRule>
  </conditionalFormatting>
  <conditionalFormatting sqref="G15">
    <cfRule type="cellIs" dxfId="200" priority="10" operator="between">
      <formula>66</formula>
      <formula>100</formula>
    </cfRule>
    <cfRule type="cellIs" dxfId="199" priority="11" operator="between">
      <formula>33</formula>
      <formula>66</formula>
    </cfRule>
    <cfRule type="cellIs" dxfId="198" priority="12" operator="between">
      <formula>0</formula>
      <formula>33</formula>
    </cfRule>
  </conditionalFormatting>
  <conditionalFormatting sqref="D16">
    <cfRule type="cellIs" dxfId="197" priority="4" operator="between">
      <formula>66</formula>
      <formula>100</formula>
    </cfRule>
    <cfRule type="cellIs" dxfId="196" priority="5" operator="between">
      <formula>33</formula>
      <formula>66</formula>
    </cfRule>
    <cfRule type="cellIs" dxfId="195" priority="6" operator="between">
      <formula>0</formula>
      <formula>33</formula>
    </cfRule>
  </conditionalFormatting>
  <conditionalFormatting sqref="E16">
    <cfRule type="cellIs" dxfId="194" priority="1" operator="between">
      <formula>66</formula>
      <formula>100</formula>
    </cfRule>
    <cfRule type="cellIs" dxfId="193" priority="2" operator="between">
      <formula>33</formula>
      <formula>66</formula>
    </cfRule>
    <cfRule type="cellIs" dxfId="19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431</v>
      </c>
      <c r="C6" s="420"/>
      <c r="D6" s="420"/>
      <c r="E6" s="420"/>
      <c r="F6" s="420"/>
      <c r="G6" s="421"/>
    </row>
    <row r="7" spans="1:8" ht="82.5" customHeight="1">
      <c r="A7" s="337" t="s">
        <v>306</v>
      </c>
      <c r="B7" s="416" t="s">
        <v>432</v>
      </c>
      <c r="C7" s="417"/>
      <c r="D7" s="417"/>
      <c r="E7" s="417"/>
      <c r="F7" s="417"/>
      <c r="G7" s="418"/>
    </row>
    <row r="8" spans="1:8" ht="29.25" customHeight="1">
      <c r="A8" s="337" t="s">
        <v>307</v>
      </c>
      <c r="B8" s="416" t="s">
        <v>433</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398</v>
      </c>
      <c r="B12" s="426"/>
      <c r="C12" s="427" t="s">
        <v>65</v>
      </c>
      <c r="D12" s="428"/>
      <c r="E12" s="338">
        <v>6</v>
      </c>
      <c r="F12" s="351">
        <f>IFERROR(E12*E16/100,0)</f>
        <v>4.9192546583850927</v>
      </c>
      <c r="G12" s="350">
        <f>IFERROR(F12/E12*100,0)</f>
        <v>81.987577639751535</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350000</v>
      </c>
      <c r="B15" s="373">
        <v>217350</v>
      </c>
      <c r="C15" s="341">
        <v>217350</v>
      </c>
      <c r="D15" s="341">
        <v>191700</v>
      </c>
      <c r="E15" s="341">
        <v>178200</v>
      </c>
      <c r="F15" s="342">
        <v>0</v>
      </c>
      <c r="G15" s="350">
        <f>IFERROR(B15-C15-F15,0)</f>
        <v>0</v>
      </c>
    </row>
    <row r="16" spans="1:8" ht="16.5" thickBot="1">
      <c r="A16" s="412" t="s">
        <v>458</v>
      </c>
      <c r="B16" s="412"/>
      <c r="C16" s="350">
        <f>IFERROR(C15/$B$15*100,0)</f>
        <v>100</v>
      </c>
      <c r="D16" s="350">
        <f>IFERROR(D15/$C$15*100,0)</f>
        <v>88.198757763975152</v>
      </c>
      <c r="E16" s="350">
        <f>IFERROR(E15/$B$15*100,0)</f>
        <v>81.987577639751549</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191" priority="16" operator="between">
      <formula>66</formula>
      <formula>100</formula>
    </cfRule>
    <cfRule type="cellIs" dxfId="190" priority="17" operator="between">
      <formula>33</formula>
      <formula>66</formula>
    </cfRule>
    <cfRule type="cellIs" dxfId="189" priority="18" operator="between">
      <formula>0</formula>
      <formula>33</formula>
    </cfRule>
  </conditionalFormatting>
  <conditionalFormatting sqref="C16">
    <cfRule type="cellIs" dxfId="188" priority="7" operator="between">
      <formula>66</formula>
      <formula>100</formula>
    </cfRule>
    <cfRule type="cellIs" dxfId="187" priority="8" operator="between">
      <formula>33</formula>
      <formula>66</formula>
    </cfRule>
    <cfRule type="cellIs" dxfId="186" priority="9" operator="between">
      <formula>0</formula>
      <formula>33</formula>
    </cfRule>
  </conditionalFormatting>
  <conditionalFormatting sqref="F12">
    <cfRule type="cellIs" dxfId="185" priority="13" operator="between">
      <formula>$E$12*0</formula>
      <formula>$E$12*0.329999</formula>
    </cfRule>
    <cfRule type="cellIs" dxfId="184" priority="14" operator="between">
      <formula>$E$12*0.33</formula>
      <formula>$E$12*0.6599999</formula>
    </cfRule>
    <cfRule type="cellIs" dxfId="183" priority="15" operator="between">
      <formula>$E$12*0.66</formula>
      <formula>$E$12*1</formula>
    </cfRule>
  </conditionalFormatting>
  <conditionalFormatting sqref="G15">
    <cfRule type="cellIs" dxfId="182" priority="10" operator="between">
      <formula>66</formula>
      <formula>100</formula>
    </cfRule>
    <cfRule type="cellIs" dxfId="181" priority="11" operator="between">
      <formula>33</formula>
      <formula>66</formula>
    </cfRule>
    <cfRule type="cellIs" dxfId="180" priority="12" operator="between">
      <formula>0</formula>
      <formula>33</formula>
    </cfRule>
  </conditionalFormatting>
  <conditionalFormatting sqref="D16">
    <cfRule type="cellIs" dxfId="179" priority="4" operator="between">
      <formula>66</formula>
      <formula>100</formula>
    </cfRule>
    <cfRule type="cellIs" dxfId="178" priority="5" operator="between">
      <formula>33</formula>
      <formula>66</formula>
    </cfRule>
    <cfRule type="cellIs" dxfId="177" priority="6" operator="between">
      <formula>0</formula>
      <formula>33</formula>
    </cfRule>
  </conditionalFormatting>
  <conditionalFormatting sqref="E16">
    <cfRule type="cellIs" dxfId="176" priority="1" operator="between">
      <formula>66</formula>
      <formula>100</formula>
    </cfRule>
    <cfRule type="cellIs" dxfId="175" priority="2" operator="between">
      <formula>33</formula>
      <formula>66</formula>
    </cfRule>
    <cfRule type="cellIs" dxfId="17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6"/>
  <sheetViews>
    <sheetView topLeftCell="A7"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1" width="9.140625" style="331" hidden="1" customWidth="1"/>
    <col min="12" max="12" width="4.85546875" style="33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465</v>
      </c>
      <c r="C6" s="420"/>
      <c r="D6" s="420"/>
      <c r="E6" s="420"/>
      <c r="F6" s="420"/>
      <c r="G6" s="421"/>
    </row>
    <row r="7" spans="1:8" ht="138.75" customHeight="1">
      <c r="A7" s="336" t="s">
        <v>306</v>
      </c>
      <c r="B7" s="416" t="s">
        <v>364</v>
      </c>
      <c r="C7" s="417"/>
      <c r="D7" s="417"/>
      <c r="E7" s="417"/>
      <c r="F7" s="417"/>
      <c r="G7" s="418"/>
    </row>
    <row r="8" spans="1:8" ht="29.25" customHeight="1">
      <c r="A8" s="336" t="s">
        <v>307</v>
      </c>
      <c r="B8" s="416" t="s">
        <v>365</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83</v>
      </c>
      <c r="B12" s="426"/>
      <c r="C12" s="427" t="s">
        <v>363</v>
      </c>
      <c r="D12" s="428"/>
      <c r="E12" s="338">
        <v>100</v>
      </c>
      <c r="F12" s="351">
        <f>IFERROR(E12*E16/100,0)</f>
        <v>60.262305431075177</v>
      </c>
      <c r="G12" s="350">
        <f>IFERROR(F12/E12*100,0)</f>
        <v>60.262305431075177</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2096000</v>
      </c>
      <c r="B15" s="392">
        <v>2326263.69</v>
      </c>
      <c r="C15" s="341">
        <v>2138854.2599999998</v>
      </c>
      <c r="D15" s="341">
        <v>1636529.86</v>
      </c>
      <c r="E15" s="341">
        <v>1401860.13</v>
      </c>
      <c r="F15" s="342">
        <v>100841.95</v>
      </c>
      <c r="G15" s="393">
        <f>IFERROR(B15-C15-F15,0)</f>
        <v>86567.480000000171</v>
      </c>
    </row>
    <row r="16" spans="1:8" ht="16.5" thickBot="1">
      <c r="A16" s="412" t="s">
        <v>458</v>
      </c>
      <c r="B16" s="412"/>
      <c r="C16" s="350">
        <f>IFERROR(C15/$B$15*100,0)</f>
        <v>91.943758104224187</v>
      </c>
      <c r="D16" s="350">
        <f>IFERROR(D15/$C$15*100,0)</f>
        <v>76.514323140464953</v>
      </c>
      <c r="E16" s="350">
        <f>IFERROR(E15/$B$15*100,0)</f>
        <v>60.262305431075177</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659" priority="16" operator="between">
      <formula>66</formula>
      <formula>100</formula>
    </cfRule>
    <cfRule type="cellIs" dxfId="658" priority="17" operator="between">
      <formula>33</formula>
      <formula>66</formula>
    </cfRule>
    <cfRule type="cellIs" dxfId="657" priority="18" operator="between">
      <formula>0</formula>
      <formula>33</formula>
    </cfRule>
  </conditionalFormatting>
  <conditionalFormatting sqref="C16">
    <cfRule type="cellIs" dxfId="656" priority="7" operator="between">
      <formula>66</formula>
      <formula>100</formula>
    </cfRule>
    <cfRule type="cellIs" dxfId="655" priority="8" operator="between">
      <formula>33</formula>
      <formula>66</formula>
    </cfRule>
    <cfRule type="cellIs" dxfId="654" priority="9" operator="between">
      <formula>0</formula>
      <formula>33</formula>
    </cfRule>
  </conditionalFormatting>
  <conditionalFormatting sqref="F12">
    <cfRule type="cellIs" dxfId="653" priority="13" operator="between">
      <formula>$E$12*0</formula>
      <formula>$E$12*0.329999</formula>
    </cfRule>
    <cfRule type="cellIs" dxfId="652" priority="14" operator="between">
      <formula>$E$12*0.33</formula>
      <formula>$E$12*0.6599999</formula>
    </cfRule>
    <cfRule type="cellIs" dxfId="651" priority="15" operator="between">
      <formula>$E$12*0.66</formula>
      <formula>$E$12*1</formula>
    </cfRule>
  </conditionalFormatting>
  <conditionalFormatting sqref="G15">
    <cfRule type="cellIs" dxfId="650" priority="10" operator="between">
      <formula>66</formula>
      <formula>100</formula>
    </cfRule>
    <cfRule type="cellIs" dxfId="649" priority="11" operator="between">
      <formula>33</formula>
      <formula>66</formula>
    </cfRule>
    <cfRule type="cellIs" dxfId="648" priority="12" operator="between">
      <formula>0</formula>
      <formula>33</formula>
    </cfRule>
  </conditionalFormatting>
  <conditionalFormatting sqref="D16">
    <cfRule type="cellIs" dxfId="647" priority="4" operator="between">
      <formula>66</formula>
      <formula>100</formula>
    </cfRule>
    <cfRule type="cellIs" dxfId="646" priority="5" operator="between">
      <formula>33</formula>
      <formula>66</formula>
    </cfRule>
    <cfRule type="cellIs" dxfId="645" priority="6" operator="between">
      <formula>0</formula>
      <formula>33</formula>
    </cfRule>
  </conditionalFormatting>
  <conditionalFormatting sqref="E16">
    <cfRule type="cellIs" dxfId="644" priority="1" operator="between">
      <formula>66</formula>
      <formula>100</formula>
    </cfRule>
    <cfRule type="cellIs" dxfId="643" priority="2" operator="between">
      <formula>33</formula>
      <formula>66</formula>
    </cfRule>
    <cfRule type="cellIs" dxfId="64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434</v>
      </c>
      <c r="C6" s="420"/>
      <c r="D6" s="420"/>
      <c r="E6" s="420"/>
      <c r="F6" s="420"/>
      <c r="G6" s="421"/>
    </row>
    <row r="7" spans="1:8" ht="82.5" customHeight="1">
      <c r="A7" s="337" t="s">
        <v>306</v>
      </c>
      <c r="B7" s="416" t="s">
        <v>435</v>
      </c>
      <c r="C7" s="417"/>
      <c r="D7" s="417"/>
      <c r="E7" s="417"/>
      <c r="F7" s="417"/>
      <c r="G7" s="418"/>
    </row>
    <row r="8" spans="1:8" ht="29.25" customHeight="1">
      <c r="A8" s="337" t="s">
        <v>307</v>
      </c>
      <c r="B8" s="416" t="s">
        <v>436</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379</v>
      </c>
      <c r="B12" s="426"/>
      <c r="C12" s="427" t="s">
        <v>380</v>
      </c>
      <c r="D12" s="428"/>
      <c r="E12" s="338">
        <v>100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20000</v>
      </c>
      <c r="B15" s="373">
        <v>0</v>
      </c>
      <c r="C15" s="341">
        <v>0</v>
      </c>
      <c r="D15" s="341">
        <v>0</v>
      </c>
      <c r="E15" s="341">
        <v>0</v>
      </c>
      <c r="F15" s="342">
        <v>0</v>
      </c>
      <c r="G15" s="350">
        <f>IFERROR(B15-C15-F15,0)</f>
        <v>0</v>
      </c>
    </row>
    <row r="16" spans="1:8" ht="16.5" thickBot="1">
      <c r="A16" s="412" t="s">
        <v>458</v>
      </c>
      <c r="B16" s="412"/>
      <c r="C16" s="350">
        <f>IFERROR(C15/$B$15*100,0)</f>
        <v>0</v>
      </c>
      <c r="D16" s="350">
        <f>IFERROR(D15/$C$15*100,0)</f>
        <v>0</v>
      </c>
      <c r="E16" s="350">
        <f>IFERROR(E15/$B$15*100,0)</f>
        <v>0</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173" priority="16" operator="between">
      <formula>66</formula>
      <formula>100</formula>
    </cfRule>
    <cfRule type="cellIs" dxfId="172" priority="17" operator="between">
      <formula>33</formula>
      <formula>66</formula>
    </cfRule>
    <cfRule type="cellIs" dxfId="171" priority="18" operator="between">
      <formula>0</formula>
      <formula>33</formula>
    </cfRule>
  </conditionalFormatting>
  <conditionalFormatting sqref="C16">
    <cfRule type="cellIs" dxfId="170" priority="7" operator="between">
      <formula>66</formula>
      <formula>100</formula>
    </cfRule>
    <cfRule type="cellIs" dxfId="169" priority="8" operator="between">
      <formula>33</formula>
      <formula>66</formula>
    </cfRule>
    <cfRule type="cellIs" dxfId="168" priority="9" operator="between">
      <formula>0</formula>
      <formula>33</formula>
    </cfRule>
  </conditionalFormatting>
  <conditionalFormatting sqref="F12">
    <cfRule type="cellIs" dxfId="167" priority="13" operator="between">
      <formula>$E$12*0</formula>
      <formula>$E$12*0.329999</formula>
    </cfRule>
    <cfRule type="cellIs" dxfId="166" priority="14" operator="between">
      <formula>$E$12*0.33</formula>
      <formula>$E$12*0.6599999</formula>
    </cfRule>
    <cfRule type="cellIs" dxfId="165" priority="15" operator="between">
      <formula>$E$12*0.66</formula>
      <formula>$E$12*1</formula>
    </cfRule>
  </conditionalFormatting>
  <conditionalFormatting sqref="G15">
    <cfRule type="cellIs" dxfId="164" priority="10" operator="between">
      <formula>66</formula>
      <formula>100</formula>
    </cfRule>
    <cfRule type="cellIs" dxfId="163" priority="11" operator="between">
      <formula>33</formula>
      <formula>66</formula>
    </cfRule>
    <cfRule type="cellIs" dxfId="162" priority="12" operator="between">
      <formula>0</formula>
      <formula>33</formula>
    </cfRule>
  </conditionalFormatting>
  <conditionalFormatting sqref="D16">
    <cfRule type="cellIs" dxfId="161" priority="4" operator="between">
      <formula>66</formula>
      <formula>100</formula>
    </cfRule>
    <cfRule type="cellIs" dxfId="160" priority="5" operator="between">
      <formula>33</formula>
      <formula>66</formula>
    </cfRule>
    <cfRule type="cellIs" dxfId="159" priority="6" operator="between">
      <formula>0</formula>
      <formula>33</formula>
    </cfRule>
  </conditionalFormatting>
  <conditionalFormatting sqref="E16">
    <cfRule type="cellIs" dxfId="158" priority="1" operator="between">
      <formula>66</formula>
      <formula>100</formula>
    </cfRule>
    <cfRule type="cellIs" dxfId="157" priority="2" operator="between">
      <formula>33</formula>
      <formula>66</formula>
    </cfRule>
    <cfRule type="cellIs" dxfId="15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7"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437</v>
      </c>
      <c r="C6" s="420"/>
      <c r="D6" s="420"/>
      <c r="E6" s="420"/>
      <c r="F6" s="420"/>
      <c r="G6" s="421"/>
    </row>
    <row r="7" spans="1:8" ht="166.5" customHeight="1">
      <c r="A7" s="337" t="s">
        <v>306</v>
      </c>
      <c r="B7" s="416" t="s">
        <v>438</v>
      </c>
      <c r="C7" s="417"/>
      <c r="D7" s="417"/>
      <c r="E7" s="417"/>
      <c r="F7" s="417"/>
      <c r="G7" s="418"/>
    </row>
    <row r="8" spans="1:8" ht="29.25" customHeight="1">
      <c r="A8" s="337" t="s">
        <v>307</v>
      </c>
      <c r="B8" s="416" t="s">
        <v>439</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83</v>
      </c>
      <c r="B12" s="426"/>
      <c r="C12" s="427" t="s">
        <v>380</v>
      </c>
      <c r="D12" s="428"/>
      <c r="E12" s="338">
        <v>100</v>
      </c>
      <c r="F12" s="351">
        <f>IFERROR(E12*E16/100,0)</f>
        <v>60.683768972212363</v>
      </c>
      <c r="G12" s="350">
        <f>IFERROR(F12/E12*100,0)</f>
        <v>60.683768972212363</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469000</v>
      </c>
      <c r="B15" s="373">
        <v>957980</v>
      </c>
      <c r="C15" s="341">
        <v>881212.56</v>
      </c>
      <c r="D15" s="341">
        <v>590339.09</v>
      </c>
      <c r="E15" s="341">
        <v>581338.37</v>
      </c>
      <c r="F15" s="342">
        <v>0</v>
      </c>
      <c r="G15" s="350">
        <f>IFERROR(B15-C15-F15,0)</f>
        <v>76767.439999999944</v>
      </c>
    </row>
    <row r="16" spans="1:8" ht="16.5" thickBot="1">
      <c r="A16" s="412" t="s">
        <v>458</v>
      </c>
      <c r="B16" s="412"/>
      <c r="C16" s="350">
        <f>IFERROR(C15/$B$15*100,0)</f>
        <v>91.986529990187691</v>
      </c>
      <c r="D16" s="350">
        <f>IFERROR(D15/$C$15*100,0)</f>
        <v>66.991679056412906</v>
      </c>
      <c r="E16" s="350">
        <f>IFERROR(E15/$B$15*100,0)</f>
        <v>60.683768972212363</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155" priority="16" operator="between">
      <formula>66</formula>
      <formula>100</formula>
    </cfRule>
    <cfRule type="cellIs" dxfId="154" priority="17" operator="between">
      <formula>33</formula>
      <formula>66</formula>
    </cfRule>
    <cfRule type="cellIs" dxfId="153" priority="18" operator="between">
      <formula>0</formula>
      <formula>33</formula>
    </cfRule>
  </conditionalFormatting>
  <conditionalFormatting sqref="C16">
    <cfRule type="cellIs" dxfId="152" priority="7" operator="between">
      <formula>66</formula>
      <formula>100</formula>
    </cfRule>
    <cfRule type="cellIs" dxfId="151" priority="8" operator="between">
      <formula>33</formula>
      <formula>66</formula>
    </cfRule>
    <cfRule type="cellIs" dxfId="150" priority="9" operator="between">
      <formula>0</formula>
      <formula>33</formula>
    </cfRule>
  </conditionalFormatting>
  <conditionalFormatting sqref="F12">
    <cfRule type="cellIs" dxfId="149" priority="13" operator="between">
      <formula>$E$12*0</formula>
      <formula>$E$12*0.329999</formula>
    </cfRule>
    <cfRule type="cellIs" dxfId="148" priority="14" operator="between">
      <formula>$E$12*0.33</formula>
      <formula>$E$12*0.6599999</formula>
    </cfRule>
    <cfRule type="cellIs" dxfId="147" priority="15" operator="between">
      <formula>$E$12*0.66</formula>
      <formula>$E$12*1</formula>
    </cfRule>
  </conditionalFormatting>
  <conditionalFormatting sqref="G15">
    <cfRule type="cellIs" dxfId="146" priority="10" operator="between">
      <formula>66</formula>
      <formula>100</formula>
    </cfRule>
    <cfRule type="cellIs" dxfId="145" priority="11" operator="between">
      <formula>33</formula>
      <formula>66</formula>
    </cfRule>
    <cfRule type="cellIs" dxfId="144" priority="12" operator="between">
      <formula>0</formula>
      <formula>33</formula>
    </cfRule>
  </conditionalFormatting>
  <conditionalFormatting sqref="D16">
    <cfRule type="cellIs" dxfId="143" priority="4" operator="between">
      <formula>66</formula>
      <formula>100</formula>
    </cfRule>
    <cfRule type="cellIs" dxfId="142" priority="5" operator="between">
      <formula>33</formula>
      <formula>66</formula>
    </cfRule>
    <cfRule type="cellIs" dxfId="141" priority="6" operator="between">
      <formula>0</formula>
      <formula>33</formula>
    </cfRule>
  </conditionalFormatting>
  <conditionalFormatting sqref="E16">
    <cfRule type="cellIs" dxfId="140" priority="1" operator="between">
      <formula>66</formula>
      <formula>100</formula>
    </cfRule>
    <cfRule type="cellIs" dxfId="139" priority="2" operator="between">
      <formula>33</formula>
      <formula>66</formula>
    </cfRule>
    <cfRule type="cellIs" dxfId="13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440</v>
      </c>
      <c r="C6" s="420"/>
      <c r="D6" s="420"/>
      <c r="E6" s="420"/>
      <c r="F6" s="420"/>
      <c r="G6" s="421"/>
    </row>
    <row r="7" spans="1:8" ht="106.5" customHeight="1">
      <c r="A7" s="337" t="s">
        <v>306</v>
      </c>
      <c r="B7" s="416" t="s">
        <v>441</v>
      </c>
      <c r="C7" s="417"/>
      <c r="D7" s="417"/>
      <c r="E7" s="417"/>
      <c r="F7" s="417"/>
      <c r="G7" s="418"/>
    </row>
    <row r="8" spans="1:8" ht="29.25" customHeight="1">
      <c r="A8" s="337" t="s">
        <v>307</v>
      </c>
      <c r="B8" s="416" t="s">
        <v>442</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83</v>
      </c>
      <c r="B12" s="426"/>
      <c r="C12" s="427" t="s">
        <v>380</v>
      </c>
      <c r="D12" s="428"/>
      <c r="E12" s="338">
        <v>100</v>
      </c>
      <c r="F12" s="351">
        <f>IFERROR(E12*E16/100,0)</f>
        <v>37.419205315067082</v>
      </c>
      <c r="G12" s="350">
        <f>IFERROR(F12/E12*100,0)</f>
        <v>37.419205315067082</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69000</v>
      </c>
      <c r="B15" s="373">
        <v>77666</v>
      </c>
      <c r="C15" s="341">
        <v>50284.65</v>
      </c>
      <c r="D15" s="341">
        <v>29117</v>
      </c>
      <c r="E15" s="341">
        <v>29062</v>
      </c>
      <c r="F15" s="342">
        <v>0</v>
      </c>
      <c r="G15" s="350">
        <f>IFERROR(B15-C15-F15,0)</f>
        <v>27381.35</v>
      </c>
    </row>
    <row r="16" spans="1:8" ht="16.5" thickBot="1">
      <c r="A16" s="412" t="s">
        <v>458</v>
      </c>
      <c r="B16" s="412"/>
      <c r="C16" s="350">
        <f>IFERROR(C15/$B$15*100,0)</f>
        <v>64.744740298199986</v>
      </c>
      <c r="D16" s="350">
        <f>IFERROR(D15/$C$15*100,0)</f>
        <v>57.904350532418938</v>
      </c>
      <c r="E16" s="350">
        <f>IFERROR(E15/$B$15*100,0)</f>
        <v>37.419205315067082</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2">
    <cfRule type="cellIs" dxfId="137" priority="16" operator="between">
      <formula>66</formula>
      <formula>100</formula>
    </cfRule>
    <cfRule type="cellIs" dxfId="136" priority="17" operator="between">
      <formula>33</formula>
      <formula>66</formula>
    </cfRule>
    <cfRule type="cellIs" dxfId="135" priority="18" operator="between">
      <formula>0</formula>
      <formula>33</formula>
    </cfRule>
  </conditionalFormatting>
  <conditionalFormatting sqref="C16">
    <cfRule type="cellIs" dxfId="134" priority="7" operator="between">
      <formula>66</formula>
      <formula>100</formula>
    </cfRule>
    <cfRule type="cellIs" dxfId="133" priority="8" operator="between">
      <formula>33</formula>
      <formula>66</formula>
    </cfRule>
    <cfRule type="cellIs" dxfId="132" priority="9" operator="between">
      <formula>0</formula>
      <formula>33</formula>
    </cfRule>
  </conditionalFormatting>
  <conditionalFormatting sqref="F12">
    <cfRule type="cellIs" dxfId="131" priority="13" operator="between">
      <formula>$E$12*0</formula>
      <formula>$E$12*0.329999</formula>
    </cfRule>
    <cfRule type="cellIs" dxfId="130" priority="14" operator="between">
      <formula>$E$12*0.33</formula>
      <formula>$E$12*0.6599999</formula>
    </cfRule>
    <cfRule type="cellIs" dxfId="129" priority="15" operator="between">
      <formula>$E$12*0.66</formula>
      <formula>$E$12*1</formula>
    </cfRule>
  </conditionalFormatting>
  <conditionalFormatting sqref="G15">
    <cfRule type="cellIs" dxfId="128" priority="10" operator="between">
      <formula>66</formula>
      <formula>100</formula>
    </cfRule>
    <cfRule type="cellIs" dxfId="127" priority="11" operator="between">
      <formula>33</formula>
      <formula>66</formula>
    </cfRule>
    <cfRule type="cellIs" dxfId="126" priority="12" operator="between">
      <formula>0</formula>
      <formula>33</formula>
    </cfRule>
  </conditionalFormatting>
  <conditionalFormatting sqref="D16">
    <cfRule type="cellIs" dxfId="125" priority="4" operator="between">
      <formula>66</formula>
      <formula>100</formula>
    </cfRule>
    <cfRule type="cellIs" dxfId="124" priority="5" operator="between">
      <formula>33</formula>
      <formula>66</formula>
    </cfRule>
    <cfRule type="cellIs" dxfId="123" priority="6" operator="between">
      <formula>0</formula>
      <formula>33</formula>
    </cfRule>
  </conditionalFormatting>
  <conditionalFormatting sqref="E16">
    <cfRule type="cellIs" dxfId="122" priority="1" operator="between">
      <formula>66</formula>
      <formula>100</formula>
    </cfRule>
    <cfRule type="cellIs" dxfId="121" priority="2" operator="between">
      <formula>33</formula>
      <formula>66</formula>
    </cfRule>
    <cfRule type="cellIs" dxfId="12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v>9</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444</v>
      </c>
      <c r="C6" s="420"/>
      <c r="D6" s="420"/>
      <c r="E6" s="420"/>
      <c r="F6" s="420"/>
      <c r="G6" s="421"/>
    </row>
    <row r="7" spans="1:8" ht="142.5" customHeight="1">
      <c r="A7" s="337" t="s">
        <v>306</v>
      </c>
      <c r="B7" s="416" t="s">
        <v>443</v>
      </c>
      <c r="C7" s="417"/>
      <c r="D7" s="417"/>
      <c r="E7" s="417"/>
      <c r="F7" s="417"/>
      <c r="G7" s="418"/>
    </row>
    <row r="8" spans="1:8" ht="29.25" customHeight="1">
      <c r="A8" s="337" t="s">
        <v>307</v>
      </c>
      <c r="B8" s="416" t="s">
        <v>445</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65</v>
      </c>
      <c r="D12" s="428"/>
      <c r="E12" s="338">
        <v>90</v>
      </c>
      <c r="F12" s="351">
        <f>IFERROR(E12*E16/100,0)</f>
        <v>80.929897978950081</v>
      </c>
      <c r="G12" s="350">
        <f>IFERROR(F12/E12*100,0)</f>
        <v>89.922108865500093</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2606000</v>
      </c>
      <c r="B15" s="373">
        <v>2013310</v>
      </c>
      <c r="C15" s="341">
        <v>1993470.63</v>
      </c>
      <c r="D15" s="341">
        <v>1992873.18</v>
      </c>
      <c r="E15" s="341">
        <v>1810410.81</v>
      </c>
      <c r="F15" s="342">
        <v>0</v>
      </c>
      <c r="G15" s="350">
        <f>IFERROR(B15-C15-F15,0)</f>
        <v>19839.370000000112</v>
      </c>
    </row>
    <row r="16" spans="1:8" ht="16.5" thickBot="1">
      <c r="A16" s="412" t="s">
        <v>458</v>
      </c>
      <c r="B16" s="412"/>
      <c r="C16" s="350">
        <f>IFERROR(C15/$B$15*100,0)</f>
        <v>99.014589407493119</v>
      </c>
      <c r="D16" s="350">
        <f>IFERROR(D15/$C$15*100,0)</f>
        <v>99.97002965626838</v>
      </c>
      <c r="E16" s="350">
        <f>IFERROR(E15/$B$15*100,0)</f>
        <v>89.922108865500093</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5">
    <cfRule type="cellIs" dxfId="119" priority="10" operator="between">
      <formula>66</formula>
      <formula>100</formula>
    </cfRule>
    <cfRule type="cellIs" dxfId="118" priority="11" operator="between">
      <formula>33</formula>
      <formula>66</formula>
    </cfRule>
    <cfRule type="cellIs" dxfId="117" priority="12" operator="between">
      <formula>0</formula>
      <formula>33</formula>
    </cfRule>
  </conditionalFormatting>
  <conditionalFormatting sqref="G12">
    <cfRule type="cellIs" dxfId="116" priority="16" operator="between">
      <formula>66</formula>
      <formula>100</formula>
    </cfRule>
    <cfRule type="cellIs" dxfId="115" priority="17" operator="between">
      <formula>33</formula>
      <formula>66</formula>
    </cfRule>
    <cfRule type="cellIs" dxfId="114" priority="18" operator="between">
      <formula>0</formula>
      <formula>33</formula>
    </cfRule>
  </conditionalFormatting>
  <conditionalFormatting sqref="F12">
    <cfRule type="cellIs" dxfId="113" priority="13" operator="between">
      <formula>$E$12*0</formula>
      <formula>$E$12*0.329999</formula>
    </cfRule>
    <cfRule type="cellIs" dxfId="112" priority="14" operator="between">
      <formula>$E$12*0.33</formula>
      <formula>$E$12*0.6599999</formula>
    </cfRule>
    <cfRule type="cellIs" dxfId="111" priority="15" operator="between">
      <formula>$E$12*0.66</formula>
      <formula>$E$12*1</formula>
    </cfRule>
  </conditionalFormatting>
  <conditionalFormatting sqref="C16">
    <cfRule type="cellIs" dxfId="110" priority="7" operator="between">
      <formula>66</formula>
      <formula>100</formula>
    </cfRule>
    <cfRule type="cellIs" dxfId="109" priority="8" operator="between">
      <formula>33</formula>
      <formula>66</formula>
    </cfRule>
    <cfRule type="cellIs" dxfId="108" priority="9" operator="between">
      <formula>0</formula>
      <formula>33</formula>
    </cfRule>
  </conditionalFormatting>
  <conditionalFormatting sqref="D16">
    <cfRule type="cellIs" dxfId="107" priority="4" operator="between">
      <formula>66</formula>
      <formula>100</formula>
    </cfRule>
    <cfRule type="cellIs" dxfId="106" priority="5" operator="between">
      <formula>33</formula>
      <formula>66</formula>
    </cfRule>
    <cfRule type="cellIs" dxfId="105" priority="6" operator="between">
      <formula>0</formula>
      <formula>33</formula>
    </cfRule>
  </conditionalFormatting>
  <conditionalFormatting sqref="E16">
    <cfRule type="cellIs" dxfId="104" priority="1" operator="between">
      <formula>66</formula>
      <formula>100</formula>
    </cfRule>
    <cfRule type="cellIs" dxfId="103" priority="2" operator="between">
      <formula>33</formula>
      <formula>66</formula>
    </cfRule>
    <cfRule type="cellIs" dxfId="10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7"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446</v>
      </c>
      <c r="C6" s="420"/>
      <c r="D6" s="420"/>
      <c r="E6" s="420"/>
      <c r="F6" s="420"/>
      <c r="G6" s="421"/>
    </row>
    <row r="7" spans="1:8" ht="152.25" customHeight="1">
      <c r="A7" s="337" t="s">
        <v>306</v>
      </c>
      <c r="B7" s="416" t="s">
        <v>447</v>
      </c>
      <c r="C7" s="417"/>
      <c r="D7" s="417"/>
      <c r="E7" s="417"/>
      <c r="F7" s="417"/>
      <c r="G7" s="418"/>
    </row>
    <row r="8" spans="1:8" ht="57" customHeight="1">
      <c r="A8" s="337" t="s">
        <v>307</v>
      </c>
      <c r="B8" s="416" t="s">
        <v>448</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c r="B12" s="426"/>
      <c r="C12" s="427"/>
      <c r="D12" s="428"/>
      <c r="E12" s="338">
        <v>100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112507</v>
      </c>
      <c r="B15" s="373">
        <v>3674</v>
      </c>
      <c r="C15" s="341">
        <v>0</v>
      </c>
      <c r="D15" s="341">
        <v>0</v>
      </c>
      <c r="E15" s="341">
        <v>0</v>
      </c>
      <c r="F15" s="342">
        <v>0</v>
      </c>
      <c r="G15" s="350">
        <f>IFERROR(B15-C15-F15,0)</f>
        <v>3674</v>
      </c>
    </row>
    <row r="16" spans="1:8" ht="16.5" thickBot="1">
      <c r="A16" s="412" t="s">
        <v>458</v>
      </c>
      <c r="B16" s="412"/>
      <c r="C16" s="350">
        <f>IFERROR(C15/$B$15*100,0)</f>
        <v>0</v>
      </c>
      <c r="D16" s="350">
        <f>IFERROR(D15/$C$15*100,0)</f>
        <v>0</v>
      </c>
      <c r="E16" s="350">
        <f>IFERROR(E15/$B$15*100,0)</f>
        <v>0</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5">
    <cfRule type="cellIs" dxfId="101" priority="10" operator="between">
      <formula>66</formula>
      <formula>100</formula>
    </cfRule>
    <cfRule type="cellIs" dxfId="100" priority="11" operator="between">
      <formula>33</formula>
      <formula>66</formula>
    </cfRule>
    <cfRule type="cellIs" dxfId="99" priority="12" operator="between">
      <formula>0</formula>
      <formula>33</formula>
    </cfRule>
  </conditionalFormatting>
  <conditionalFormatting sqref="G12">
    <cfRule type="cellIs" dxfId="98" priority="16" operator="between">
      <formula>66</formula>
      <formula>100</formula>
    </cfRule>
    <cfRule type="cellIs" dxfId="97" priority="17" operator="between">
      <formula>33</formula>
      <formula>66</formula>
    </cfRule>
    <cfRule type="cellIs" dxfId="96" priority="18" operator="between">
      <formula>0</formula>
      <formula>33</formula>
    </cfRule>
  </conditionalFormatting>
  <conditionalFormatting sqref="F12">
    <cfRule type="cellIs" dxfId="95" priority="13" operator="between">
      <formula>$E$12*0</formula>
      <formula>$E$12*0.329999</formula>
    </cfRule>
    <cfRule type="cellIs" dxfId="94" priority="14" operator="between">
      <formula>$E$12*0.33</formula>
      <formula>$E$12*0.6599999</formula>
    </cfRule>
    <cfRule type="cellIs" dxfId="93" priority="15" operator="between">
      <formula>$E$12*0.66</formula>
      <formula>$E$12*1</formula>
    </cfRule>
  </conditionalFormatting>
  <conditionalFormatting sqref="C16">
    <cfRule type="cellIs" dxfId="92" priority="7" operator="between">
      <formula>66</formula>
      <formula>100</formula>
    </cfRule>
    <cfRule type="cellIs" dxfId="91" priority="8" operator="between">
      <formula>33</formula>
      <formula>66</formula>
    </cfRule>
    <cfRule type="cellIs" dxfId="90" priority="9" operator="between">
      <formula>0</formula>
      <formula>33</formula>
    </cfRule>
  </conditionalFormatting>
  <conditionalFormatting sqref="D16">
    <cfRule type="cellIs" dxfId="89" priority="4" operator="between">
      <formula>66</formula>
      <formula>100</formula>
    </cfRule>
    <cfRule type="cellIs" dxfId="88" priority="5" operator="between">
      <formula>33</formula>
      <formula>66</formula>
    </cfRule>
    <cfRule type="cellIs" dxfId="87" priority="6" operator="between">
      <formula>0</formula>
      <formula>33</formula>
    </cfRule>
  </conditionalFormatting>
  <conditionalFormatting sqref="E16">
    <cfRule type="cellIs" dxfId="86" priority="1" operator="between">
      <formula>66</formula>
      <formula>100</formula>
    </cfRule>
    <cfRule type="cellIs" dxfId="85" priority="2" operator="between">
      <formula>33</formula>
      <formula>66</formula>
    </cfRule>
    <cfRule type="cellIs" dxfId="8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E15" sqref="E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7" t="s">
        <v>33</v>
      </c>
      <c r="B6" s="419" t="s">
        <v>449</v>
      </c>
      <c r="C6" s="420"/>
      <c r="D6" s="420"/>
      <c r="E6" s="420"/>
      <c r="F6" s="420"/>
      <c r="G6" s="421"/>
    </row>
    <row r="7" spans="1:8" ht="93" customHeight="1">
      <c r="A7" s="337" t="s">
        <v>306</v>
      </c>
      <c r="B7" s="416" t="s">
        <v>450</v>
      </c>
      <c r="C7" s="417"/>
      <c r="D7" s="417"/>
      <c r="E7" s="417"/>
      <c r="F7" s="417"/>
      <c r="G7" s="418"/>
    </row>
    <row r="8" spans="1:8" ht="22.5" customHeight="1">
      <c r="A8" s="337" t="s">
        <v>307</v>
      </c>
      <c r="B8" s="416" t="s">
        <v>451</v>
      </c>
      <c r="C8" s="417"/>
      <c r="D8" s="417"/>
      <c r="E8" s="417"/>
      <c r="F8" s="417"/>
      <c r="G8" s="418"/>
    </row>
    <row r="9" spans="1:8" ht="22.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389</v>
      </c>
      <c r="B12" s="426"/>
      <c r="C12" s="427" t="s">
        <v>65</v>
      </c>
      <c r="D12" s="428"/>
      <c r="E12" s="338">
        <v>1</v>
      </c>
      <c r="F12" s="351">
        <f>IFERROR(E12*E16/100,0)</f>
        <v>0.9918513043478262</v>
      </c>
      <c r="G12" s="350">
        <f>IFERROR(F12/E12*100,0)</f>
        <v>99.185130434782621</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52000</v>
      </c>
      <c r="B15" s="373">
        <v>23000</v>
      </c>
      <c r="C15" s="341">
        <v>22812.58</v>
      </c>
      <c r="D15" s="341">
        <v>22812.58</v>
      </c>
      <c r="E15" s="341">
        <v>22812.58</v>
      </c>
      <c r="F15" s="342">
        <v>0</v>
      </c>
      <c r="G15" s="350">
        <f>IFERROR(B15-C15-F15,0)</f>
        <v>187.41999999999825</v>
      </c>
    </row>
    <row r="16" spans="1:8" ht="16.5" thickBot="1">
      <c r="A16" s="412" t="s">
        <v>458</v>
      </c>
      <c r="B16" s="412"/>
      <c r="C16" s="350">
        <f>IFERROR(C15/$B$15*100,0)</f>
        <v>99.185130434782621</v>
      </c>
      <c r="D16" s="350">
        <f>IFERROR(D15/$C$15*100,0)</f>
        <v>100</v>
      </c>
      <c r="E16" s="350">
        <f>IFERROR(E15/$B$15*100,0)</f>
        <v>99.185130434782621</v>
      </c>
    </row>
  </sheetData>
  <mergeCells count="15">
    <mergeCell ref="A16:B16"/>
    <mergeCell ref="B7:G7"/>
    <mergeCell ref="A1:G1"/>
    <mergeCell ref="A2:G2"/>
    <mergeCell ref="B4:G4"/>
    <mergeCell ref="B5:G5"/>
    <mergeCell ref="B6:G6"/>
    <mergeCell ref="A13:G13"/>
    <mergeCell ref="B8:G8"/>
    <mergeCell ref="B9:G9"/>
    <mergeCell ref="A10:G10"/>
    <mergeCell ref="A11:B11"/>
    <mergeCell ref="C11:D11"/>
    <mergeCell ref="A12:B12"/>
    <mergeCell ref="C12:D12"/>
  </mergeCells>
  <conditionalFormatting sqref="G15">
    <cfRule type="cellIs" dxfId="83" priority="10" operator="between">
      <formula>66</formula>
      <formula>100</formula>
    </cfRule>
    <cfRule type="cellIs" dxfId="82" priority="11" operator="between">
      <formula>33</formula>
      <formula>66</formula>
    </cfRule>
    <cfRule type="cellIs" dxfId="81" priority="12" operator="between">
      <formula>0</formula>
      <formula>33</formula>
    </cfRule>
  </conditionalFormatting>
  <conditionalFormatting sqref="G12">
    <cfRule type="cellIs" dxfId="80" priority="16" operator="between">
      <formula>66</formula>
      <formula>100</formula>
    </cfRule>
    <cfRule type="cellIs" dxfId="79" priority="17" operator="between">
      <formula>33</formula>
      <formula>66</formula>
    </cfRule>
    <cfRule type="cellIs" dxfId="78" priority="18" operator="between">
      <formula>0</formula>
      <formula>33</formula>
    </cfRule>
  </conditionalFormatting>
  <conditionalFormatting sqref="F12">
    <cfRule type="cellIs" dxfId="77" priority="13" operator="between">
      <formula>$E$12*0</formula>
      <formula>$E$12*0.329999</formula>
    </cfRule>
    <cfRule type="cellIs" dxfId="76" priority="14" operator="between">
      <formula>$E$12*0.33</formula>
      <formula>$E$12*0.6599999</formula>
    </cfRule>
    <cfRule type="cellIs" dxfId="75" priority="15" operator="between">
      <formula>$E$12*0.66</formula>
      <formula>$E$12*1</formula>
    </cfRule>
  </conditionalFormatting>
  <conditionalFormatting sqref="C16">
    <cfRule type="cellIs" dxfId="74" priority="7" operator="between">
      <formula>66</formula>
      <formula>100</formula>
    </cfRule>
    <cfRule type="cellIs" dxfId="73" priority="8" operator="between">
      <formula>33</formula>
      <formula>66</formula>
    </cfRule>
    <cfRule type="cellIs" dxfId="72" priority="9" operator="between">
      <formula>0</formula>
      <formula>33</formula>
    </cfRule>
  </conditionalFormatting>
  <conditionalFormatting sqref="D16">
    <cfRule type="cellIs" dxfId="71" priority="4" operator="between">
      <formula>66</formula>
      <formula>100</formula>
    </cfRule>
    <cfRule type="cellIs" dxfId="70" priority="5" operator="between">
      <formula>33</formula>
      <formula>66</formula>
    </cfRule>
    <cfRule type="cellIs" dxfId="69" priority="6" operator="between">
      <formula>0</formula>
      <formula>33</formula>
    </cfRule>
  </conditionalFormatting>
  <conditionalFormatting sqref="E16">
    <cfRule type="cellIs" dxfId="68" priority="1" operator="between">
      <formula>66</formula>
      <formula>100</formula>
    </cfRule>
    <cfRule type="cellIs" dxfId="67" priority="2" operator="between">
      <formula>33</formula>
      <formula>66</formula>
    </cfRule>
    <cfRule type="cellIs" dxfId="6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3"/>
  <sheetViews>
    <sheetView showGridLines="0" tabSelected="1" topLeftCell="A94" zoomScale="60" zoomScaleNormal="60" zoomScalePageLayoutView="60" workbookViewId="0">
      <selection activeCell="A112" sqref="A112:M112"/>
    </sheetView>
  </sheetViews>
  <sheetFormatPr defaultRowHeight="15"/>
  <cols>
    <col min="1" max="1" width="7.28515625" style="355" customWidth="1"/>
    <col min="2" max="2" width="27" style="352" customWidth="1"/>
    <col min="3" max="3" width="84.28515625" style="352" customWidth="1"/>
    <col min="4" max="4" width="27.28515625" style="352" customWidth="1"/>
    <col min="5" max="5" width="27.5703125" style="352" customWidth="1"/>
    <col min="6" max="6" width="33.140625" style="352" customWidth="1"/>
    <col min="7" max="7" width="20.85546875" style="352" customWidth="1"/>
    <col min="8" max="8" width="23.140625" style="352" customWidth="1"/>
    <col min="9" max="9" width="20.7109375" style="352" customWidth="1"/>
    <col min="10" max="10" width="27" style="352" customWidth="1"/>
    <col min="11" max="11" width="12.28515625" style="352" customWidth="1"/>
    <col min="12" max="12" width="14.5703125" style="352" customWidth="1"/>
    <col min="13" max="13" width="15.5703125" style="352" customWidth="1"/>
    <col min="14" max="14" width="22.28515625" style="352" customWidth="1"/>
    <col min="15" max="15" width="25" style="352" customWidth="1"/>
    <col min="16" max="16" width="18" style="352" customWidth="1"/>
    <col min="17" max="17" width="9.140625" style="352"/>
    <col min="18" max="18" width="13" style="352" customWidth="1"/>
    <col min="19" max="16384" width="9.140625" style="352"/>
  </cols>
  <sheetData>
    <row r="1" spans="1:14" ht="23.25">
      <c r="A1" s="387"/>
      <c r="B1" s="388"/>
      <c r="C1" s="388"/>
      <c r="D1" s="388"/>
      <c r="E1" s="388"/>
      <c r="F1" s="388"/>
      <c r="G1" s="388"/>
      <c r="H1" s="388"/>
      <c r="I1" s="388"/>
      <c r="J1" s="388"/>
      <c r="K1" s="388"/>
      <c r="L1" s="388"/>
      <c r="M1" s="388"/>
    </row>
    <row r="2" spans="1:14" ht="23.25">
      <c r="A2" s="387"/>
      <c r="B2" s="388"/>
      <c r="C2" s="388"/>
      <c r="D2" s="388"/>
      <c r="E2" s="388"/>
      <c r="F2" s="388"/>
      <c r="G2" s="388"/>
      <c r="H2" s="388"/>
      <c r="I2" s="388"/>
      <c r="J2" s="388"/>
      <c r="K2" s="388"/>
      <c r="L2" s="388"/>
      <c r="M2" s="388"/>
    </row>
    <row r="3" spans="1:14" ht="23.25">
      <c r="A3" s="389"/>
      <c r="B3" s="390"/>
      <c r="C3" s="390"/>
      <c r="D3" s="390"/>
      <c r="E3" s="390"/>
      <c r="F3" s="390"/>
      <c r="G3" s="390"/>
      <c r="H3" s="390"/>
      <c r="I3" s="390"/>
      <c r="J3" s="390"/>
      <c r="K3" s="390"/>
      <c r="L3" s="390"/>
      <c r="M3" s="390"/>
    </row>
    <row r="4" spans="1:14" ht="23.25" customHeight="1">
      <c r="A4" s="389"/>
      <c r="B4" s="390"/>
      <c r="C4" s="390"/>
      <c r="D4" s="390"/>
      <c r="E4" s="390"/>
      <c r="F4" s="390"/>
      <c r="G4" s="390"/>
      <c r="H4" s="390"/>
      <c r="I4" s="390"/>
      <c r="J4" s="390"/>
      <c r="K4" s="390"/>
      <c r="L4" s="390"/>
      <c r="M4" s="390"/>
    </row>
    <row r="5" spans="1:14" ht="23.25" customHeight="1">
      <c r="A5" s="389"/>
      <c r="B5" s="390"/>
      <c r="C5" s="390"/>
      <c r="D5" s="390"/>
      <c r="E5" s="390"/>
      <c r="F5" s="390"/>
      <c r="G5" s="390"/>
      <c r="H5" s="390"/>
      <c r="I5" s="390"/>
      <c r="J5" s="390"/>
      <c r="K5" s="390"/>
      <c r="L5" s="390"/>
      <c r="M5" s="390"/>
    </row>
    <row r="6" spans="1:14" ht="18.75" customHeight="1">
      <c r="A6" s="502" t="s">
        <v>316</v>
      </c>
      <c r="B6" s="502"/>
      <c r="C6" s="502"/>
      <c r="D6" s="502"/>
      <c r="E6" s="502"/>
      <c r="F6" s="502"/>
      <c r="G6" s="502"/>
      <c r="H6" s="502"/>
      <c r="I6" s="502"/>
      <c r="J6" s="502"/>
      <c r="K6" s="502"/>
      <c r="L6" s="502"/>
      <c r="M6" s="502"/>
    </row>
    <row r="7" spans="1:14" ht="23.25" customHeight="1">
      <c r="A7" s="501" t="s">
        <v>467</v>
      </c>
      <c r="B7" s="501"/>
      <c r="C7" s="501"/>
      <c r="D7" s="501"/>
      <c r="E7" s="501"/>
      <c r="F7" s="501"/>
      <c r="G7" s="501"/>
      <c r="H7" s="501"/>
      <c r="I7" s="501"/>
      <c r="J7" s="501"/>
      <c r="K7" s="501"/>
      <c r="L7" s="501"/>
      <c r="M7" s="501"/>
    </row>
    <row r="8" spans="1:14" ht="24" customHeight="1" thickBot="1">
      <c r="A8" s="386"/>
      <c r="B8" s="386"/>
      <c r="C8" s="386"/>
      <c r="D8" s="386"/>
      <c r="E8" s="386"/>
      <c r="F8" s="386"/>
      <c r="G8" s="386"/>
      <c r="H8" s="386"/>
      <c r="I8" s="386"/>
      <c r="J8" s="386"/>
      <c r="K8" s="386"/>
      <c r="L8" s="386"/>
      <c r="M8" s="386"/>
    </row>
    <row r="9" spans="1:14" ht="24" thickBot="1">
      <c r="A9" s="478" t="s">
        <v>34</v>
      </c>
      <c r="B9" s="479"/>
      <c r="C9" s="438" t="s">
        <v>352</v>
      </c>
      <c r="D9" s="439"/>
      <c r="E9" s="439"/>
      <c r="F9" s="439"/>
      <c r="G9" s="439"/>
      <c r="H9" s="439"/>
      <c r="I9" s="439"/>
      <c r="J9" s="439"/>
      <c r="K9" s="439"/>
      <c r="L9" s="439"/>
      <c r="M9" s="439"/>
      <c r="N9" s="440"/>
    </row>
    <row r="10" spans="1:14" ht="24" thickBot="1">
      <c r="A10" s="441" t="s">
        <v>314</v>
      </c>
      <c r="B10" s="442"/>
      <c r="C10" s="438" t="s">
        <v>315</v>
      </c>
      <c r="D10" s="439"/>
      <c r="E10" s="439"/>
      <c r="F10" s="439"/>
      <c r="G10" s="439"/>
      <c r="H10" s="439"/>
      <c r="I10" s="439"/>
      <c r="J10" s="439"/>
      <c r="K10" s="439"/>
      <c r="L10" s="439"/>
      <c r="M10" s="439"/>
      <c r="N10" s="443"/>
    </row>
    <row r="11" spans="1:14" s="353" customFormat="1" ht="24" thickBot="1">
      <c r="A11" s="441" t="s">
        <v>313</v>
      </c>
      <c r="B11" s="442"/>
      <c r="C11" s="444" t="s">
        <v>351</v>
      </c>
      <c r="D11" s="445"/>
      <c r="E11" s="445"/>
      <c r="F11" s="445"/>
      <c r="G11" s="445"/>
      <c r="H11" s="445"/>
      <c r="I11" s="445"/>
      <c r="J11" s="445"/>
      <c r="K11" s="445"/>
      <c r="L11" s="445"/>
      <c r="M11" s="445"/>
      <c r="N11" s="443"/>
    </row>
    <row r="12" spans="1:14" ht="17.100000000000001" customHeight="1" thickBot="1">
      <c r="A12" s="492" t="s">
        <v>37</v>
      </c>
      <c r="B12" s="493"/>
      <c r="C12" s="494"/>
      <c r="D12" s="480" t="s">
        <v>53</v>
      </c>
      <c r="E12" s="481"/>
      <c r="F12" s="481"/>
      <c r="G12" s="481"/>
      <c r="H12" s="481"/>
      <c r="I12" s="481"/>
      <c r="J12" s="481"/>
      <c r="K12" s="482"/>
      <c r="L12" s="495" t="s">
        <v>38</v>
      </c>
      <c r="M12" s="493"/>
      <c r="N12" s="496"/>
    </row>
    <row r="13" spans="1:14" s="354" customFormat="1" ht="39.950000000000003" customHeight="1" thickBot="1">
      <c r="A13" s="363" t="s">
        <v>14</v>
      </c>
      <c r="B13" s="461" t="s">
        <v>15</v>
      </c>
      <c r="C13" s="462"/>
      <c r="D13" s="364" t="s">
        <v>58</v>
      </c>
      <c r="E13" s="364" t="s">
        <v>8</v>
      </c>
      <c r="F13" s="364" t="s">
        <v>453</v>
      </c>
      <c r="G13" s="364" t="s">
        <v>454</v>
      </c>
      <c r="H13" s="364" t="s">
        <v>455</v>
      </c>
      <c r="I13" s="364" t="s">
        <v>456</v>
      </c>
      <c r="J13" s="364" t="s">
        <v>459</v>
      </c>
      <c r="K13" s="364" t="s">
        <v>16</v>
      </c>
      <c r="L13" s="372" t="s">
        <v>17</v>
      </c>
      <c r="M13" s="363" t="s">
        <v>18</v>
      </c>
      <c r="N13" s="363" t="s">
        <v>16</v>
      </c>
    </row>
    <row r="14" spans="1:14" ht="17.100000000000001" customHeight="1" thickBot="1">
      <c r="A14" s="381">
        <v>2060</v>
      </c>
      <c r="B14" s="452" t="s">
        <v>326</v>
      </c>
      <c r="C14" s="452"/>
      <c r="D14" s="368">
        <f>'2060'!$A$15</f>
        <v>235000</v>
      </c>
      <c r="E14" s="368">
        <f>'2060'!$B$15</f>
        <v>234710</v>
      </c>
      <c r="F14" s="368">
        <f>'2060'!$C$15</f>
        <v>0</v>
      </c>
      <c r="G14" s="368">
        <f>'2060'!$D$15</f>
        <v>0</v>
      </c>
      <c r="H14" s="368">
        <f>'2060'!$E$15</f>
        <v>0</v>
      </c>
      <c r="I14" s="368">
        <f>'2060'!$F$15</f>
        <v>0</v>
      </c>
      <c r="J14" s="374">
        <f>IFERROR(E14-F14-I14,0)</f>
        <v>234710</v>
      </c>
      <c r="K14" s="375">
        <f>IFERROR(H14/E14*100,0)</f>
        <v>0</v>
      </c>
      <c r="L14" s="371">
        <f>'2060'!$E$12</f>
        <v>100</v>
      </c>
      <c r="M14" s="376">
        <f>IFERROR(L14*K14/100,0)</f>
        <v>0</v>
      </c>
      <c r="N14" s="377">
        <f>IFERROR(M14/L14*100,0)</f>
        <v>0</v>
      </c>
    </row>
    <row r="15" spans="1:14" ht="15" customHeight="1">
      <c r="A15" s="486" t="s">
        <v>460</v>
      </c>
      <c r="B15" s="487"/>
      <c r="C15" s="488"/>
      <c r="D15" s="446">
        <f t="shared" ref="D15:I15" si="0">SUM(D14:D14)</f>
        <v>235000</v>
      </c>
      <c r="E15" s="448">
        <f t="shared" si="0"/>
        <v>234710</v>
      </c>
      <c r="F15" s="446">
        <f t="shared" si="0"/>
        <v>0</v>
      </c>
      <c r="G15" s="446">
        <f t="shared" si="0"/>
        <v>0</v>
      </c>
      <c r="H15" s="448">
        <f t="shared" si="0"/>
        <v>0</v>
      </c>
      <c r="I15" s="446">
        <f t="shared" si="0"/>
        <v>0</v>
      </c>
      <c r="J15" s="446">
        <f>E15-F15-I15</f>
        <v>234710</v>
      </c>
      <c r="K15" s="356"/>
      <c r="L15" s="361"/>
      <c r="M15" s="362"/>
    </row>
    <row r="16" spans="1:14" s="357" customFormat="1" ht="15" customHeight="1" thickBot="1">
      <c r="A16" s="489"/>
      <c r="B16" s="490"/>
      <c r="C16" s="491"/>
      <c r="D16" s="447"/>
      <c r="E16" s="449"/>
      <c r="F16" s="447"/>
      <c r="G16" s="447"/>
      <c r="H16" s="449"/>
      <c r="I16" s="447"/>
      <c r="J16" s="447"/>
      <c r="K16" s="356"/>
      <c r="L16" s="361"/>
      <c r="M16" s="362"/>
    </row>
    <row r="17" spans="1:14" s="357" customFormat="1" ht="27" customHeight="1" thickBot="1">
      <c r="A17" s="450"/>
      <c r="B17" s="450"/>
      <c r="C17" s="450"/>
      <c r="D17" s="450"/>
      <c r="E17" s="450"/>
      <c r="F17" s="378">
        <f>IFERROR(F15/E15*100,0)</f>
        <v>0</v>
      </c>
      <c r="G17" s="350">
        <f>IFERROR(G15/E15*100,0)</f>
        <v>0</v>
      </c>
      <c r="H17" s="350">
        <f>IFERROR(H15/E15*100,0)</f>
        <v>0</v>
      </c>
      <c r="I17" s="359"/>
      <c r="J17" s="359"/>
      <c r="K17" s="356"/>
      <c r="L17" s="361"/>
      <c r="M17" s="362"/>
    </row>
    <row r="18" spans="1:14" s="357" customFormat="1" ht="12.75" customHeight="1" thickBot="1">
      <c r="A18" s="358"/>
      <c r="B18" s="358"/>
      <c r="C18" s="358"/>
      <c r="D18" s="359"/>
      <c r="E18" s="359"/>
      <c r="F18" s="359"/>
      <c r="G18" s="359"/>
      <c r="H18" s="359"/>
      <c r="I18" s="359"/>
      <c r="J18" s="360"/>
      <c r="K18" s="356"/>
      <c r="L18" s="361"/>
      <c r="M18" s="362"/>
    </row>
    <row r="19" spans="1:14" s="357" customFormat="1" ht="21" customHeight="1" thickBot="1">
      <c r="A19" s="478" t="s">
        <v>34</v>
      </c>
      <c r="B19" s="479"/>
      <c r="C19" s="438" t="s">
        <v>352</v>
      </c>
      <c r="D19" s="439"/>
      <c r="E19" s="439"/>
      <c r="F19" s="439"/>
      <c r="G19" s="439"/>
      <c r="H19" s="439"/>
      <c r="I19" s="439"/>
      <c r="J19" s="439"/>
      <c r="K19" s="439"/>
      <c r="L19" s="439"/>
      <c r="M19" s="439"/>
      <c r="N19" s="440"/>
    </row>
    <row r="20" spans="1:14" s="357" customFormat="1" ht="21" customHeight="1" thickBot="1">
      <c r="A20" s="441" t="s">
        <v>314</v>
      </c>
      <c r="B20" s="442"/>
      <c r="C20" s="438" t="s">
        <v>315</v>
      </c>
      <c r="D20" s="439"/>
      <c r="E20" s="439"/>
      <c r="F20" s="439"/>
      <c r="G20" s="439"/>
      <c r="H20" s="439"/>
      <c r="I20" s="439"/>
      <c r="J20" s="439"/>
      <c r="K20" s="439"/>
      <c r="L20" s="439"/>
      <c r="M20" s="439"/>
      <c r="N20" s="443"/>
    </row>
    <row r="21" spans="1:14" s="357" customFormat="1" ht="21" customHeight="1" thickBot="1">
      <c r="A21" s="441" t="s">
        <v>313</v>
      </c>
      <c r="B21" s="442"/>
      <c r="C21" s="444" t="s">
        <v>353</v>
      </c>
      <c r="D21" s="445"/>
      <c r="E21" s="445"/>
      <c r="F21" s="445"/>
      <c r="G21" s="445"/>
      <c r="H21" s="445"/>
      <c r="I21" s="445"/>
      <c r="J21" s="445"/>
      <c r="K21" s="445"/>
      <c r="L21" s="445"/>
      <c r="M21" s="445"/>
      <c r="N21" s="443"/>
    </row>
    <row r="22" spans="1:14" s="357" customFormat="1" ht="21" customHeight="1" thickBot="1">
      <c r="A22" s="492" t="s">
        <v>37</v>
      </c>
      <c r="B22" s="493"/>
      <c r="C22" s="494"/>
      <c r="D22" s="480" t="s">
        <v>53</v>
      </c>
      <c r="E22" s="481"/>
      <c r="F22" s="481"/>
      <c r="G22" s="481"/>
      <c r="H22" s="481"/>
      <c r="I22" s="481"/>
      <c r="J22" s="481"/>
      <c r="K22" s="482"/>
      <c r="L22" s="495" t="s">
        <v>38</v>
      </c>
      <c r="M22" s="493"/>
      <c r="N22" s="496"/>
    </row>
    <row r="23" spans="1:14" s="357" customFormat="1" ht="38.25" customHeight="1" thickBot="1">
      <c r="A23" s="363" t="s">
        <v>14</v>
      </c>
      <c r="B23" s="461" t="s">
        <v>15</v>
      </c>
      <c r="C23" s="462"/>
      <c r="D23" s="364" t="s">
        <v>58</v>
      </c>
      <c r="E23" s="364" t="s">
        <v>8</v>
      </c>
      <c r="F23" s="364" t="s">
        <v>453</v>
      </c>
      <c r="G23" s="364" t="s">
        <v>454</v>
      </c>
      <c r="H23" s="364" t="s">
        <v>455</v>
      </c>
      <c r="I23" s="364" t="s">
        <v>456</v>
      </c>
      <c r="J23" s="364" t="s">
        <v>459</v>
      </c>
      <c r="K23" s="364" t="s">
        <v>16</v>
      </c>
      <c r="L23" s="372" t="s">
        <v>17</v>
      </c>
      <c r="M23" s="363" t="s">
        <v>18</v>
      </c>
      <c r="N23" s="363" t="s">
        <v>16</v>
      </c>
    </row>
    <row r="24" spans="1:14" s="357" customFormat="1" ht="21" customHeight="1">
      <c r="A24" s="381">
        <v>2000</v>
      </c>
      <c r="B24" s="452" t="s">
        <v>328</v>
      </c>
      <c r="C24" s="452"/>
      <c r="D24" s="370">
        <f>'2000'!$A$15</f>
        <v>2096000</v>
      </c>
      <c r="E24" s="370">
        <f>'2000'!$B$15</f>
        <v>2326263.69</v>
      </c>
      <c r="F24" s="370">
        <f>'2000'!$C$15</f>
        <v>2138854.2599999998</v>
      </c>
      <c r="G24" s="370">
        <f>'2000'!$D$15</f>
        <v>1636529.86</v>
      </c>
      <c r="H24" s="370">
        <f>'2000'!$E$15</f>
        <v>1401860.13</v>
      </c>
      <c r="I24" s="370">
        <f>'2000'!$F$15</f>
        <v>100841.95</v>
      </c>
      <c r="J24" s="374">
        <f t="shared" ref="J24:J28" si="1">IFERROR(E24-F24-I24,0)</f>
        <v>86567.480000000171</v>
      </c>
      <c r="K24" s="380">
        <f t="shared" ref="K24:K28" si="2">IFERROR(H24/E24*100,0)</f>
        <v>60.262305431075177</v>
      </c>
      <c r="L24" s="371">
        <f>'2000'!$E$12</f>
        <v>100</v>
      </c>
      <c r="M24" s="376">
        <f t="shared" ref="M24:M28" si="3">IFERROR(L24*K24/100,0)</f>
        <v>60.262305431075177</v>
      </c>
      <c r="N24" s="377">
        <f t="shared" ref="N24:N28" si="4">IFERROR(M24/L24*100,0)</f>
        <v>60.262305431075177</v>
      </c>
    </row>
    <row r="25" spans="1:14" s="357" customFormat="1" ht="21" customHeight="1">
      <c r="A25" s="381">
        <v>2008</v>
      </c>
      <c r="B25" s="452" t="s">
        <v>330</v>
      </c>
      <c r="C25" s="452"/>
      <c r="D25" s="368">
        <f>'2008'!$A$15</f>
        <v>1235050</v>
      </c>
      <c r="E25" s="368">
        <f>'2008'!$B$15</f>
        <v>5996020.7999999998</v>
      </c>
      <c r="F25" s="368">
        <f>'2008'!$C$15</f>
        <v>5731387.3499999996</v>
      </c>
      <c r="G25" s="368">
        <f>'2008'!$D$15</f>
        <v>5731387.3499999996</v>
      </c>
      <c r="H25" s="368">
        <f>'2008'!$E$15</f>
        <v>5260978.21</v>
      </c>
      <c r="I25" s="368">
        <f>'2008'!$F$15</f>
        <v>0</v>
      </c>
      <c r="J25" s="374">
        <f t="shared" si="1"/>
        <v>264633.45000000019</v>
      </c>
      <c r="K25" s="380">
        <f t="shared" si="2"/>
        <v>87.74116010404768</v>
      </c>
      <c r="L25" s="371">
        <f>'2008'!$E$12</f>
        <v>78</v>
      </c>
      <c r="M25" s="376">
        <f t="shared" si="3"/>
        <v>68.438104881157187</v>
      </c>
      <c r="N25" s="377">
        <f t="shared" si="4"/>
        <v>87.74116010404768</v>
      </c>
    </row>
    <row r="26" spans="1:14" s="357" customFormat="1" ht="21" customHeight="1">
      <c r="A26" s="382">
        <v>2057</v>
      </c>
      <c r="B26" s="455" t="s">
        <v>323</v>
      </c>
      <c r="C26" s="456"/>
      <c r="D26" s="370">
        <f>'2057'!$A$15</f>
        <v>2000</v>
      </c>
      <c r="E26" s="370">
        <f>'2057'!$B$15</f>
        <v>0</v>
      </c>
      <c r="F26" s="370">
        <f>'2057'!$C$15</f>
        <v>0</v>
      </c>
      <c r="G26" s="370">
        <f>'2057'!$D$15</f>
        <v>0</v>
      </c>
      <c r="H26" s="370">
        <f>'2057'!$E$15</f>
        <v>0</v>
      </c>
      <c r="I26" s="370">
        <f>'2057'!$F$15</f>
        <v>0</v>
      </c>
      <c r="J26" s="374">
        <f t="shared" si="1"/>
        <v>0</v>
      </c>
      <c r="K26" s="380">
        <f t="shared" si="2"/>
        <v>0</v>
      </c>
      <c r="L26" s="371">
        <f>'2057'!$E$12</f>
        <v>100</v>
      </c>
      <c r="M26" s="376">
        <f t="shared" si="3"/>
        <v>0</v>
      </c>
      <c r="N26" s="377">
        <f t="shared" si="4"/>
        <v>0</v>
      </c>
    </row>
    <row r="27" spans="1:14" s="357" customFormat="1" ht="21" customHeight="1">
      <c r="A27" s="381">
        <v>2058</v>
      </c>
      <c r="B27" s="483" t="s">
        <v>325</v>
      </c>
      <c r="C27" s="499"/>
      <c r="D27" s="368">
        <f>'2058'!$A$15</f>
        <v>5000</v>
      </c>
      <c r="E27" s="368">
        <f>'2058'!$B$15</f>
        <v>0</v>
      </c>
      <c r="F27" s="368">
        <f>'2058'!$C$15</f>
        <v>0</v>
      </c>
      <c r="G27" s="368">
        <f>'2058'!$D$15</f>
        <v>0</v>
      </c>
      <c r="H27" s="368">
        <f>'2058'!$E$15</f>
        <v>0</v>
      </c>
      <c r="I27" s="368">
        <f>'2058'!$F$15</f>
        <v>0</v>
      </c>
      <c r="J27" s="374">
        <f t="shared" si="1"/>
        <v>0</v>
      </c>
      <c r="K27" s="380">
        <f t="shared" si="2"/>
        <v>0</v>
      </c>
      <c r="L27" s="371">
        <f>'2058'!$E$12</f>
        <v>100</v>
      </c>
      <c r="M27" s="376">
        <f t="shared" si="3"/>
        <v>0</v>
      </c>
      <c r="N27" s="377">
        <f t="shared" si="4"/>
        <v>0</v>
      </c>
    </row>
    <row r="28" spans="1:14" s="357" customFormat="1" ht="21" customHeight="1" thickBot="1">
      <c r="A28" s="381">
        <v>2061</v>
      </c>
      <c r="B28" s="453" t="s">
        <v>329</v>
      </c>
      <c r="C28" s="454"/>
      <c r="D28" s="368">
        <f>'2061'!$A$15</f>
        <v>4000</v>
      </c>
      <c r="E28" s="368">
        <f>'2061'!$B$15</f>
        <v>0</v>
      </c>
      <c r="F28" s="368">
        <f>'2061'!$C$15</f>
        <v>0</v>
      </c>
      <c r="G28" s="368">
        <f>'2061'!$D$15</f>
        <v>0</v>
      </c>
      <c r="H28" s="368">
        <f>'2061'!$E$15</f>
        <v>0</v>
      </c>
      <c r="I28" s="368">
        <f>'2061'!$F$15</f>
        <v>0</v>
      </c>
      <c r="J28" s="374">
        <f t="shared" si="1"/>
        <v>0</v>
      </c>
      <c r="K28" s="380">
        <f t="shared" si="2"/>
        <v>0</v>
      </c>
      <c r="L28" s="371">
        <f>'2061'!$E$12</f>
        <v>50</v>
      </c>
      <c r="M28" s="376">
        <f t="shared" si="3"/>
        <v>0</v>
      </c>
      <c r="N28" s="377">
        <f t="shared" si="4"/>
        <v>0</v>
      </c>
    </row>
    <row r="29" spans="1:14" s="357" customFormat="1" ht="21" customHeight="1">
      <c r="A29" s="486" t="s">
        <v>460</v>
      </c>
      <c r="B29" s="487"/>
      <c r="C29" s="488"/>
      <c r="D29" s="446">
        <f t="shared" ref="D29:I29" si="5">SUM(D24:D28)</f>
        <v>3342050</v>
      </c>
      <c r="E29" s="448">
        <f t="shared" si="5"/>
        <v>8322284.4900000002</v>
      </c>
      <c r="F29" s="446">
        <f t="shared" si="5"/>
        <v>7870241.6099999994</v>
      </c>
      <c r="G29" s="446">
        <f t="shared" si="5"/>
        <v>7367917.21</v>
      </c>
      <c r="H29" s="448">
        <f t="shared" si="5"/>
        <v>6662838.3399999999</v>
      </c>
      <c r="I29" s="446">
        <f t="shared" si="5"/>
        <v>100841.95</v>
      </c>
      <c r="J29" s="446">
        <f>E29-F29-I29</f>
        <v>351200.93000000081</v>
      </c>
      <c r="K29" s="356"/>
      <c r="L29" s="361"/>
      <c r="M29" s="362"/>
      <c r="N29" s="352"/>
    </row>
    <row r="30" spans="1:14" s="357" customFormat="1" ht="21" customHeight="1" thickBot="1">
      <c r="A30" s="489"/>
      <c r="B30" s="490"/>
      <c r="C30" s="491"/>
      <c r="D30" s="447"/>
      <c r="E30" s="449"/>
      <c r="F30" s="447"/>
      <c r="G30" s="447"/>
      <c r="H30" s="449"/>
      <c r="I30" s="447"/>
      <c r="J30" s="447"/>
      <c r="K30" s="356"/>
      <c r="L30" s="361"/>
      <c r="M30" s="362"/>
    </row>
    <row r="31" spans="1:14" s="357" customFormat="1" ht="21" customHeight="1" thickBot="1">
      <c r="A31" s="450"/>
      <c r="B31" s="450"/>
      <c r="C31" s="450"/>
      <c r="D31" s="450"/>
      <c r="E31" s="450"/>
      <c r="F31" s="378">
        <f>IFERROR(F29/E29*100,0)</f>
        <v>94.56828373815901</v>
      </c>
      <c r="G31" s="350">
        <f>IFERROR(G29/E29*100,0)</f>
        <v>88.532388178429116</v>
      </c>
      <c r="H31" s="350">
        <f>IFERROR(H29/E29*100,0)</f>
        <v>80.060208804517814</v>
      </c>
      <c r="I31" s="359"/>
      <c r="J31" s="359"/>
      <c r="K31" s="356"/>
      <c r="L31" s="361"/>
      <c r="M31" s="362"/>
    </row>
    <row r="32" spans="1:14" s="357" customFormat="1" ht="21" customHeight="1" thickBot="1">
      <c r="A32" s="358"/>
      <c r="B32" s="358"/>
      <c r="C32" s="358"/>
      <c r="D32" s="359"/>
      <c r="E32" s="359"/>
      <c r="F32" s="359"/>
      <c r="G32" s="359"/>
      <c r="H32" s="359"/>
      <c r="I32" s="359"/>
      <c r="J32" s="360"/>
      <c r="K32" s="356"/>
      <c r="L32" s="361"/>
      <c r="M32" s="362"/>
    </row>
    <row r="33" spans="1:14" s="357" customFormat="1" ht="21" customHeight="1" thickBot="1">
      <c r="A33" s="478" t="s">
        <v>34</v>
      </c>
      <c r="B33" s="479"/>
      <c r="C33" s="438" t="s">
        <v>352</v>
      </c>
      <c r="D33" s="439"/>
      <c r="E33" s="439"/>
      <c r="F33" s="439"/>
      <c r="G33" s="439"/>
      <c r="H33" s="439"/>
      <c r="I33" s="439"/>
      <c r="J33" s="439"/>
      <c r="K33" s="439"/>
      <c r="L33" s="439"/>
      <c r="M33" s="439"/>
      <c r="N33" s="440"/>
    </row>
    <row r="34" spans="1:14" s="357" customFormat="1" ht="21" customHeight="1" thickBot="1">
      <c r="A34" s="441" t="s">
        <v>314</v>
      </c>
      <c r="B34" s="442"/>
      <c r="C34" s="438" t="s">
        <v>354</v>
      </c>
      <c r="D34" s="439"/>
      <c r="E34" s="439"/>
      <c r="F34" s="439"/>
      <c r="G34" s="439"/>
      <c r="H34" s="439"/>
      <c r="I34" s="439"/>
      <c r="J34" s="439"/>
      <c r="K34" s="439"/>
      <c r="L34" s="439"/>
      <c r="M34" s="439"/>
      <c r="N34" s="443"/>
    </row>
    <row r="35" spans="1:14" s="357" customFormat="1" ht="21" customHeight="1" thickBot="1">
      <c r="A35" s="441" t="s">
        <v>313</v>
      </c>
      <c r="B35" s="442"/>
      <c r="C35" s="444" t="s">
        <v>351</v>
      </c>
      <c r="D35" s="445"/>
      <c r="E35" s="445"/>
      <c r="F35" s="445"/>
      <c r="G35" s="445"/>
      <c r="H35" s="445"/>
      <c r="I35" s="445"/>
      <c r="J35" s="445"/>
      <c r="K35" s="445"/>
      <c r="L35" s="445"/>
      <c r="M35" s="445"/>
      <c r="N35" s="443"/>
    </row>
    <row r="36" spans="1:14" s="357" customFormat="1" ht="21" customHeight="1" thickBot="1">
      <c r="A36" s="492" t="s">
        <v>37</v>
      </c>
      <c r="B36" s="493"/>
      <c r="C36" s="494"/>
      <c r="D36" s="480" t="s">
        <v>53</v>
      </c>
      <c r="E36" s="481"/>
      <c r="F36" s="481"/>
      <c r="G36" s="481"/>
      <c r="H36" s="481"/>
      <c r="I36" s="481"/>
      <c r="J36" s="481"/>
      <c r="K36" s="482"/>
      <c r="L36" s="495" t="s">
        <v>38</v>
      </c>
      <c r="M36" s="493"/>
      <c r="N36" s="496"/>
    </row>
    <row r="37" spans="1:14" s="357" customFormat="1" ht="38.25" customHeight="1" thickBot="1">
      <c r="A37" s="363" t="s">
        <v>14</v>
      </c>
      <c r="B37" s="461" t="s">
        <v>15</v>
      </c>
      <c r="C37" s="462"/>
      <c r="D37" s="364" t="s">
        <v>58</v>
      </c>
      <c r="E37" s="364" t="s">
        <v>8</v>
      </c>
      <c r="F37" s="364" t="s">
        <v>453</v>
      </c>
      <c r="G37" s="364" t="s">
        <v>454</v>
      </c>
      <c r="H37" s="364" t="s">
        <v>455</v>
      </c>
      <c r="I37" s="364" t="s">
        <v>456</v>
      </c>
      <c r="J37" s="364" t="s">
        <v>459</v>
      </c>
      <c r="K37" s="364" t="s">
        <v>16</v>
      </c>
      <c r="L37" s="372" t="s">
        <v>17</v>
      </c>
      <c r="M37" s="363" t="s">
        <v>18</v>
      </c>
      <c r="N37" s="363" t="s">
        <v>16</v>
      </c>
    </row>
    <row r="38" spans="1:14" s="357" customFormat="1" ht="21" customHeight="1">
      <c r="A38" s="383">
        <v>1012</v>
      </c>
      <c r="B38" s="500" t="s">
        <v>331</v>
      </c>
      <c r="C38" s="500"/>
      <c r="D38" s="365">
        <f>'1012'!$A$15</f>
        <v>2907200</v>
      </c>
      <c r="E38" s="366">
        <f>'1012'!$B$15</f>
        <v>2840490</v>
      </c>
      <c r="F38" s="366">
        <f>'1012'!$C$15</f>
        <v>1015801.23</v>
      </c>
      <c r="G38" s="366">
        <f>'1012'!$D$15</f>
        <v>747884.71</v>
      </c>
      <c r="H38" s="368">
        <f>'1012'!$E$15</f>
        <v>747884.71</v>
      </c>
      <c r="I38" s="366">
        <f>'1012'!$F$15</f>
        <v>42907</v>
      </c>
      <c r="J38" s="374">
        <f t="shared" ref="J38:J43" si="6">IFERROR(E38-F38-I38,0)</f>
        <v>1781781.77</v>
      </c>
      <c r="K38" s="375">
        <f t="shared" ref="K38:K43" si="7">IFERROR(H38/E38*100,0)</f>
        <v>26.329425908910082</v>
      </c>
      <c r="L38" s="371">
        <f>'1012'!$E$12</f>
        <v>100</v>
      </c>
      <c r="M38" s="376">
        <f t="shared" ref="M38:M43" si="8">IFERROR(L38*K38/100,0)</f>
        <v>26.329425908910078</v>
      </c>
      <c r="N38" s="377">
        <f t="shared" ref="N38:N43" si="9">IFERROR(M38/L38*100,0)</f>
        <v>26.329425908910075</v>
      </c>
    </row>
    <row r="39" spans="1:14" s="357" customFormat="1" ht="21" customHeight="1">
      <c r="A39" s="381">
        <v>2038</v>
      </c>
      <c r="B39" s="453" t="s">
        <v>332</v>
      </c>
      <c r="C39" s="453"/>
      <c r="D39" s="368">
        <f>'2038'!$A$15</f>
        <v>1131000</v>
      </c>
      <c r="E39" s="368">
        <f>'2038'!$B$15</f>
        <v>2076445</v>
      </c>
      <c r="F39" s="368">
        <f>'2038'!$C$15</f>
        <v>2031007.35</v>
      </c>
      <c r="G39" s="366">
        <f>'2038'!$D$15</f>
        <v>1253136.8899999999</v>
      </c>
      <c r="H39" s="368">
        <f>'2038'!$E$15</f>
        <v>1114153.44</v>
      </c>
      <c r="I39" s="368">
        <f>'2038'!$F$15</f>
        <v>0</v>
      </c>
      <c r="J39" s="374">
        <f t="shared" si="6"/>
        <v>45437.649999999907</v>
      </c>
      <c r="K39" s="375">
        <f t="shared" si="7"/>
        <v>53.656775883782139</v>
      </c>
      <c r="L39" s="371">
        <f>'2038'!$E$12</f>
        <v>100</v>
      </c>
      <c r="M39" s="376">
        <f t="shared" si="8"/>
        <v>53.656775883782139</v>
      </c>
      <c r="N39" s="377">
        <f t="shared" si="9"/>
        <v>53.656775883782139</v>
      </c>
    </row>
    <row r="40" spans="1:14" s="357" customFormat="1" ht="21" customHeight="1">
      <c r="A40" s="381">
        <v>2039</v>
      </c>
      <c r="B40" s="485" t="s">
        <v>333</v>
      </c>
      <c r="C40" s="485"/>
      <c r="D40" s="365">
        <f>'2039'!$A$15</f>
        <v>429000</v>
      </c>
      <c r="E40" s="366">
        <f>'2039'!$B$15</f>
        <v>30220</v>
      </c>
      <c r="F40" s="366">
        <f>'2039'!$C$15</f>
        <v>27441.95</v>
      </c>
      <c r="G40" s="366">
        <f>'2039'!$D$15</f>
        <v>23835.25</v>
      </c>
      <c r="H40" s="366">
        <f>'2039'!$E$15</f>
        <v>23835.25</v>
      </c>
      <c r="I40" s="366">
        <f>'2039'!$F$15</f>
        <v>0</v>
      </c>
      <c r="J40" s="374">
        <f t="shared" si="6"/>
        <v>2778.0499999999993</v>
      </c>
      <c r="K40" s="375">
        <f t="shared" si="7"/>
        <v>78.87243547319656</v>
      </c>
      <c r="L40" s="371">
        <f>'2039'!$E$12</f>
        <v>100</v>
      </c>
      <c r="M40" s="376">
        <f t="shared" si="8"/>
        <v>78.87243547319656</v>
      </c>
      <c r="N40" s="377">
        <f t="shared" si="9"/>
        <v>78.87243547319656</v>
      </c>
    </row>
    <row r="41" spans="1:14" s="357" customFormat="1" ht="21" customHeight="1">
      <c r="A41" s="381">
        <v>2040</v>
      </c>
      <c r="B41" s="483" t="s">
        <v>335</v>
      </c>
      <c r="C41" s="499"/>
      <c r="D41" s="368">
        <f>'2040'!$A$15</f>
        <v>6351000</v>
      </c>
      <c r="E41" s="368">
        <f>'2040'!$B$15</f>
        <v>6763145.5999999996</v>
      </c>
      <c r="F41" s="368">
        <f>'2040'!$C$15</f>
        <v>6735693.29</v>
      </c>
      <c r="G41" s="368">
        <f>'2040'!$D$15</f>
        <v>6735693.29</v>
      </c>
      <c r="H41" s="368">
        <f>'2040'!$E$15</f>
        <v>6076356.8300000001</v>
      </c>
      <c r="I41" s="368">
        <f>'2040'!$F$15</f>
        <v>0</v>
      </c>
      <c r="J41" s="374">
        <f t="shared" si="6"/>
        <v>27452.30999999959</v>
      </c>
      <c r="K41" s="375">
        <f t="shared" si="7"/>
        <v>89.845128130909984</v>
      </c>
      <c r="L41" s="371">
        <f>'2040'!$E$12</f>
        <v>345</v>
      </c>
      <c r="M41" s="376">
        <f t="shared" si="8"/>
        <v>309.96569205163945</v>
      </c>
      <c r="N41" s="377">
        <f t="shared" si="9"/>
        <v>89.845128130909984</v>
      </c>
    </row>
    <row r="42" spans="1:14" s="357" customFormat="1" ht="21" customHeight="1">
      <c r="A42" s="381">
        <v>2041</v>
      </c>
      <c r="B42" s="453" t="s">
        <v>336</v>
      </c>
      <c r="C42" s="454"/>
      <c r="D42" s="368">
        <f>'2041'!$A$15</f>
        <v>4470000</v>
      </c>
      <c r="E42" s="368">
        <f>'2041'!$B$15</f>
        <v>1425904.42</v>
      </c>
      <c r="F42" s="368">
        <f>'2041'!$C$15</f>
        <v>1398013.2</v>
      </c>
      <c r="G42" s="368">
        <f>'2041'!$D$15</f>
        <v>1398013.2</v>
      </c>
      <c r="H42" s="368">
        <f>'2041'!$E$15</f>
        <v>1240551.57</v>
      </c>
      <c r="I42" s="368">
        <f>'2041'!$F$15</f>
        <v>0</v>
      </c>
      <c r="J42" s="374">
        <f t="shared" si="6"/>
        <v>27891.219999999972</v>
      </c>
      <c r="K42" s="375">
        <f t="shared" si="7"/>
        <v>87.001032649860235</v>
      </c>
      <c r="L42" s="371">
        <f>'2041'!$E$12</f>
        <v>45</v>
      </c>
      <c r="M42" s="376">
        <f t="shared" si="8"/>
        <v>39.150464692437112</v>
      </c>
      <c r="N42" s="377">
        <f t="shared" si="9"/>
        <v>87.00103264986025</v>
      </c>
    </row>
    <row r="43" spans="1:14" s="357" customFormat="1" ht="21" customHeight="1" thickBot="1">
      <c r="A43" s="381">
        <v>2042</v>
      </c>
      <c r="B43" s="497" t="s">
        <v>338</v>
      </c>
      <c r="C43" s="498"/>
      <c r="D43" s="370">
        <f>'2042'!$A$15</f>
        <v>2801660</v>
      </c>
      <c r="E43" s="370">
        <f>'2042'!$B$15</f>
        <v>1636083.26</v>
      </c>
      <c r="F43" s="370">
        <f>'2042'!$C$15</f>
        <v>1633602</v>
      </c>
      <c r="G43" s="370">
        <f>'2042'!$D$15</f>
        <v>1536241.08</v>
      </c>
      <c r="H43" s="370">
        <f>'2042'!$E$15</f>
        <v>1468618.09</v>
      </c>
      <c r="I43" s="370">
        <f>'2042'!$F$15</f>
        <v>0.03</v>
      </c>
      <c r="J43" s="374">
        <f t="shared" si="6"/>
        <v>2481.2300000000091</v>
      </c>
      <c r="K43" s="375">
        <f t="shared" si="7"/>
        <v>89.764263586438759</v>
      </c>
      <c r="L43" s="371">
        <f>'2042'!$E$12</f>
        <v>48</v>
      </c>
      <c r="M43" s="376">
        <f t="shared" si="8"/>
        <v>43.086846521490607</v>
      </c>
      <c r="N43" s="377">
        <f t="shared" si="9"/>
        <v>89.764263586438759</v>
      </c>
    </row>
    <row r="44" spans="1:14" s="357" customFormat="1" ht="21" customHeight="1">
      <c r="A44" s="486" t="s">
        <v>460</v>
      </c>
      <c r="B44" s="487"/>
      <c r="C44" s="488"/>
      <c r="D44" s="446">
        <f t="shared" ref="D44:I44" si="10">SUM(D38:D43)</f>
        <v>18089860</v>
      </c>
      <c r="E44" s="448">
        <f t="shared" si="10"/>
        <v>14772288.279999999</v>
      </c>
      <c r="F44" s="446">
        <f t="shared" si="10"/>
        <v>12841559.02</v>
      </c>
      <c r="G44" s="446">
        <f t="shared" si="10"/>
        <v>11694804.42</v>
      </c>
      <c r="H44" s="448">
        <f t="shared" si="10"/>
        <v>10671399.890000001</v>
      </c>
      <c r="I44" s="446">
        <f t="shared" si="10"/>
        <v>42907.03</v>
      </c>
      <c r="J44" s="446">
        <f>E44-F44-I44</f>
        <v>1887822.2299999997</v>
      </c>
      <c r="K44" s="356"/>
      <c r="L44" s="361"/>
      <c r="M44" s="362"/>
      <c r="N44" s="352"/>
    </row>
    <row r="45" spans="1:14" s="357" customFormat="1" ht="21" customHeight="1" thickBot="1">
      <c r="A45" s="489"/>
      <c r="B45" s="490"/>
      <c r="C45" s="491"/>
      <c r="D45" s="447"/>
      <c r="E45" s="449"/>
      <c r="F45" s="447"/>
      <c r="G45" s="447"/>
      <c r="H45" s="449"/>
      <c r="I45" s="447"/>
      <c r="J45" s="447"/>
      <c r="K45" s="356"/>
      <c r="L45" s="361"/>
      <c r="M45" s="362"/>
    </row>
    <row r="46" spans="1:14" s="357" customFormat="1" ht="21" customHeight="1" thickBot="1">
      <c r="A46" s="450"/>
      <c r="B46" s="450"/>
      <c r="C46" s="450"/>
      <c r="D46" s="450"/>
      <c r="E46" s="450"/>
      <c r="F46" s="378">
        <f>IFERROR(F44/E44*100,0)</f>
        <v>86.930059694177586</v>
      </c>
      <c r="G46" s="350">
        <f>IFERROR(G44/E44*100,0)</f>
        <v>79.167182486097545</v>
      </c>
      <c r="H46" s="350">
        <f>IFERROR(H44/E44*100,0)</f>
        <v>72.239315180762247</v>
      </c>
      <c r="I46" s="359"/>
      <c r="J46" s="359"/>
      <c r="K46" s="356"/>
      <c r="L46" s="361"/>
      <c r="M46" s="362"/>
    </row>
    <row r="47" spans="1:14" s="357" customFormat="1" ht="12.75" customHeight="1" thickBot="1">
      <c r="A47" s="358"/>
      <c r="B47" s="358"/>
      <c r="C47" s="358"/>
      <c r="D47" s="359"/>
      <c r="E47" s="359"/>
      <c r="F47" s="359"/>
      <c r="G47" s="359"/>
      <c r="H47" s="359"/>
      <c r="I47" s="359"/>
      <c r="J47" s="360"/>
      <c r="K47" s="356"/>
      <c r="L47" s="361"/>
      <c r="M47" s="362"/>
    </row>
    <row r="48" spans="1:14" s="357" customFormat="1" ht="21" customHeight="1" thickBot="1">
      <c r="A48" s="478" t="s">
        <v>34</v>
      </c>
      <c r="B48" s="479"/>
      <c r="C48" s="438" t="s">
        <v>352</v>
      </c>
      <c r="D48" s="439"/>
      <c r="E48" s="439"/>
      <c r="F48" s="439"/>
      <c r="G48" s="439"/>
      <c r="H48" s="439"/>
      <c r="I48" s="439"/>
      <c r="J48" s="439"/>
      <c r="K48" s="439"/>
      <c r="L48" s="439"/>
      <c r="M48" s="439"/>
      <c r="N48" s="440"/>
    </row>
    <row r="49" spans="1:14" s="357" customFormat="1" ht="21" customHeight="1" thickBot="1">
      <c r="A49" s="441" t="s">
        <v>314</v>
      </c>
      <c r="B49" s="442"/>
      <c r="C49" s="438" t="s">
        <v>355</v>
      </c>
      <c r="D49" s="439"/>
      <c r="E49" s="439"/>
      <c r="F49" s="439"/>
      <c r="G49" s="439"/>
      <c r="H49" s="439"/>
      <c r="I49" s="439"/>
      <c r="J49" s="439"/>
      <c r="K49" s="439"/>
      <c r="L49" s="439"/>
      <c r="M49" s="439"/>
      <c r="N49" s="443"/>
    </row>
    <row r="50" spans="1:14" s="357" customFormat="1" ht="21" customHeight="1" thickBot="1">
      <c r="A50" s="441" t="s">
        <v>313</v>
      </c>
      <c r="B50" s="442"/>
      <c r="C50" s="444" t="s">
        <v>351</v>
      </c>
      <c r="D50" s="445"/>
      <c r="E50" s="445"/>
      <c r="F50" s="445"/>
      <c r="G50" s="445"/>
      <c r="H50" s="445"/>
      <c r="I50" s="445"/>
      <c r="J50" s="445"/>
      <c r="K50" s="445"/>
      <c r="L50" s="445"/>
      <c r="M50" s="445"/>
      <c r="N50" s="443"/>
    </row>
    <row r="51" spans="1:14" s="357" customFormat="1" ht="21" customHeight="1" thickBot="1">
      <c r="A51" s="492" t="s">
        <v>37</v>
      </c>
      <c r="B51" s="493"/>
      <c r="C51" s="494"/>
      <c r="D51" s="480" t="s">
        <v>53</v>
      </c>
      <c r="E51" s="481"/>
      <c r="F51" s="481"/>
      <c r="G51" s="481"/>
      <c r="H51" s="481"/>
      <c r="I51" s="481"/>
      <c r="J51" s="481"/>
      <c r="K51" s="482"/>
      <c r="L51" s="495" t="s">
        <v>38</v>
      </c>
      <c r="M51" s="493"/>
      <c r="N51" s="496"/>
    </row>
    <row r="52" spans="1:14" s="357" customFormat="1" ht="38.25" customHeight="1" thickBot="1">
      <c r="A52" s="363" t="s">
        <v>14</v>
      </c>
      <c r="B52" s="461" t="s">
        <v>15</v>
      </c>
      <c r="C52" s="462"/>
      <c r="D52" s="364" t="s">
        <v>58</v>
      </c>
      <c r="E52" s="364" t="s">
        <v>8</v>
      </c>
      <c r="F52" s="364" t="s">
        <v>453</v>
      </c>
      <c r="G52" s="364" t="s">
        <v>454</v>
      </c>
      <c r="H52" s="364" t="s">
        <v>455</v>
      </c>
      <c r="I52" s="364" t="s">
        <v>456</v>
      </c>
      <c r="J52" s="364" t="s">
        <v>459</v>
      </c>
      <c r="K52" s="364" t="s">
        <v>16</v>
      </c>
      <c r="L52" s="372" t="s">
        <v>17</v>
      </c>
      <c r="M52" s="363" t="s">
        <v>18</v>
      </c>
      <c r="N52" s="363" t="s">
        <v>16</v>
      </c>
    </row>
    <row r="53" spans="1:14" s="357" customFormat="1" ht="21" customHeight="1">
      <c r="A53" s="381">
        <v>1013</v>
      </c>
      <c r="B53" s="485" t="s">
        <v>356</v>
      </c>
      <c r="C53" s="485"/>
      <c r="D53" s="370">
        <f>'1013'!$A$15</f>
        <v>867000</v>
      </c>
      <c r="E53" s="370">
        <f>'1013'!$B$15</f>
        <v>750300</v>
      </c>
      <c r="F53" s="370">
        <f>'1013'!$C$15</f>
        <v>244195.29</v>
      </c>
      <c r="G53" s="370">
        <f>'1013'!$D$15</f>
        <v>224779.29</v>
      </c>
      <c r="H53" s="370">
        <f>'1013'!$E$15</f>
        <v>224779.29</v>
      </c>
      <c r="I53" s="370">
        <f>'1013'!$F$15</f>
        <v>27903.8</v>
      </c>
      <c r="J53" s="374">
        <f t="shared" ref="J53:J59" si="11">IFERROR(E53-F53-I53,0)</f>
        <v>478200.91</v>
      </c>
      <c r="K53" s="375">
        <f t="shared" ref="K53:K59" si="12">IFERROR(H53/E53*100,0)</f>
        <v>29.958588564574175</v>
      </c>
      <c r="L53" s="369">
        <f>'1013'!$E$12</f>
        <v>100</v>
      </c>
      <c r="M53" s="376">
        <f t="shared" ref="M53:M59" si="13">IFERROR(L53*K53/100,0)</f>
        <v>29.958588564574175</v>
      </c>
      <c r="N53" s="377">
        <f t="shared" ref="N53:N59" si="14">IFERROR(M53/L53*100,0)</f>
        <v>29.958588564574175</v>
      </c>
    </row>
    <row r="54" spans="1:14" s="357" customFormat="1" ht="21" customHeight="1">
      <c r="A54" s="381">
        <v>2043</v>
      </c>
      <c r="B54" s="483" t="s">
        <v>339</v>
      </c>
      <c r="C54" s="499"/>
      <c r="D54" s="368">
        <f>'2043'!$A$15</f>
        <v>3003493</v>
      </c>
      <c r="E54" s="368">
        <f>'2043'!$B$15</f>
        <v>7363392.0800000001</v>
      </c>
      <c r="F54" s="368">
        <f>'2043'!$C$15</f>
        <v>7049914.3099999996</v>
      </c>
      <c r="G54" s="368">
        <f>'2043'!$D$15</f>
        <v>4790759.91</v>
      </c>
      <c r="H54" s="368">
        <f>'2043'!$E$15</f>
        <v>4332483.5</v>
      </c>
      <c r="I54" s="368">
        <f>'2043'!$F$15</f>
        <v>21513.4</v>
      </c>
      <c r="J54" s="374">
        <f t="shared" si="11"/>
        <v>291964.37000000046</v>
      </c>
      <c r="K54" s="375">
        <f t="shared" si="12"/>
        <v>58.838147594606973</v>
      </c>
      <c r="L54" s="369">
        <f>'2043'!$E$12</f>
        <v>100</v>
      </c>
      <c r="M54" s="376">
        <f t="shared" si="13"/>
        <v>58.838147594606973</v>
      </c>
      <c r="N54" s="377">
        <f t="shared" si="14"/>
        <v>58.838147594606973</v>
      </c>
    </row>
    <row r="55" spans="1:14" s="357" customFormat="1" ht="21" customHeight="1">
      <c r="A55" s="381">
        <v>2044</v>
      </c>
      <c r="B55" s="483" t="s">
        <v>340</v>
      </c>
      <c r="C55" s="499"/>
      <c r="D55" s="368">
        <f>'2044'!$A$15</f>
        <v>3394683</v>
      </c>
      <c r="E55" s="368">
        <f>'2044'!$B$15</f>
        <v>2785967.24</v>
      </c>
      <c r="F55" s="368">
        <f>'2044'!$C$15</f>
        <v>2780048.14</v>
      </c>
      <c r="G55" s="368">
        <f>'2044'!$D$15</f>
        <v>2780048.14</v>
      </c>
      <c r="H55" s="368">
        <f>'2044'!$E$15</f>
        <v>2496170.2999999998</v>
      </c>
      <c r="I55" s="368">
        <f>'2044'!$F$15</f>
        <v>0</v>
      </c>
      <c r="J55" s="374">
        <f t="shared" si="11"/>
        <v>5919.1000000000931</v>
      </c>
      <c r="K55" s="375">
        <f t="shared" si="12"/>
        <v>89.597977469397648</v>
      </c>
      <c r="L55" s="369">
        <f>'2044'!$E$12</f>
        <v>89</v>
      </c>
      <c r="M55" s="376">
        <f t="shared" si="13"/>
        <v>79.742199947763908</v>
      </c>
      <c r="N55" s="377">
        <f t="shared" si="14"/>
        <v>89.597977469397648</v>
      </c>
    </row>
    <row r="56" spans="1:14" s="357" customFormat="1" ht="21" customHeight="1">
      <c r="A56" s="381">
        <v>2045</v>
      </c>
      <c r="B56" s="485" t="s">
        <v>342</v>
      </c>
      <c r="C56" s="485"/>
      <c r="D56" s="368">
        <f>'2045'!$A$15</f>
        <v>3078507</v>
      </c>
      <c r="E56" s="368">
        <f>'2045'!$B$15</f>
        <v>1552040.72</v>
      </c>
      <c r="F56" s="368">
        <f>'2045'!$C$15</f>
        <v>1183630.6299999999</v>
      </c>
      <c r="G56" s="368">
        <f>'2045'!$D$15</f>
        <v>1183630.6299999999</v>
      </c>
      <c r="H56" s="368">
        <f>'2045'!$E$15</f>
        <v>999333.45</v>
      </c>
      <c r="I56" s="368">
        <f>'2045'!$F$15</f>
        <v>0</v>
      </c>
      <c r="J56" s="374">
        <f t="shared" si="11"/>
        <v>368410.09000000008</v>
      </c>
      <c r="K56" s="375">
        <f t="shared" si="12"/>
        <v>64.388352516936536</v>
      </c>
      <c r="L56" s="371">
        <f>'2045'!$E$12</f>
        <v>167</v>
      </c>
      <c r="M56" s="376">
        <f t="shared" si="13"/>
        <v>107.52854870328402</v>
      </c>
      <c r="N56" s="377">
        <f t="shared" si="14"/>
        <v>64.388352516936536</v>
      </c>
    </row>
    <row r="57" spans="1:14" s="357" customFormat="1" ht="21" customHeight="1">
      <c r="A57" s="381">
        <v>2046</v>
      </c>
      <c r="B57" s="483" t="s">
        <v>344</v>
      </c>
      <c r="C57" s="484"/>
      <c r="D57" s="365">
        <f>'2046'!$A$15</f>
        <v>296000</v>
      </c>
      <c r="E57" s="366">
        <f>'2046'!$B$15</f>
        <v>243617</v>
      </c>
      <c r="F57" s="371">
        <f>'2046'!$C$15</f>
        <v>209246.87</v>
      </c>
      <c r="G57" s="371">
        <f>'2046'!$D$15</f>
        <v>156102.31</v>
      </c>
      <c r="H57" s="371">
        <f>'2046'!$E$15</f>
        <v>153374.03</v>
      </c>
      <c r="I57" s="366">
        <f>'2046'!$F$15</f>
        <v>11348.64</v>
      </c>
      <c r="J57" s="374">
        <f t="shared" si="11"/>
        <v>23021.490000000005</v>
      </c>
      <c r="K57" s="375">
        <f t="shared" si="12"/>
        <v>62.957030913277812</v>
      </c>
      <c r="L57" s="367">
        <f>'2046'!$E$12</f>
        <v>100</v>
      </c>
      <c r="M57" s="376">
        <f t="shared" si="13"/>
        <v>62.957030913277812</v>
      </c>
      <c r="N57" s="377">
        <f t="shared" si="14"/>
        <v>62.957030913277812</v>
      </c>
    </row>
    <row r="58" spans="1:14" s="357" customFormat="1" ht="21" customHeight="1">
      <c r="A58" s="381">
        <v>2047</v>
      </c>
      <c r="B58" s="453" t="s">
        <v>337</v>
      </c>
      <c r="C58" s="454"/>
      <c r="D58" s="368">
        <f>'2047'!$A$15</f>
        <v>3881550</v>
      </c>
      <c r="E58" s="368">
        <f>'2047'!$B$15</f>
        <v>4463425</v>
      </c>
      <c r="F58" s="368">
        <f>'2047'!$C$15</f>
        <v>4303153.5599999996</v>
      </c>
      <c r="G58" s="368">
        <f>'2047'!$D$15</f>
        <v>3780098.63</v>
      </c>
      <c r="H58" s="368">
        <f>'2047'!$E$15</f>
        <v>3465930.25</v>
      </c>
      <c r="I58" s="368">
        <f>'2047'!$F$15</f>
        <v>55.3</v>
      </c>
      <c r="J58" s="374">
        <f t="shared" si="11"/>
        <v>160216.14000000042</v>
      </c>
      <c r="K58" s="375">
        <f t="shared" si="12"/>
        <v>77.651808868749896</v>
      </c>
      <c r="L58" s="369">
        <f>'2047'!$E$12</f>
        <v>69</v>
      </c>
      <c r="M58" s="376">
        <f t="shared" si="13"/>
        <v>53.579748119437426</v>
      </c>
      <c r="N58" s="377">
        <f t="shared" si="14"/>
        <v>77.651808868749896</v>
      </c>
    </row>
    <row r="59" spans="1:14" s="357" customFormat="1" ht="21" customHeight="1" thickBot="1">
      <c r="A59" s="381">
        <v>2048</v>
      </c>
      <c r="B59" s="453" t="s">
        <v>341</v>
      </c>
      <c r="C59" s="454"/>
      <c r="D59" s="368">
        <f>'2048'!$A$15</f>
        <v>384000</v>
      </c>
      <c r="E59" s="368">
        <f>'2048'!$B$15</f>
        <v>570658</v>
      </c>
      <c r="F59" s="368">
        <f>'2048'!$C$15</f>
        <v>506741.62</v>
      </c>
      <c r="G59" s="368">
        <f>'2048'!$D$15</f>
        <v>287970.21999999997</v>
      </c>
      <c r="H59" s="368">
        <f>'2048'!$E$15</f>
        <v>255260.62</v>
      </c>
      <c r="I59" s="368">
        <f>'2048'!$F$15</f>
        <v>0</v>
      </c>
      <c r="J59" s="374">
        <f t="shared" si="11"/>
        <v>63916.380000000005</v>
      </c>
      <c r="K59" s="375">
        <f t="shared" si="12"/>
        <v>44.7309281566192</v>
      </c>
      <c r="L59" s="369">
        <f>'2048'!$E$12</f>
        <v>100</v>
      </c>
      <c r="M59" s="376">
        <f t="shared" si="13"/>
        <v>44.7309281566192</v>
      </c>
      <c r="N59" s="377">
        <f t="shared" si="14"/>
        <v>44.7309281566192</v>
      </c>
    </row>
    <row r="60" spans="1:14" s="357" customFormat="1" ht="21" customHeight="1">
      <c r="A60" s="486" t="s">
        <v>460</v>
      </c>
      <c r="B60" s="487"/>
      <c r="C60" s="488"/>
      <c r="D60" s="446">
        <f t="shared" ref="D60:I60" si="15">SUM(D53:D59)</f>
        <v>14905233</v>
      </c>
      <c r="E60" s="448">
        <f t="shared" si="15"/>
        <v>17729400.039999999</v>
      </c>
      <c r="F60" s="446">
        <f t="shared" si="15"/>
        <v>16276930.42</v>
      </c>
      <c r="G60" s="446">
        <f t="shared" si="15"/>
        <v>13203389.130000001</v>
      </c>
      <c r="H60" s="448">
        <f t="shared" si="15"/>
        <v>11927331.439999999</v>
      </c>
      <c r="I60" s="446">
        <f t="shared" si="15"/>
        <v>60821.14</v>
      </c>
      <c r="J60" s="446">
        <f>E60-F60-I60</f>
        <v>1391648.4799999993</v>
      </c>
      <c r="K60" s="356"/>
      <c r="L60" s="361"/>
      <c r="M60" s="362"/>
      <c r="N60" s="352"/>
    </row>
    <row r="61" spans="1:14" s="357" customFormat="1" ht="21" customHeight="1" thickBot="1">
      <c r="A61" s="489"/>
      <c r="B61" s="490"/>
      <c r="C61" s="491"/>
      <c r="D61" s="447"/>
      <c r="E61" s="449"/>
      <c r="F61" s="447"/>
      <c r="G61" s="447"/>
      <c r="H61" s="449"/>
      <c r="I61" s="447"/>
      <c r="J61" s="447"/>
      <c r="K61" s="356"/>
      <c r="L61" s="361"/>
      <c r="M61" s="362"/>
    </row>
    <row r="62" spans="1:14" s="357" customFormat="1" ht="21" customHeight="1" thickBot="1">
      <c r="A62" s="450"/>
      <c r="B62" s="450"/>
      <c r="C62" s="450"/>
      <c r="D62" s="450"/>
      <c r="E62" s="450"/>
      <c r="F62" s="378">
        <f>IFERROR(F60/E60*100,0)</f>
        <v>91.807564741485749</v>
      </c>
      <c r="G62" s="350">
        <f>IFERROR(G60/E60*100,0)</f>
        <v>74.471719856347733</v>
      </c>
      <c r="H62" s="350">
        <f>IFERROR(H60/E60*100,0)</f>
        <v>67.274309413123262</v>
      </c>
      <c r="I62" s="359"/>
      <c r="J62" s="359"/>
      <c r="K62" s="356"/>
      <c r="L62" s="361"/>
      <c r="M62" s="362"/>
    </row>
    <row r="63" spans="1:14" s="357" customFormat="1" ht="12.75" customHeight="1" thickBot="1">
      <c r="A63" s="358"/>
      <c r="B63" s="358"/>
      <c r="C63" s="358"/>
      <c r="D63" s="359"/>
      <c r="E63" s="359"/>
      <c r="F63" s="359"/>
      <c r="G63" s="359"/>
      <c r="H63" s="359"/>
      <c r="I63" s="359"/>
      <c r="J63" s="360"/>
      <c r="K63" s="356"/>
      <c r="L63" s="361"/>
      <c r="M63" s="362"/>
    </row>
    <row r="64" spans="1:14" s="357" customFormat="1" ht="21" customHeight="1" thickBot="1">
      <c r="A64" s="478" t="s">
        <v>34</v>
      </c>
      <c r="B64" s="479"/>
      <c r="C64" s="438" t="s">
        <v>352</v>
      </c>
      <c r="D64" s="439"/>
      <c r="E64" s="439"/>
      <c r="F64" s="439"/>
      <c r="G64" s="439"/>
      <c r="H64" s="439"/>
      <c r="I64" s="439"/>
      <c r="J64" s="439"/>
      <c r="K64" s="439"/>
      <c r="L64" s="439"/>
      <c r="M64" s="439"/>
      <c r="N64" s="440"/>
    </row>
    <row r="65" spans="1:14" s="357" customFormat="1" ht="21" customHeight="1" thickBot="1">
      <c r="A65" s="441" t="s">
        <v>314</v>
      </c>
      <c r="B65" s="442"/>
      <c r="C65" s="438" t="s">
        <v>357</v>
      </c>
      <c r="D65" s="439"/>
      <c r="E65" s="439"/>
      <c r="F65" s="439"/>
      <c r="G65" s="439"/>
      <c r="H65" s="439"/>
      <c r="I65" s="439"/>
      <c r="J65" s="439"/>
      <c r="K65" s="439"/>
      <c r="L65" s="439"/>
      <c r="M65" s="439"/>
      <c r="N65" s="443"/>
    </row>
    <row r="66" spans="1:14" s="357" customFormat="1" ht="21" customHeight="1" thickBot="1">
      <c r="A66" s="441" t="s">
        <v>313</v>
      </c>
      <c r="B66" s="442"/>
      <c r="C66" s="444" t="s">
        <v>351</v>
      </c>
      <c r="D66" s="445"/>
      <c r="E66" s="445"/>
      <c r="F66" s="445"/>
      <c r="G66" s="445"/>
      <c r="H66" s="445"/>
      <c r="I66" s="445"/>
      <c r="J66" s="445"/>
      <c r="K66" s="445"/>
      <c r="L66" s="445"/>
      <c r="M66" s="445"/>
      <c r="N66" s="443"/>
    </row>
    <row r="67" spans="1:14" s="357" customFormat="1" ht="21" customHeight="1" thickBot="1">
      <c r="A67" s="492" t="s">
        <v>37</v>
      </c>
      <c r="B67" s="493"/>
      <c r="C67" s="494"/>
      <c r="D67" s="480" t="s">
        <v>53</v>
      </c>
      <c r="E67" s="481"/>
      <c r="F67" s="481"/>
      <c r="G67" s="481"/>
      <c r="H67" s="481"/>
      <c r="I67" s="481"/>
      <c r="J67" s="481"/>
      <c r="K67" s="482"/>
      <c r="L67" s="495" t="s">
        <v>38</v>
      </c>
      <c r="M67" s="493"/>
      <c r="N67" s="496"/>
    </row>
    <row r="68" spans="1:14" s="357" customFormat="1" ht="38.25" customHeight="1" thickBot="1">
      <c r="A68" s="363" t="s">
        <v>14</v>
      </c>
      <c r="B68" s="461" t="s">
        <v>15</v>
      </c>
      <c r="C68" s="462"/>
      <c r="D68" s="364" t="s">
        <v>58</v>
      </c>
      <c r="E68" s="364" t="s">
        <v>8</v>
      </c>
      <c r="F68" s="364" t="s">
        <v>453</v>
      </c>
      <c r="G68" s="364" t="s">
        <v>454</v>
      </c>
      <c r="H68" s="364" t="s">
        <v>455</v>
      </c>
      <c r="I68" s="364" t="s">
        <v>456</v>
      </c>
      <c r="J68" s="364" t="s">
        <v>459</v>
      </c>
      <c r="K68" s="364" t="s">
        <v>16</v>
      </c>
      <c r="L68" s="379" t="s">
        <v>17</v>
      </c>
      <c r="M68" s="363" t="s">
        <v>18</v>
      </c>
      <c r="N68" s="363" t="s">
        <v>16</v>
      </c>
    </row>
    <row r="69" spans="1:14" s="357" customFormat="1" ht="21" customHeight="1">
      <c r="A69" s="381">
        <v>1015</v>
      </c>
      <c r="B69" s="453" t="s">
        <v>343</v>
      </c>
      <c r="C69" s="454"/>
      <c r="D69" s="368">
        <f>'1015'!$A$15</f>
        <v>2000</v>
      </c>
      <c r="E69" s="368">
        <f>'1015'!$B$15</f>
        <v>0</v>
      </c>
      <c r="F69" s="368">
        <f>'1015'!$C$15</f>
        <v>0</v>
      </c>
      <c r="G69" s="368">
        <f>'1015'!$D$15</f>
        <v>0</v>
      </c>
      <c r="H69" s="368">
        <f>'1015'!$E$15</f>
        <v>0</v>
      </c>
      <c r="I69" s="368">
        <f>'1015'!$F$15</f>
        <v>0</v>
      </c>
      <c r="J69" s="374">
        <f>IFERROR(E69-F69-I69,0)</f>
        <v>0</v>
      </c>
      <c r="K69" s="380">
        <f t="shared" ref="K69:K77" si="16">IFERROR(H69/E69*100,0)</f>
        <v>0</v>
      </c>
      <c r="L69" s="369">
        <f>'1015'!$E$12</f>
        <v>100</v>
      </c>
      <c r="M69" s="376">
        <f>IFERROR(#REF!*K69/100,0)</f>
        <v>0</v>
      </c>
      <c r="N69" s="377">
        <f>IFERROR(M69/#REF!*100,0)</f>
        <v>0</v>
      </c>
    </row>
    <row r="70" spans="1:14" s="357" customFormat="1" ht="21" customHeight="1">
      <c r="A70" s="382">
        <v>1690</v>
      </c>
      <c r="B70" s="483" t="s">
        <v>480</v>
      </c>
      <c r="C70" s="484"/>
      <c r="D70" s="368">
        <f>'1690'!$A$15</f>
        <v>0</v>
      </c>
      <c r="E70" s="368">
        <f>'1690'!$B$15</f>
        <v>100000</v>
      </c>
      <c r="F70" s="368">
        <f>'1690'!$C$15</f>
        <v>0</v>
      </c>
      <c r="G70" s="368">
        <f>'1690'!$D$15</f>
        <v>0</v>
      </c>
      <c r="H70" s="368">
        <f>'1690'!$E$15</f>
        <v>0</v>
      </c>
      <c r="I70" s="368">
        <f>'1690'!$F$15</f>
        <v>0</v>
      </c>
      <c r="J70" s="374">
        <f t="shared" ref="J70:J77" si="17">IFERROR(E70-F70-I70,0)</f>
        <v>100000</v>
      </c>
      <c r="K70" s="380"/>
      <c r="L70" s="369"/>
      <c r="M70" s="376"/>
      <c r="N70" s="377"/>
    </row>
    <row r="71" spans="1:14" s="357" customFormat="1" ht="21" customHeight="1">
      <c r="A71" s="382">
        <v>1691</v>
      </c>
      <c r="B71" s="483" t="s">
        <v>481</v>
      </c>
      <c r="C71" s="484"/>
      <c r="D71" s="368">
        <f>'1691'!$A$15</f>
        <v>0</v>
      </c>
      <c r="E71" s="368">
        <f>'1691'!$B$15</f>
        <v>1475314.2</v>
      </c>
      <c r="F71" s="368">
        <f>'1691'!$C$15</f>
        <v>1280615.08</v>
      </c>
      <c r="G71" s="368">
        <f>'1691'!$D$15</f>
        <v>868804.06</v>
      </c>
      <c r="H71" s="368">
        <f>'1691'!$E$15</f>
        <v>779019.05</v>
      </c>
      <c r="I71" s="368">
        <f>'1691'!$F$15</f>
        <v>28564</v>
      </c>
      <c r="J71" s="374">
        <f t="shared" si="17"/>
        <v>166135.11999999988</v>
      </c>
      <c r="K71" s="380"/>
      <c r="L71" s="369"/>
      <c r="M71" s="376"/>
      <c r="N71" s="377"/>
    </row>
    <row r="72" spans="1:14" s="357" customFormat="1" ht="21" customHeight="1">
      <c r="A72" s="382">
        <v>1692</v>
      </c>
      <c r="B72" s="483" t="s">
        <v>482</v>
      </c>
      <c r="C72" s="484"/>
      <c r="D72" s="368">
        <f>'1692'!$A$15</f>
        <v>0</v>
      </c>
      <c r="E72" s="368">
        <f>'1692'!$B$15</f>
        <v>2612101.6</v>
      </c>
      <c r="F72" s="368">
        <f>'1692'!$C$15</f>
        <v>2374020.63</v>
      </c>
      <c r="G72" s="368">
        <f>'1692'!$D$15</f>
        <v>1472126.37</v>
      </c>
      <c r="H72" s="368">
        <f>'1692'!$E$15</f>
        <v>1343032.39</v>
      </c>
      <c r="I72" s="368">
        <f>'1692'!$F$15</f>
        <v>54564</v>
      </c>
      <c r="J72" s="374">
        <f t="shared" si="17"/>
        <v>183516.9700000002</v>
      </c>
      <c r="K72" s="380"/>
      <c r="L72" s="369"/>
      <c r="M72" s="376"/>
      <c r="N72" s="377"/>
    </row>
    <row r="73" spans="1:14" s="357" customFormat="1" ht="21" customHeight="1">
      <c r="A73" s="382">
        <v>1693</v>
      </c>
      <c r="B73" s="483" t="s">
        <v>483</v>
      </c>
      <c r="C73" s="484"/>
      <c r="D73" s="368">
        <f>'1693'!$A$15</f>
        <v>100</v>
      </c>
      <c r="E73" s="368">
        <f>'1693'!$B$15</f>
        <v>724261.45</v>
      </c>
      <c r="F73" s="368">
        <f>'1693'!$C$15</f>
        <v>478818</v>
      </c>
      <c r="G73" s="368">
        <f>'1693'!$D$15</f>
        <v>351038</v>
      </c>
      <c r="H73" s="368">
        <f>'1693'!$E$15</f>
        <v>350498</v>
      </c>
      <c r="I73" s="368">
        <f>'1693'!$F$15</f>
        <v>52459</v>
      </c>
      <c r="J73" s="374">
        <f t="shared" si="17"/>
        <v>192984.44999999995</v>
      </c>
      <c r="K73" s="380"/>
      <c r="L73" s="369"/>
      <c r="M73" s="376"/>
      <c r="N73" s="377"/>
    </row>
    <row r="74" spans="1:14" s="357" customFormat="1" ht="21" customHeight="1">
      <c r="A74" s="382">
        <v>1694</v>
      </c>
      <c r="B74" s="483" t="s">
        <v>484</v>
      </c>
      <c r="C74" s="484"/>
      <c r="D74" s="368">
        <f>'1694'!$A$15</f>
        <v>0</v>
      </c>
      <c r="E74" s="368">
        <f>'1694'!$B$15</f>
        <v>815824.6</v>
      </c>
      <c r="F74" s="368">
        <f>'1694'!$C$15</f>
        <v>725173.8</v>
      </c>
      <c r="G74" s="368">
        <f>'1694'!$D$15</f>
        <v>683834.41</v>
      </c>
      <c r="H74" s="368">
        <f>'1694'!$E$15</f>
        <v>682087.4</v>
      </c>
      <c r="I74" s="368">
        <f>'1694'!$F$15</f>
        <v>1438</v>
      </c>
      <c r="J74" s="374">
        <f t="shared" si="17"/>
        <v>89212.79999999993</v>
      </c>
      <c r="K74" s="380"/>
      <c r="L74" s="369"/>
      <c r="M74" s="376"/>
      <c r="N74" s="377"/>
    </row>
    <row r="75" spans="1:14" s="357" customFormat="1" ht="21" customHeight="1">
      <c r="A75" s="382">
        <v>2054</v>
      </c>
      <c r="B75" s="483" t="s">
        <v>346</v>
      </c>
      <c r="C75" s="484"/>
      <c r="D75" s="368">
        <f>'2054'!$A$15</f>
        <v>450000</v>
      </c>
      <c r="E75" s="368">
        <f>'2054'!$B$15</f>
        <v>1367800</v>
      </c>
      <c r="F75" s="368">
        <f>'2054'!$C$15</f>
        <v>1297112.17</v>
      </c>
      <c r="G75" s="368">
        <f>'2054'!$D$15</f>
        <v>786460.74</v>
      </c>
      <c r="H75" s="368">
        <f>'2054'!$E$15</f>
        <v>596732.81999999995</v>
      </c>
      <c r="I75" s="368">
        <f>'2054'!$F$15</f>
        <v>0.57999999999999996</v>
      </c>
      <c r="J75" s="374">
        <f t="shared" si="17"/>
        <v>70687.250000000073</v>
      </c>
      <c r="K75" s="380">
        <f t="shared" si="16"/>
        <v>43.627198420821756</v>
      </c>
      <c r="L75" s="369">
        <f>'2054'!$E$12</f>
        <v>100</v>
      </c>
      <c r="M75" s="376">
        <f>IFERROR(#REF!*K75/100,0)</f>
        <v>0</v>
      </c>
      <c r="N75" s="377">
        <f>IFERROR(M75/#REF!*100,0)</f>
        <v>0</v>
      </c>
    </row>
    <row r="76" spans="1:14" s="357" customFormat="1" ht="21" customHeight="1">
      <c r="A76" s="381">
        <v>2055</v>
      </c>
      <c r="B76" s="483" t="s">
        <v>347</v>
      </c>
      <c r="C76" s="499"/>
      <c r="D76" s="368">
        <f>'2055'!$A$15</f>
        <v>294500</v>
      </c>
      <c r="E76" s="368">
        <f>'2055'!$B$15</f>
        <v>292137.03000000003</v>
      </c>
      <c r="F76" s="368">
        <f>'2055'!$C$15</f>
        <v>265028.55</v>
      </c>
      <c r="G76" s="368">
        <f>'2055'!$D$15</f>
        <v>265028.55</v>
      </c>
      <c r="H76" s="368">
        <f>'2055'!$E$15</f>
        <v>239794.52</v>
      </c>
      <c r="I76" s="368">
        <f>'2055'!$F$15</f>
        <v>0</v>
      </c>
      <c r="J76" s="374">
        <f t="shared" si="17"/>
        <v>27108.48000000004</v>
      </c>
      <c r="K76" s="380">
        <f t="shared" si="16"/>
        <v>82.082891032335056</v>
      </c>
      <c r="L76" s="369">
        <f>'2055'!$E$12</f>
        <v>13</v>
      </c>
      <c r="M76" s="376">
        <f>IFERROR(#REF!*K76/100,0)</f>
        <v>0</v>
      </c>
      <c r="N76" s="377">
        <f>IFERROR(M76/#REF!*100,0)</f>
        <v>0</v>
      </c>
    </row>
    <row r="77" spans="1:14" s="357" customFormat="1" ht="21" customHeight="1" thickBot="1">
      <c r="A77" s="381">
        <v>2056</v>
      </c>
      <c r="B77" s="497" t="s">
        <v>348</v>
      </c>
      <c r="C77" s="498"/>
      <c r="D77" s="370">
        <f>'2056'!$A$15</f>
        <v>350000</v>
      </c>
      <c r="E77" s="370">
        <f>'2056'!$B$15</f>
        <v>217350</v>
      </c>
      <c r="F77" s="370">
        <f>'2056'!$C$15</f>
        <v>217350</v>
      </c>
      <c r="G77" s="370">
        <f>'2056'!$D$15</f>
        <v>191700</v>
      </c>
      <c r="H77" s="370">
        <f>'2056'!$E$15</f>
        <v>178200</v>
      </c>
      <c r="I77" s="370">
        <f>'2056'!$F$15</f>
        <v>0</v>
      </c>
      <c r="J77" s="374">
        <f t="shared" si="17"/>
        <v>0</v>
      </c>
      <c r="K77" s="380">
        <f t="shared" si="16"/>
        <v>81.987577639751549</v>
      </c>
      <c r="L77" s="369">
        <f>'2056'!$E$12</f>
        <v>6</v>
      </c>
      <c r="M77" s="376">
        <f>IFERROR(#REF!*K77/100,0)</f>
        <v>0</v>
      </c>
      <c r="N77" s="377">
        <f>IFERROR(M77/#REF!*100,0)</f>
        <v>0</v>
      </c>
    </row>
    <row r="78" spans="1:14" s="357" customFormat="1" ht="21" customHeight="1">
      <c r="A78" s="486" t="s">
        <v>460</v>
      </c>
      <c r="B78" s="487"/>
      <c r="C78" s="488"/>
      <c r="D78" s="446">
        <f t="shared" ref="D78:I78" si="18">SUM(D69:D77)</f>
        <v>1096600</v>
      </c>
      <c r="E78" s="448">
        <f t="shared" si="18"/>
        <v>7604788.8799999999</v>
      </c>
      <c r="F78" s="446">
        <f t="shared" si="18"/>
        <v>6638118.2299999995</v>
      </c>
      <c r="G78" s="446">
        <f t="shared" si="18"/>
        <v>4618992.13</v>
      </c>
      <c r="H78" s="448">
        <f t="shared" si="18"/>
        <v>4169364.1799999997</v>
      </c>
      <c r="I78" s="446">
        <f t="shared" si="18"/>
        <v>137025.57999999999</v>
      </c>
      <c r="J78" s="446">
        <f>E78-F78-I78</f>
        <v>829645.07000000041</v>
      </c>
      <c r="K78" s="356"/>
      <c r="L78" s="361"/>
      <c r="M78" s="362"/>
      <c r="N78" s="352"/>
    </row>
    <row r="79" spans="1:14" s="357" customFormat="1" ht="21" customHeight="1" thickBot="1">
      <c r="A79" s="489"/>
      <c r="B79" s="490"/>
      <c r="C79" s="491"/>
      <c r="D79" s="447"/>
      <c r="E79" s="449"/>
      <c r="F79" s="447"/>
      <c r="G79" s="447"/>
      <c r="H79" s="449"/>
      <c r="I79" s="447"/>
      <c r="J79" s="447"/>
      <c r="K79" s="356"/>
      <c r="L79" s="361"/>
      <c r="M79" s="362"/>
    </row>
    <row r="80" spans="1:14" s="357" customFormat="1" ht="21" customHeight="1" thickBot="1">
      <c r="A80" s="450"/>
      <c r="B80" s="450"/>
      <c r="C80" s="450"/>
      <c r="D80" s="450"/>
      <c r="E80" s="450"/>
      <c r="F80" s="378">
        <f>IFERROR(F78/E78*100,0)</f>
        <v>87.288658958800696</v>
      </c>
      <c r="G80" s="350">
        <f>IFERROR(G78/E78*100,0)</f>
        <v>60.737940301637927</v>
      </c>
      <c r="H80" s="350">
        <f>IFERROR(H78/E78*100,0)</f>
        <v>54.825508581376944</v>
      </c>
      <c r="I80" s="359"/>
      <c r="J80" s="359"/>
      <c r="K80" s="356"/>
      <c r="L80" s="361"/>
      <c r="M80" s="362"/>
    </row>
    <row r="81" spans="1:14" s="357" customFormat="1" ht="12.75" customHeight="1" thickBot="1">
      <c r="A81" s="358"/>
      <c r="B81" s="358"/>
      <c r="C81" s="358"/>
      <c r="D81" s="359"/>
      <c r="E81" s="359"/>
      <c r="F81" s="359"/>
      <c r="G81" s="359"/>
      <c r="H81" s="359"/>
      <c r="I81" s="359"/>
      <c r="J81" s="360"/>
      <c r="K81" s="356"/>
      <c r="L81" s="361"/>
      <c r="M81" s="362"/>
    </row>
    <row r="82" spans="1:14" s="357" customFormat="1" ht="21" customHeight="1" thickBot="1">
      <c r="A82" s="478" t="s">
        <v>34</v>
      </c>
      <c r="B82" s="479"/>
      <c r="C82" s="438" t="s">
        <v>352</v>
      </c>
      <c r="D82" s="439"/>
      <c r="E82" s="439"/>
      <c r="F82" s="439"/>
      <c r="G82" s="439"/>
      <c r="H82" s="439"/>
      <c r="I82" s="439"/>
      <c r="J82" s="439"/>
      <c r="K82" s="439"/>
      <c r="L82" s="439"/>
      <c r="M82" s="439"/>
      <c r="N82" s="440"/>
    </row>
    <row r="83" spans="1:14" s="357" customFormat="1" ht="21" customHeight="1" thickBot="1">
      <c r="A83" s="441" t="s">
        <v>314</v>
      </c>
      <c r="B83" s="442"/>
      <c r="C83" s="438" t="s">
        <v>358</v>
      </c>
      <c r="D83" s="439"/>
      <c r="E83" s="439"/>
      <c r="F83" s="439"/>
      <c r="G83" s="439"/>
      <c r="H83" s="439"/>
      <c r="I83" s="439"/>
      <c r="J83" s="439"/>
      <c r="K83" s="439"/>
      <c r="L83" s="439"/>
      <c r="M83" s="439"/>
      <c r="N83" s="443"/>
    </row>
    <row r="84" spans="1:14" s="357" customFormat="1" ht="21" customHeight="1" thickBot="1">
      <c r="A84" s="441" t="s">
        <v>313</v>
      </c>
      <c r="B84" s="442"/>
      <c r="C84" s="444" t="s">
        <v>351</v>
      </c>
      <c r="D84" s="445"/>
      <c r="E84" s="445"/>
      <c r="F84" s="445"/>
      <c r="G84" s="445"/>
      <c r="H84" s="445"/>
      <c r="I84" s="445"/>
      <c r="J84" s="445"/>
      <c r="K84" s="445"/>
      <c r="L84" s="445"/>
      <c r="M84" s="445"/>
      <c r="N84" s="443"/>
    </row>
    <row r="85" spans="1:14" s="357" customFormat="1" ht="21" customHeight="1" thickBot="1">
      <c r="A85" s="492" t="s">
        <v>37</v>
      </c>
      <c r="B85" s="493"/>
      <c r="C85" s="494"/>
      <c r="D85" s="480" t="s">
        <v>53</v>
      </c>
      <c r="E85" s="481"/>
      <c r="F85" s="481"/>
      <c r="G85" s="481"/>
      <c r="H85" s="481"/>
      <c r="I85" s="481"/>
      <c r="J85" s="481"/>
      <c r="K85" s="482"/>
      <c r="L85" s="495" t="s">
        <v>38</v>
      </c>
      <c r="M85" s="493"/>
      <c r="N85" s="496"/>
    </row>
    <row r="86" spans="1:14" s="357" customFormat="1" ht="38.25" customHeight="1" thickBot="1">
      <c r="A86" s="363" t="s">
        <v>14</v>
      </c>
      <c r="B86" s="461" t="s">
        <v>15</v>
      </c>
      <c r="C86" s="462"/>
      <c r="D86" s="364" t="s">
        <v>58</v>
      </c>
      <c r="E86" s="364" t="s">
        <v>8</v>
      </c>
      <c r="F86" s="364" t="s">
        <v>453</v>
      </c>
      <c r="G86" s="364" t="s">
        <v>454</v>
      </c>
      <c r="H86" s="364" t="s">
        <v>455</v>
      </c>
      <c r="I86" s="364" t="s">
        <v>456</v>
      </c>
      <c r="J86" s="364" t="s">
        <v>459</v>
      </c>
      <c r="K86" s="364" t="s">
        <v>16</v>
      </c>
      <c r="L86" s="379" t="s">
        <v>17</v>
      </c>
      <c r="M86" s="363" t="s">
        <v>18</v>
      </c>
      <c r="N86" s="363" t="s">
        <v>16</v>
      </c>
    </row>
    <row r="87" spans="1:14" s="357" customFormat="1" ht="21" customHeight="1">
      <c r="A87" s="381">
        <v>1014</v>
      </c>
      <c r="B87" s="483" t="s">
        <v>350</v>
      </c>
      <c r="C87" s="484"/>
      <c r="D87" s="368">
        <f>'1014'!$A$15</f>
        <v>20000</v>
      </c>
      <c r="E87" s="368">
        <f>'1014'!$B$15</f>
        <v>0</v>
      </c>
      <c r="F87" s="368">
        <f>'1014'!$C$15</f>
        <v>0</v>
      </c>
      <c r="G87" s="368">
        <f>'1014'!$D$15</f>
        <v>0</v>
      </c>
      <c r="H87" s="368">
        <f>'1014'!$E$15</f>
        <v>0</v>
      </c>
      <c r="I87" s="368">
        <f>'1014'!$F$15</f>
        <v>0</v>
      </c>
      <c r="J87" s="374">
        <f t="shared" ref="J87:J92" si="19">IFERROR(E87-F87-I87,0)</f>
        <v>0</v>
      </c>
      <c r="K87" s="380">
        <f t="shared" ref="K87:K92" si="20">IFERROR(H87/E87*100,0)</f>
        <v>0</v>
      </c>
      <c r="L87" s="369">
        <f>'2049'!$E$12</f>
        <v>100</v>
      </c>
      <c r="M87" s="376">
        <f>IFERROR(#REF!*K87/100,0)</f>
        <v>0</v>
      </c>
      <c r="N87" s="377">
        <f>IFERROR(M87/#REF!*100,0)</f>
        <v>0</v>
      </c>
    </row>
    <row r="88" spans="1:14" s="357" customFormat="1" ht="21" customHeight="1">
      <c r="A88" s="381">
        <v>2049</v>
      </c>
      <c r="B88" s="483" t="s">
        <v>324</v>
      </c>
      <c r="C88" s="484"/>
      <c r="D88" s="368">
        <f>'2049'!$A$15</f>
        <v>469000</v>
      </c>
      <c r="E88" s="368">
        <f>'2049'!$B$15</f>
        <v>957980</v>
      </c>
      <c r="F88" s="368">
        <f>'2049'!$C$15</f>
        <v>881212.56</v>
      </c>
      <c r="G88" s="368">
        <f>'2049'!$D$15</f>
        <v>590339.09</v>
      </c>
      <c r="H88" s="368">
        <f>'2049'!$E$15</f>
        <v>581338.37</v>
      </c>
      <c r="I88" s="368">
        <f>'2049'!$F$15</f>
        <v>0</v>
      </c>
      <c r="J88" s="374">
        <f t="shared" si="19"/>
        <v>76767.439999999944</v>
      </c>
      <c r="K88" s="380">
        <f t="shared" si="20"/>
        <v>60.683768972212363</v>
      </c>
      <c r="L88" s="369">
        <f>'2050'!$E$12</f>
        <v>100</v>
      </c>
      <c r="M88" s="376">
        <f>IFERROR(#REF!*K88/100,0)</f>
        <v>0</v>
      </c>
      <c r="N88" s="377">
        <f>IFERROR(M88/#REF!*100,0)</f>
        <v>0</v>
      </c>
    </row>
    <row r="89" spans="1:14" s="357" customFormat="1" ht="21" customHeight="1">
      <c r="A89" s="381">
        <v>2050</v>
      </c>
      <c r="B89" s="483" t="s">
        <v>345</v>
      </c>
      <c r="C89" s="484"/>
      <c r="D89" s="368">
        <f>'2050'!$A$15</f>
        <v>69000</v>
      </c>
      <c r="E89" s="368">
        <f>'2050'!$B$15</f>
        <v>77666</v>
      </c>
      <c r="F89" s="368">
        <f>'2050'!$C$15</f>
        <v>50284.65</v>
      </c>
      <c r="G89" s="368">
        <f>'2050'!$D$15</f>
        <v>29117</v>
      </c>
      <c r="H89" s="368">
        <f>'2050'!$E$15</f>
        <v>29062</v>
      </c>
      <c r="I89" s="368">
        <f>'2050'!$F$15</f>
        <v>0</v>
      </c>
      <c r="J89" s="374">
        <f t="shared" si="19"/>
        <v>27381.35</v>
      </c>
      <c r="K89" s="380">
        <f t="shared" si="20"/>
        <v>37.419205315067082</v>
      </c>
      <c r="L89" s="369">
        <f>'2051'!$E$12</f>
        <v>90</v>
      </c>
      <c r="M89" s="376">
        <f>IFERROR(#REF!*K89/100,0)</f>
        <v>0</v>
      </c>
      <c r="N89" s="377">
        <f>IFERROR(M89/#REF!*100,0)</f>
        <v>0</v>
      </c>
    </row>
    <row r="90" spans="1:14" s="357" customFormat="1" ht="21" customHeight="1">
      <c r="A90" s="381">
        <v>2051</v>
      </c>
      <c r="B90" s="483" t="s">
        <v>349</v>
      </c>
      <c r="C90" s="484"/>
      <c r="D90" s="368">
        <f>'2051'!$A$15</f>
        <v>2606000</v>
      </c>
      <c r="E90" s="368">
        <f>'2051'!$B$15</f>
        <v>2013310</v>
      </c>
      <c r="F90" s="368">
        <f>'2051'!$C$15</f>
        <v>1993470.63</v>
      </c>
      <c r="G90" s="368">
        <f>'2051'!$D$15</f>
        <v>1992873.18</v>
      </c>
      <c r="H90" s="368">
        <f>'2051'!$E$15</f>
        <v>1810410.81</v>
      </c>
      <c r="I90" s="368">
        <f>'2051'!$F$15</f>
        <v>0</v>
      </c>
      <c r="J90" s="374">
        <f t="shared" si="19"/>
        <v>19839.370000000112</v>
      </c>
      <c r="K90" s="380">
        <f t="shared" si="20"/>
        <v>89.922108865500093</v>
      </c>
      <c r="L90" s="371">
        <f>'2052'!$E$12</f>
        <v>100</v>
      </c>
      <c r="M90" s="376">
        <f>IFERROR(#REF!*K90/100,0)</f>
        <v>0</v>
      </c>
      <c r="N90" s="377">
        <f>IFERROR(M90/#REF!*100,0)</f>
        <v>0</v>
      </c>
    </row>
    <row r="91" spans="1:14" s="357" customFormat="1" ht="21" customHeight="1">
      <c r="A91" s="381">
        <v>2052</v>
      </c>
      <c r="B91" s="453" t="s">
        <v>327</v>
      </c>
      <c r="C91" s="454"/>
      <c r="D91" s="368">
        <f>'2052'!$A$15</f>
        <v>112507</v>
      </c>
      <c r="E91" s="371">
        <f>'2052'!$B$15</f>
        <v>3674</v>
      </c>
      <c r="F91" s="371">
        <f>'2052'!$C$15</f>
        <v>0</v>
      </c>
      <c r="G91" s="371">
        <f>'2052'!$D$15</f>
        <v>0</v>
      </c>
      <c r="H91" s="368">
        <f>'2052'!$E$15</f>
        <v>0</v>
      </c>
      <c r="I91" s="371">
        <f>'2052'!$F$15</f>
        <v>0</v>
      </c>
      <c r="J91" s="374">
        <f t="shared" si="19"/>
        <v>3674</v>
      </c>
      <c r="K91" s="380">
        <f t="shared" si="20"/>
        <v>0</v>
      </c>
      <c r="L91" s="369">
        <f>'2053'!$E$12</f>
        <v>1</v>
      </c>
      <c r="M91" s="376">
        <f>IFERROR(#REF!*K91/100,0)</f>
        <v>0</v>
      </c>
      <c r="N91" s="377">
        <f>IFERROR(M91/#REF!*100,0)</f>
        <v>0</v>
      </c>
    </row>
    <row r="92" spans="1:14" s="357" customFormat="1" ht="21" customHeight="1" thickBot="1">
      <c r="A92" s="381">
        <v>2053</v>
      </c>
      <c r="B92" s="485" t="s">
        <v>334</v>
      </c>
      <c r="C92" s="485"/>
      <c r="D92" s="368">
        <f>'2053'!$A$15</f>
        <v>52000</v>
      </c>
      <c r="E92" s="368">
        <f>'2053'!$B$15</f>
        <v>23000</v>
      </c>
      <c r="F92" s="368">
        <f>'2053'!$C$15</f>
        <v>22812.58</v>
      </c>
      <c r="G92" s="368">
        <f>'2053'!$D$15</f>
        <v>22812.58</v>
      </c>
      <c r="H92" s="368">
        <f>'2053'!$E$15</f>
        <v>22812.58</v>
      </c>
      <c r="I92" s="368">
        <f>'2053'!$F$15</f>
        <v>0</v>
      </c>
      <c r="J92" s="374">
        <f t="shared" si="19"/>
        <v>187.41999999999825</v>
      </c>
      <c r="K92" s="380">
        <f t="shared" si="20"/>
        <v>99.185130434782621</v>
      </c>
      <c r="L92" s="371">
        <f>'[1]2162'!$E$12</f>
        <v>100</v>
      </c>
      <c r="M92" s="376">
        <f>IFERROR(#REF!*K92/100,0)</f>
        <v>0</v>
      </c>
      <c r="N92" s="377">
        <f>IFERROR(M92/#REF!*100,0)</f>
        <v>0</v>
      </c>
    </row>
    <row r="93" spans="1:14" s="357" customFormat="1" ht="21" customHeight="1">
      <c r="A93" s="486" t="s">
        <v>460</v>
      </c>
      <c r="B93" s="487"/>
      <c r="C93" s="488"/>
      <c r="D93" s="446">
        <f t="shared" ref="D93:I93" si="21">SUM(D87:D92)</f>
        <v>3328507</v>
      </c>
      <c r="E93" s="448">
        <f t="shared" si="21"/>
        <v>3075630</v>
      </c>
      <c r="F93" s="446">
        <f t="shared" si="21"/>
        <v>2947780.42</v>
      </c>
      <c r="G93" s="446">
        <f t="shared" si="21"/>
        <v>2635141.85</v>
      </c>
      <c r="H93" s="448">
        <f t="shared" si="21"/>
        <v>2443623.7600000002</v>
      </c>
      <c r="I93" s="446">
        <f t="shared" si="21"/>
        <v>0</v>
      </c>
      <c r="J93" s="446">
        <f>E93-F93-I93</f>
        <v>127849.58000000007</v>
      </c>
      <c r="K93" s="356"/>
      <c r="L93" s="361"/>
      <c r="M93" s="362"/>
      <c r="N93" s="352"/>
    </row>
    <row r="94" spans="1:14" s="357" customFormat="1" ht="21" customHeight="1" thickBot="1">
      <c r="A94" s="489"/>
      <c r="B94" s="490"/>
      <c r="C94" s="491"/>
      <c r="D94" s="447"/>
      <c r="E94" s="449"/>
      <c r="F94" s="447"/>
      <c r="G94" s="447"/>
      <c r="H94" s="449"/>
      <c r="I94" s="447"/>
      <c r="J94" s="447"/>
      <c r="K94" s="356"/>
      <c r="L94" s="361"/>
      <c r="M94" s="362"/>
    </row>
    <row r="95" spans="1:14" s="357" customFormat="1" ht="21" customHeight="1" thickBot="1">
      <c r="A95" s="450"/>
      <c r="B95" s="450"/>
      <c r="C95" s="450"/>
      <c r="D95" s="450"/>
      <c r="E95" s="450"/>
      <c r="F95" s="378">
        <f>IFERROR(F93/E93*100,0)</f>
        <v>95.843141730312169</v>
      </c>
      <c r="G95" s="350">
        <f>IFERROR(G93/E93*100,0)</f>
        <v>85.678116353397513</v>
      </c>
      <c r="H95" s="350">
        <f>IFERROR(H93/E93*100,0)</f>
        <v>79.451161550641672</v>
      </c>
      <c r="I95" s="359"/>
      <c r="J95" s="359"/>
      <c r="K95" s="356"/>
      <c r="L95" s="361"/>
      <c r="M95" s="362"/>
    </row>
    <row r="96" spans="1:14" s="357" customFormat="1" ht="21" customHeight="1" thickBot="1">
      <c r="A96" s="358"/>
      <c r="B96" s="358"/>
      <c r="C96" s="358"/>
      <c r="D96" s="359"/>
      <c r="E96" s="359"/>
      <c r="F96" s="359"/>
      <c r="G96" s="359"/>
      <c r="H96" s="359"/>
      <c r="I96" s="359"/>
      <c r="J96" s="360"/>
      <c r="K96" s="356"/>
      <c r="L96" s="361"/>
      <c r="M96" s="362"/>
    </row>
    <row r="97" spans="1:14" s="357" customFormat="1" ht="21" customHeight="1" thickBot="1">
      <c r="A97" s="476" t="s">
        <v>34</v>
      </c>
      <c r="B97" s="477"/>
      <c r="C97" s="438" t="s">
        <v>464</v>
      </c>
      <c r="D97" s="439"/>
      <c r="E97" s="439"/>
      <c r="F97" s="439"/>
      <c r="G97" s="439"/>
      <c r="H97" s="439"/>
      <c r="I97" s="439"/>
      <c r="J97" s="439"/>
      <c r="K97" s="440"/>
      <c r="L97" s="384"/>
      <c r="M97" s="384"/>
      <c r="N97" s="384"/>
    </row>
    <row r="98" spans="1:14" s="357" customFormat="1" ht="21" customHeight="1" thickBot="1">
      <c r="A98" s="470" t="s">
        <v>314</v>
      </c>
      <c r="B98" s="471"/>
      <c r="C98" s="438" t="s">
        <v>317</v>
      </c>
      <c r="D98" s="439"/>
      <c r="E98" s="439"/>
      <c r="F98" s="439"/>
      <c r="G98" s="439"/>
      <c r="H98" s="439"/>
      <c r="I98" s="439"/>
      <c r="J98" s="439"/>
      <c r="K98" s="440"/>
      <c r="L98" s="384"/>
      <c r="M98" s="384"/>
      <c r="N98" s="384"/>
    </row>
    <row r="99" spans="1:14" s="357" customFormat="1" ht="21" customHeight="1" thickBot="1">
      <c r="A99" s="470" t="s">
        <v>313</v>
      </c>
      <c r="B99" s="471"/>
      <c r="C99" s="438" t="s">
        <v>318</v>
      </c>
      <c r="D99" s="439"/>
      <c r="E99" s="439"/>
      <c r="F99" s="439"/>
      <c r="G99" s="439"/>
      <c r="H99" s="439"/>
      <c r="I99" s="439"/>
      <c r="J99" s="439"/>
      <c r="K99" s="440"/>
      <c r="L99" s="384"/>
      <c r="M99" s="384"/>
      <c r="N99" s="384"/>
    </row>
    <row r="100" spans="1:14" s="357" customFormat="1" ht="21" customHeight="1" thickBot="1">
      <c r="A100" s="472" t="s">
        <v>37</v>
      </c>
      <c r="B100" s="473"/>
      <c r="C100" s="474"/>
      <c r="D100" s="480" t="s">
        <v>53</v>
      </c>
      <c r="E100" s="481"/>
      <c r="F100" s="481"/>
      <c r="G100" s="481"/>
      <c r="H100" s="481"/>
      <c r="I100" s="481"/>
      <c r="J100" s="481"/>
      <c r="K100" s="482"/>
      <c r="L100" s="475"/>
      <c r="M100" s="475"/>
      <c r="N100" s="475"/>
    </row>
    <row r="101" spans="1:14" s="357" customFormat="1" ht="38.25" customHeight="1" thickBot="1">
      <c r="A101" s="461" t="s">
        <v>15</v>
      </c>
      <c r="B101" s="462"/>
      <c r="C101" s="463"/>
      <c r="D101" s="364" t="s">
        <v>58</v>
      </c>
      <c r="E101" s="364" t="s">
        <v>8</v>
      </c>
      <c r="F101" s="364" t="s">
        <v>453</v>
      </c>
      <c r="G101" s="364" t="s">
        <v>454</v>
      </c>
      <c r="H101" s="364" t="s">
        <v>455</v>
      </c>
      <c r="I101" s="364" t="s">
        <v>456</v>
      </c>
      <c r="J101" s="364" t="s">
        <v>459</v>
      </c>
      <c r="K101" s="364" t="s">
        <v>16</v>
      </c>
      <c r="L101" s="385"/>
      <c r="M101" s="385"/>
      <c r="N101" s="385"/>
    </row>
    <row r="102" spans="1:14" s="357" customFormat="1" ht="21" customHeight="1">
      <c r="A102" s="464" t="s">
        <v>320</v>
      </c>
      <c r="B102" s="465"/>
      <c r="C102" s="466"/>
      <c r="D102" s="457">
        <f t="shared" ref="D102:J102" si="22">D15+D29+D44+D60+D78+D93</f>
        <v>40997250</v>
      </c>
      <c r="E102" s="457">
        <f t="shared" si="22"/>
        <v>51739101.690000005</v>
      </c>
      <c r="F102" s="457">
        <f t="shared" si="22"/>
        <v>46574629.699999996</v>
      </c>
      <c r="G102" s="457">
        <f t="shared" si="22"/>
        <v>39520244.740000002</v>
      </c>
      <c r="H102" s="457">
        <f t="shared" si="22"/>
        <v>35874557.609999999</v>
      </c>
      <c r="I102" s="457">
        <f t="shared" si="22"/>
        <v>341595.69999999995</v>
      </c>
      <c r="J102" s="457">
        <f t="shared" si="22"/>
        <v>4822876.29</v>
      </c>
      <c r="K102" s="459">
        <f t="shared" ref="K102" si="23">IFERROR(H102/E102*100,0)</f>
        <v>69.337418776510646</v>
      </c>
      <c r="L102" s="356"/>
      <c r="M102" s="361"/>
      <c r="N102" s="362"/>
    </row>
    <row r="103" spans="1:14" s="357" customFormat="1" ht="21" customHeight="1" thickBot="1">
      <c r="A103" s="467"/>
      <c r="B103" s="468"/>
      <c r="C103" s="469"/>
      <c r="D103" s="458"/>
      <c r="E103" s="458"/>
      <c r="F103" s="458"/>
      <c r="G103" s="458"/>
      <c r="H103" s="458"/>
      <c r="I103" s="458"/>
      <c r="J103" s="458"/>
      <c r="K103" s="460"/>
      <c r="L103" s="356"/>
      <c r="M103" s="361"/>
      <c r="N103" s="362"/>
    </row>
    <row r="104" spans="1:14" s="357" customFormat="1" ht="21" customHeight="1" thickBot="1">
      <c r="A104" s="355"/>
      <c r="B104" s="352"/>
      <c r="C104" s="352"/>
      <c r="D104" s="352"/>
      <c r="E104" s="352"/>
      <c r="F104" s="378">
        <f>IFERROR(F102/E102*100,0)</f>
        <v>90.01824186870607</v>
      </c>
      <c r="G104" s="350">
        <f>IFERROR(G102/E102*100,0)</f>
        <v>76.383708740807862</v>
      </c>
      <c r="H104" s="350">
        <f>IFERROR(H102/E102*100,0)</f>
        <v>69.337418776510646</v>
      </c>
      <c r="I104" s="352"/>
      <c r="J104" s="352"/>
      <c r="K104" s="355"/>
      <c r="L104" s="352"/>
      <c r="M104" s="352"/>
      <c r="N104" s="352"/>
    </row>
    <row r="105" spans="1:14" s="357" customFormat="1" ht="21" customHeight="1">
      <c r="A105" s="358"/>
      <c r="B105" s="358"/>
      <c r="C105" s="358"/>
      <c r="D105" s="359"/>
      <c r="E105" s="359"/>
      <c r="F105" s="359"/>
      <c r="G105" s="359"/>
      <c r="H105" s="359"/>
      <c r="I105" s="359"/>
      <c r="J105" s="360"/>
      <c r="K105" s="356"/>
      <c r="L105" s="361"/>
      <c r="M105" s="362"/>
    </row>
    <row r="106" spans="1:14" s="357" customFormat="1" ht="21" customHeight="1">
      <c r="A106" s="358"/>
      <c r="B106" s="358"/>
      <c r="C106" s="358"/>
      <c r="D106" s="359"/>
      <c r="E106" s="359"/>
      <c r="F106" s="359"/>
      <c r="G106" s="359"/>
      <c r="H106" s="359"/>
      <c r="I106" s="359"/>
      <c r="J106" s="360"/>
      <c r="K106" s="356"/>
      <c r="L106" s="361"/>
      <c r="M106" s="362"/>
    </row>
    <row r="107" spans="1:14" s="357" customFormat="1" ht="21" customHeight="1">
      <c r="A107" s="358"/>
      <c r="B107" s="358"/>
      <c r="C107" s="358"/>
      <c r="D107" s="359"/>
      <c r="E107" s="359"/>
      <c r="F107" s="359"/>
      <c r="G107" s="359"/>
      <c r="H107" s="359"/>
      <c r="I107" s="359"/>
      <c r="J107" s="360"/>
      <c r="K107" s="356"/>
      <c r="L107" s="361"/>
      <c r="M107" s="362"/>
    </row>
    <row r="108" spans="1:14" s="357" customFormat="1" ht="21" customHeight="1">
      <c r="A108" s="358"/>
      <c r="B108" s="358"/>
      <c r="C108" s="358"/>
      <c r="D108" s="359"/>
      <c r="E108" s="359"/>
      <c r="F108" s="359"/>
      <c r="G108" s="359"/>
      <c r="H108" s="359"/>
      <c r="I108" s="359"/>
      <c r="J108" s="360"/>
      <c r="K108" s="356"/>
      <c r="L108" s="361"/>
      <c r="M108" s="362"/>
    </row>
    <row r="109" spans="1:14" s="357" customFormat="1" ht="21" customHeight="1">
      <c r="A109" s="358"/>
      <c r="B109" s="358"/>
      <c r="C109" s="358"/>
      <c r="D109" s="359"/>
      <c r="E109" s="359"/>
      <c r="F109" s="359"/>
      <c r="G109" s="359"/>
      <c r="H109" s="359"/>
      <c r="I109" s="359"/>
      <c r="J109" s="360"/>
      <c r="K109" s="356"/>
      <c r="L109" s="361"/>
      <c r="M109" s="362"/>
    </row>
    <row r="110" spans="1:14" s="357" customFormat="1" ht="21" customHeight="1">
      <c r="A110" s="358"/>
      <c r="B110" s="358"/>
      <c r="C110" s="358"/>
      <c r="D110" s="359"/>
      <c r="E110" s="359"/>
      <c r="F110" s="359"/>
      <c r="G110" s="359"/>
      <c r="H110" s="359"/>
      <c r="I110" s="359"/>
      <c r="J110" s="360"/>
      <c r="K110" s="356"/>
      <c r="L110" s="361"/>
      <c r="M110" s="362"/>
    </row>
    <row r="112" spans="1:14" ht="29.25">
      <c r="A112" s="451"/>
      <c r="B112" s="451"/>
      <c r="C112" s="451"/>
      <c r="D112" s="451"/>
      <c r="E112" s="451"/>
      <c r="F112" s="451"/>
      <c r="G112" s="451"/>
      <c r="H112" s="451"/>
      <c r="I112" s="451"/>
      <c r="J112" s="451"/>
      <c r="K112" s="451"/>
      <c r="L112" s="451"/>
      <c r="M112" s="451"/>
    </row>
    <row r="113" spans="1:13" ht="25.5" customHeight="1">
      <c r="A113" s="451" t="s">
        <v>319</v>
      </c>
      <c r="B113" s="451"/>
      <c r="C113" s="451"/>
      <c r="D113" s="451"/>
      <c r="E113" s="451"/>
      <c r="F113" s="451"/>
      <c r="G113" s="451"/>
      <c r="H113" s="451"/>
      <c r="I113" s="451"/>
      <c r="J113" s="451"/>
      <c r="K113" s="451"/>
      <c r="L113" s="451"/>
      <c r="M113" s="451"/>
    </row>
  </sheetData>
  <mergeCells count="171">
    <mergeCell ref="A7:M7"/>
    <mergeCell ref="A6:M6"/>
    <mergeCell ref="A11:B11"/>
    <mergeCell ref="C11:N11"/>
    <mergeCell ref="A12:C12"/>
    <mergeCell ref="D12:K12"/>
    <mergeCell ref="L12:N12"/>
    <mergeCell ref="B13:C13"/>
    <mergeCell ref="A9:B9"/>
    <mergeCell ref="C9:N9"/>
    <mergeCell ref="A10:B10"/>
    <mergeCell ref="C10:N10"/>
    <mergeCell ref="F15:F16"/>
    <mergeCell ref="G15:G16"/>
    <mergeCell ref="H15:H16"/>
    <mergeCell ref="I15:I16"/>
    <mergeCell ref="J15:J16"/>
    <mergeCell ref="A17:E17"/>
    <mergeCell ref="A15:C16"/>
    <mergeCell ref="D15:D16"/>
    <mergeCell ref="E15:E16"/>
    <mergeCell ref="A22:C22"/>
    <mergeCell ref="D22:K22"/>
    <mergeCell ref="L22:N22"/>
    <mergeCell ref="B23:C23"/>
    <mergeCell ref="B27:C27"/>
    <mergeCell ref="A19:B19"/>
    <mergeCell ref="C19:N19"/>
    <mergeCell ref="A20:B20"/>
    <mergeCell ref="C20:N20"/>
    <mergeCell ref="A21:B21"/>
    <mergeCell ref="C21:N21"/>
    <mergeCell ref="H29:H30"/>
    <mergeCell ref="I29:I30"/>
    <mergeCell ref="J29:J30"/>
    <mergeCell ref="A31:E31"/>
    <mergeCell ref="A33:B33"/>
    <mergeCell ref="C33:N33"/>
    <mergeCell ref="A29:C30"/>
    <mergeCell ref="D29:D30"/>
    <mergeCell ref="E29:E30"/>
    <mergeCell ref="F29:F30"/>
    <mergeCell ref="G29:G30"/>
    <mergeCell ref="B37:C37"/>
    <mergeCell ref="A44:C45"/>
    <mergeCell ref="D44:D45"/>
    <mergeCell ref="E44:E45"/>
    <mergeCell ref="B43:C43"/>
    <mergeCell ref="B42:C42"/>
    <mergeCell ref="B40:C40"/>
    <mergeCell ref="B41:C41"/>
    <mergeCell ref="A34:B34"/>
    <mergeCell ref="C34:N34"/>
    <mergeCell ref="A35:B35"/>
    <mergeCell ref="C35:N35"/>
    <mergeCell ref="A36:C36"/>
    <mergeCell ref="D36:K36"/>
    <mergeCell ref="L36:N36"/>
    <mergeCell ref="B38:C38"/>
    <mergeCell ref="B39:C39"/>
    <mergeCell ref="H60:H61"/>
    <mergeCell ref="I60:I61"/>
    <mergeCell ref="J60:J61"/>
    <mergeCell ref="A62:E62"/>
    <mergeCell ref="A64:B64"/>
    <mergeCell ref="C64:N64"/>
    <mergeCell ref="A51:C51"/>
    <mergeCell ref="D51:K51"/>
    <mergeCell ref="L51:N51"/>
    <mergeCell ref="B52:C52"/>
    <mergeCell ref="A60:C61"/>
    <mergeCell ref="D60:D61"/>
    <mergeCell ref="E60:E61"/>
    <mergeCell ref="F60:F61"/>
    <mergeCell ref="G60:G61"/>
    <mergeCell ref="B59:C59"/>
    <mergeCell ref="B58:C58"/>
    <mergeCell ref="B56:C56"/>
    <mergeCell ref="B57:C57"/>
    <mergeCell ref="B54:C54"/>
    <mergeCell ref="B55:C55"/>
    <mergeCell ref="B53:C53"/>
    <mergeCell ref="B77:C77"/>
    <mergeCell ref="B68:C68"/>
    <mergeCell ref="B69:C69"/>
    <mergeCell ref="B75:C75"/>
    <mergeCell ref="B76:C76"/>
    <mergeCell ref="A65:B65"/>
    <mergeCell ref="C65:N65"/>
    <mergeCell ref="A66:B66"/>
    <mergeCell ref="C66:N66"/>
    <mergeCell ref="A67:C67"/>
    <mergeCell ref="D67:K67"/>
    <mergeCell ref="L67:N67"/>
    <mergeCell ref="B70:C70"/>
    <mergeCell ref="B71:C71"/>
    <mergeCell ref="B72:C72"/>
    <mergeCell ref="B73:C73"/>
    <mergeCell ref="B74:C74"/>
    <mergeCell ref="A84:B84"/>
    <mergeCell ref="C84:N84"/>
    <mergeCell ref="A85:C85"/>
    <mergeCell ref="D85:K85"/>
    <mergeCell ref="L85:N85"/>
    <mergeCell ref="B86:C86"/>
    <mergeCell ref="I78:I79"/>
    <mergeCell ref="J78:J79"/>
    <mergeCell ref="A80:E80"/>
    <mergeCell ref="A82:B82"/>
    <mergeCell ref="C82:N82"/>
    <mergeCell ref="A83:B83"/>
    <mergeCell ref="C83:N83"/>
    <mergeCell ref="A78:C79"/>
    <mergeCell ref="D78:D79"/>
    <mergeCell ref="E78:E79"/>
    <mergeCell ref="F78:F79"/>
    <mergeCell ref="G78:G79"/>
    <mergeCell ref="H78:H79"/>
    <mergeCell ref="C97:K97"/>
    <mergeCell ref="C98:K98"/>
    <mergeCell ref="C99:K99"/>
    <mergeCell ref="D100:K100"/>
    <mergeCell ref="B87:C87"/>
    <mergeCell ref="B88:C88"/>
    <mergeCell ref="B89:C89"/>
    <mergeCell ref="B90:C90"/>
    <mergeCell ref="B91:C91"/>
    <mergeCell ref="I93:I94"/>
    <mergeCell ref="J93:J94"/>
    <mergeCell ref="A95:E95"/>
    <mergeCell ref="B92:C92"/>
    <mergeCell ref="A93:C94"/>
    <mergeCell ref="D93:D94"/>
    <mergeCell ref="E93:E94"/>
    <mergeCell ref="F93:F94"/>
    <mergeCell ref="G93:G94"/>
    <mergeCell ref="A112:M112"/>
    <mergeCell ref="A113:M113"/>
    <mergeCell ref="B14:C14"/>
    <mergeCell ref="B25:C25"/>
    <mergeCell ref="B24:C24"/>
    <mergeCell ref="B28:C28"/>
    <mergeCell ref="B26:C26"/>
    <mergeCell ref="H102:H103"/>
    <mergeCell ref="I102:I103"/>
    <mergeCell ref="J102:J103"/>
    <mergeCell ref="K102:K103"/>
    <mergeCell ref="A101:C101"/>
    <mergeCell ref="A102:C103"/>
    <mergeCell ref="D102:D103"/>
    <mergeCell ref="E102:E103"/>
    <mergeCell ref="F102:F103"/>
    <mergeCell ref="G102:G103"/>
    <mergeCell ref="A98:B98"/>
    <mergeCell ref="A99:B99"/>
    <mergeCell ref="A100:C100"/>
    <mergeCell ref="L100:N100"/>
    <mergeCell ref="A97:B97"/>
    <mergeCell ref="H93:H94"/>
    <mergeCell ref="A48:B48"/>
    <mergeCell ref="C48:N48"/>
    <mergeCell ref="A49:B49"/>
    <mergeCell ref="C49:N49"/>
    <mergeCell ref="A50:B50"/>
    <mergeCell ref="C50:N50"/>
    <mergeCell ref="F44:F45"/>
    <mergeCell ref="G44:G45"/>
    <mergeCell ref="H44:H45"/>
    <mergeCell ref="I44:I45"/>
    <mergeCell ref="J44:J45"/>
    <mergeCell ref="A46:E46"/>
  </mergeCells>
  <conditionalFormatting sqref="H46 J14:K14 N14 N38:N43 J38:K43 J53:K59 N53:N59 N69:N77 J87:K92 N87:N92 N24:N28 J69:K77 J24:K28">
    <cfRule type="cellIs" dxfId="65" priority="148" operator="between">
      <formula>66</formula>
      <formula>100</formula>
    </cfRule>
    <cfRule type="cellIs" dxfId="64" priority="149" operator="between">
      <formula>33</formula>
      <formula>66</formula>
    </cfRule>
    <cfRule type="cellIs" dxfId="63" priority="150" operator="between">
      <formula>0</formula>
      <formula>33</formula>
    </cfRule>
  </conditionalFormatting>
  <conditionalFormatting sqref="F62">
    <cfRule type="cellIs" dxfId="62" priority="145" operator="between">
      <formula>66</formula>
      <formula>100</formula>
    </cfRule>
    <cfRule type="cellIs" dxfId="61" priority="146" operator="between">
      <formula>33</formula>
      <formula>66</formula>
    </cfRule>
    <cfRule type="cellIs" dxfId="60" priority="147" operator="between">
      <formula>0</formula>
      <formula>33</formula>
    </cfRule>
  </conditionalFormatting>
  <conditionalFormatting sqref="F31">
    <cfRule type="cellIs" dxfId="59" priority="172" operator="between">
      <formula>66</formula>
      <formula>100</formula>
    </cfRule>
    <cfRule type="cellIs" dxfId="58" priority="173" operator="between">
      <formula>33</formula>
      <formula>66</formula>
    </cfRule>
    <cfRule type="cellIs" dxfId="57" priority="174" operator="between">
      <formula>0</formula>
      <formula>33</formula>
    </cfRule>
  </conditionalFormatting>
  <conditionalFormatting sqref="H17">
    <cfRule type="cellIs" dxfId="56" priority="175" operator="between">
      <formula>66</formula>
      <formula>100</formula>
    </cfRule>
    <cfRule type="cellIs" dxfId="55" priority="176" operator="between">
      <formula>33</formula>
      <formula>66</formula>
    </cfRule>
    <cfRule type="cellIs" dxfId="54" priority="177" operator="between">
      <formula>0</formula>
      <formula>33</formula>
    </cfRule>
  </conditionalFormatting>
  <conditionalFormatting sqref="H31">
    <cfRule type="cellIs" dxfId="53" priority="166" operator="between">
      <formula>66</formula>
      <formula>100</formula>
    </cfRule>
    <cfRule type="cellIs" dxfId="52" priority="167" operator="between">
      <formula>33</formula>
      <formula>66</formula>
    </cfRule>
    <cfRule type="cellIs" dxfId="51" priority="168" operator="between">
      <formula>0</formula>
      <formula>33</formula>
    </cfRule>
  </conditionalFormatting>
  <conditionalFormatting sqref="F17">
    <cfRule type="cellIs" dxfId="50" priority="181" operator="between">
      <formula>66</formula>
      <formula>100</formula>
    </cfRule>
    <cfRule type="cellIs" dxfId="49" priority="182" operator="between">
      <formula>33</formula>
      <formula>66</formula>
    </cfRule>
    <cfRule type="cellIs" dxfId="48" priority="183" operator="between">
      <formula>0</formula>
      <formula>33</formula>
    </cfRule>
  </conditionalFormatting>
  <conditionalFormatting sqref="G17">
    <cfRule type="cellIs" dxfId="47" priority="178" operator="between">
      <formula>66</formula>
      <formula>100</formula>
    </cfRule>
    <cfRule type="cellIs" dxfId="46" priority="179" operator="between">
      <formula>33</formula>
      <formula>66</formula>
    </cfRule>
    <cfRule type="cellIs" dxfId="45" priority="180" operator="between">
      <formula>0</formula>
      <formula>33</formula>
    </cfRule>
  </conditionalFormatting>
  <conditionalFormatting sqref="G62">
    <cfRule type="cellIs" dxfId="44" priority="142" operator="between">
      <formula>66</formula>
      <formula>100</formula>
    </cfRule>
    <cfRule type="cellIs" dxfId="43" priority="143" operator="between">
      <formula>33</formula>
      <formula>66</formula>
    </cfRule>
    <cfRule type="cellIs" dxfId="42" priority="144" operator="between">
      <formula>0</formula>
      <formula>33</formula>
    </cfRule>
  </conditionalFormatting>
  <conditionalFormatting sqref="G31">
    <cfRule type="cellIs" dxfId="41" priority="169" operator="between">
      <formula>66</formula>
      <formula>100</formula>
    </cfRule>
    <cfRule type="cellIs" dxfId="40" priority="170" operator="between">
      <formula>33</formula>
      <formula>66</formula>
    </cfRule>
    <cfRule type="cellIs" dxfId="39" priority="171" operator="between">
      <formula>0</formula>
      <formula>33</formula>
    </cfRule>
  </conditionalFormatting>
  <conditionalFormatting sqref="G46">
    <cfRule type="cellIs" dxfId="38" priority="151" operator="between">
      <formula>66</formula>
      <formula>100</formula>
    </cfRule>
    <cfRule type="cellIs" dxfId="37" priority="152" operator="between">
      <formula>33</formula>
      <formula>66</formula>
    </cfRule>
    <cfRule type="cellIs" dxfId="36" priority="153" operator="between">
      <formula>0</formula>
      <formula>33</formula>
    </cfRule>
  </conditionalFormatting>
  <conditionalFormatting sqref="H62">
    <cfRule type="cellIs" dxfId="35" priority="139" operator="between">
      <formula>66</formula>
      <formula>100</formula>
    </cfRule>
    <cfRule type="cellIs" dxfId="34" priority="140" operator="between">
      <formula>33</formula>
      <formula>66</formula>
    </cfRule>
    <cfRule type="cellIs" dxfId="33" priority="141" operator="between">
      <formula>0</formula>
      <formula>33</formula>
    </cfRule>
  </conditionalFormatting>
  <conditionalFormatting sqref="F46">
    <cfRule type="cellIs" dxfId="32" priority="154" operator="between">
      <formula>66</formula>
      <formula>100</formula>
    </cfRule>
    <cfRule type="cellIs" dxfId="31" priority="155" operator="between">
      <formula>33</formula>
      <formula>66</formula>
    </cfRule>
    <cfRule type="cellIs" dxfId="30" priority="156" operator="between">
      <formula>0</formula>
      <formula>33</formula>
    </cfRule>
  </conditionalFormatting>
  <conditionalFormatting sqref="F95">
    <cfRule type="cellIs" dxfId="29" priority="109" operator="between">
      <formula>66</formula>
      <formula>100</formula>
    </cfRule>
    <cfRule type="cellIs" dxfId="28" priority="110" operator="between">
      <formula>33</formula>
      <formula>66</formula>
    </cfRule>
    <cfRule type="cellIs" dxfId="27" priority="111" operator="between">
      <formula>0</formula>
      <formula>33</formula>
    </cfRule>
  </conditionalFormatting>
  <conditionalFormatting sqref="H80">
    <cfRule type="cellIs" dxfId="26" priority="112" operator="between">
      <formula>66</formula>
      <formula>100</formula>
    </cfRule>
    <cfRule type="cellIs" dxfId="25" priority="113" operator="between">
      <formula>33</formula>
      <formula>66</formula>
    </cfRule>
    <cfRule type="cellIs" dxfId="24" priority="114" operator="between">
      <formula>0</formula>
      <formula>33</formula>
    </cfRule>
  </conditionalFormatting>
  <conditionalFormatting sqref="F80">
    <cfRule type="cellIs" dxfId="23" priority="118" operator="between">
      <formula>66</formula>
      <formula>100</formula>
    </cfRule>
    <cfRule type="cellIs" dxfId="22" priority="119" operator="between">
      <formula>33</formula>
      <formula>66</formula>
    </cfRule>
    <cfRule type="cellIs" dxfId="21" priority="120" operator="between">
      <formula>0</formula>
      <formula>33</formula>
    </cfRule>
  </conditionalFormatting>
  <conditionalFormatting sqref="G80">
    <cfRule type="cellIs" dxfId="20" priority="115" operator="between">
      <formula>66</formula>
      <formula>100</formula>
    </cfRule>
    <cfRule type="cellIs" dxfId="19" priority="116" operator="between">
      <formula>33</formula>
      <formula>66</formula>
    </cfRule>
    <cfRule type="cellIs" dxfId="18" priority="117" operator="between">
      <formula>0</formula>
      <formula>33</formula>
    </cfRule>
  </conditionalFormatting>
  <conditionalFormatting sqref="G95">
    <cfRule type="cellIs" dxfId="17" priority="106" operator="between">
      <formula>66</formula>
      <formula>100</formula>
    </cfRule>
    <cfRule type="cellIs" dxfId="16" priority="107" operator="between">
      <formula>33</formula>
      <formula>66</formula>
    </cfRule>
    <cfRule type="cellIs" dxfId="15" priority="108" operator="between">
      <formula>0</formula>
      <formula>33</formula>
    </cfRule>
  </conditionalFormatting>
  <conditionalFormatting sqref="H95">
    <cfRule type="cellIs" dxfId="14" priority="103" operator="between">
      <formula>66</formula>
      <formula>100</formula>
    </cfRule>
    <cfRule type="cellIs" dxfId="13" priority="104" operator="between">
      <formula>33</formula>
      <formula>66</formula>
    </cfRule>
    <cfRule type="cellIs" dxfId="12" priority="105" operator="between">
      <formula>0</formula>
      <formula>33</formula>
    </cfRule>
  </conditionalFormatting>
  <conditionalFormatting sqref="F104">
    <cfRule type="cellIs" dxfId="11" priority="10" operator="between">
      <formula>66</formula>
      <formula>100</formula>
    </cfRule>
    <cfRule type="cellIs" dxfId="10" priority="11" operator="between">
      <formula>33</formula>
      <formula>66</formula>
    </cfRule>
    <cfRule type="cellIs" dxfId="9" priority="12" operator="between">
      <formula>0</formula>
      <formula>33</formula>
    </cfRule>
  </conditionalFormatting>
  <conditionalFormatting sqref="G104">
    <cfRule type="cellIs" dxfId="8" priority="7" operator="between">
      <formula>66</formula>
      <formula>100</formula>
    </cfRule>
    <cfRule type="cellIs" dxfId="7" priority="8" operator="between">
      <formula>33</formula>
      <formula>66</formula>
    </cfRule>
    <cfRule type="cellIs" dxfId="6" priority="9" operator="between">
      <formula>0</formula>
      <formula>33</formula>
    </cfRule>
  </conditionalFormatting>
  <conditionalFormatting sqref="H104">
    <cfRule type="cellIs" dxfId="5" priority="4" operator="between">
      <formula>66</formula>
      <formula>100</formula>
    </cfRule>
    <cfRule type="cellIs" dxfId="4" priority="5" operator="between">
      <formula>33</formula>
      <formula>66</formula>
    </cfRule>
    <cfRule type="cellIs" dxfId="3" priority="6" operator="between">
      <formula>0</formula>
      <formula>33</formula>
    </cfRule>
  </conditionalFormatting>
  <conditionalFormatting sqref="K102">
    <cfRule type="cellIs" dxfId="2" priority="1" operator="between">
      <formula>66</formula>
      <formula>100</formula>
    </cfRule>
    <cfRule type="cellIs" dxfId="1" priority="2" operator="between">
      <formula>33</formula>
      <formula>66</formula>
    </cfRule>
    <cfRule type="cellIs" dxfId="0" priority="3" operator="between">
      <formula>0</formula>
      <formula>33</formula>
    </cfRule>
  </conditionalFormatting>
  <printOptions horizontalCentered="1"/>
  <pageMargins left="0" right="0" top="0" bottom="0" header="0.39370078740157483" footer="0.31496062992125984"/>
  <pageSetup paperSize="9" scale="46" orientation="landscape" useFirstPageNumber="1" horizontalDpi="300" verticalDpi="300" r:id="rId1"/>
  <rowBreaks count="1" manualBreakCount="1">
    <brk id="55" max="1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113"/>
  <sheetViews>
    <sheetView view="pageBreakPreview" topLeftCell="A49" zoomScaleNormal="100" zoomScaleSheetLayoutView="100" workbookViewId="0">
      <selection activeCell="A16" sqref="A16"/>
    </sheetView>
  </sheetViews>
  <sheetFormatPr defaultRowHeight="14.25"/>
  <cols>
    <col min="1" max="1" width="24.140625" style="33" customWidth="1"/>
    <col min="2" max="3" width="15" style="33" customWidth="1"/>
    <col min="4" max="4" width="22.28515625" style="33" customWidth="1"/>
    <col min="5" max="5" width="20.7109375" style="33" customWidth="1"/>
    <col min="6" max="6" width="16.42578125" style="33" customWidth="1"/>
    <col min="7" max="7" width="15.140625" style="33" customWidth="1"/>
    <col min="8" max="8" width="50.5703125" style="143" bestFit="1" customWidth="1"/>
    <col min="9" max="12" width="9.140625" style="33" hidden="1" customWidth="1"/>
    <col min="13" max="13" width="15.140625" style="33" customWidth="1"/>
    <col min="14" max="14" width="11.28515625" style="33" bestFit="1" customWidth="1"/>
    <col min="15" max="15" width="9.140625" style="33"/>
    <col min="16" max="16" width="16.5703125" style="33" bestFit="1" customWidth="1"/>
    <col min="17" max="17" width="13.140625" style="33" bestFit="1" customWidth="1"/>
    <col min="18" max="18" width="11.85546875" style="33" bestFit="1" customWidth="1"/>
    <col min="19" max="19" width="15.42578125" style="33" bestFit="1" customWidth="1"/>
    <col min="20" max="16384" width="9.140625" style="33"/>
  </cols>
  <sheetData>
    <row r="1" spans="1:15" ht="15">
      <c r="A1" s="537" t="s">
        <v>26</v>
      </c>
      <c r="B1" s="538"/>
      <c r="C1" s="538"/>
      <c r="D1" s="538"/>
      <c r="E1" s="538"/>
      <c r="F1" s="538"/>
      <c r="G1" s="538"/>
      <c r="H1" s="539"/>
    </row>
    <row r="2" spans="1:15" ht="15">
      <c r="A2" s="540" t="s">
        <v>64</v>
      </c>
      <c r="B2" s="541"/>
      <c r="C2" s="541"/>
      <c r="D2" s="541"/>
      <c r="E2" s="541"/>
      <c r="F2" s="541"/>
      <c r="G2" s="541"/>
      <c r="H2" s="542"/>
    </row>
    <row r="3" spans="1:15" ht="15">
      <c r="A3" s="229"/>
      <c r="B3" s="230"/>
      <c r="C3" s="230"/>
      <c r="D3" s="230"/>
      <c r="E3" s="230"/>
      <c r="F3" s="230"/>
      <c r="G3" s="230"/>
      <c r="H3" s="231"/>
    </row>
    <row r="4" spans="1:15" ht="15">
      <c r="A4" s="228" t="s">
        <v>34</v>
      </c>
      <c r="B4" s="543" t="s">
        <v>81</v>
      </c>
      <c r="C4" s="543"/>
      <c r="D4" s="543"/>
      <c r="E4" s="543"/>
      <c r="F4" s="543"/>
      <c r="G4" s="543"/>
      <c r="H4" s="543"/>
      <c r="I4" s="543"/>
      <c r="J4" s="543"/>
      <c r="K4" s="543"/>
      <c r="L4" s="543"/>
    </row>
    <row r="5" spans="1:15" ht="3.75" customHeight="1">
      <c r="A5" s="37"/>
      <c r="B5" s="34"/>
      <c r="C5" s="34"/>
      <c r="D5" s="34"/>
      <c r="E5" s="34"/>
      <c r="F5" s="34"/>
      <c r="G5" s="34"/>
      <c r="H5" s="38"/>
    </row>
    <row r="6" spans="1:15" s="226" customFormat="1" ht="15">
      <c r="A6" s="228" t="s">
        <v>35</v>
      </c>
      <c r="B6" s="544" t="s">
        <v>232</v>
      </c>
      <c r="C6" s="544"/>
      <c r="D6" s="544"/>
      <c r="E6" s="544"/>
      <c r="F6" s="544"/>
      <c r="G6" s="544"/>
      <c r="H6" s="544"/>
      <c r="I6" s="544"/>
      <c r="J6" s="544"/>
      <c r="K6" s="544"/>
      <c r="L6" s="544"/>
    </row>
    <row r="7" spans="1:15" ht="3" customHeight="1">
      <c r="A7" s="39"/>
      <c r="B7" s="35"/>
      <c r="C7" s="35"/>
      <c r="D7" s="35"/>
      <c r="E7" s="35"/>
      <c r="F7" s="36"/>
      <c r="G7" s="34"/>
      <c r="H7" s="38"/>
    </row>
    <row r="8" spans="1:15" ht="15">
      <c r="A8" s="228" t="s">
        <v>33</v>
      </c>
      <c r="B8" s="544" t="s">
        <v>57</v>
      </c>
      <c r="C8" s="544"/>
      <c r="D8" s="544"/>
      <c r="E8" s="544"/>
      <c r="F8" s="544"/>
      <c r="G8" s="544"/>
      <c r="H8" s="544"/>
    </row>
    <row r="9" spans="1:15" ht="2.25" customHeight="1">
      <c r="A9" s="540"/>
      <c r="B9" s="541"/>
      <c r="C9" s="541"/>
      <c r="D9" s="541"/>
      <c r="E9" s="541"/>
      <c r="F9" s="541"/>
      <c r="G9" s="541"/>
      <c r="H9" s="542"/>
    </row>
    <row r="10" spans="1:15">
      <c r="A10" s="549" t="s">
        <v>42</v>
      </c>
      <c r="B10" s="550"/>
      <c r="C10" s="550"/>
      <c r="D10" s="550"/>
      <c r="E10" s="550"/>
      <c r="F10" s="550"/>
      <c r="G10" s="550"/>
      <c r="H10" s="551"/>
    </row>
    <row r="11" spans="1:15" ht="25.5">
      <c r="A11" s="234" t="s">
        <v>1</v>
      </c>
      <c r="B11" s="552" t="s">
        <v>48</v>
      </c>
      <c r="C11" s="553"/>
      <c r="D11" s="554"/>
      <c r="E11" s="552" t="s">
        <v>46</v>
      </c>
      <c r="F11" s="554"/>
      <c r="G11" s="67" t="s">
        <v>47</v>
      </c>
      <c r="H11" s="234" t="s">
        <v>5</v>
      </c>
    </row>
    <row r="12" spans="1:15" ht="14.25" customHeight="1">
      <c r="A12" s="235" t="s">
        <v>83</v>
      </c>
      <c r="B12" s="555" t="s">
        <v>78</v>
      </c>
      <c r="C12" s="556"/>
      <c r="D12" s="557"/>
      <c r="E12" s="555">
        <v>100</v>
      </c>
      <c r="F12" s="558"/>
      <c r="G12" s="199">
        <v>29</v>
      </c>
      <c r="H12" s="200">
        <f>G12*E12/100</f>
        <v>29</v>
      </c>
      <c r="M12" s="573"/>
      <c r="N12" s="573"/>
      <c r="O12" s="573"/>
    </row>
    <row r="13" spans="1:15" ht="3" customHeight="1">
      <c r="A13" s="559"/>
      <c r="B13" s="560"/>
      <c r="C13" s="560"/>
      <c r="D13" s="560"/>
      <c r="E13" s="560"/>
      <c r="F13" s="560"/>
      <c r="G13" s="560"/>
      <c r="H13" s="561"/>
      <c r="M13" s="573"/>
      <c r="N13" s="573"/>
      <c r="O13" s="573"/>
    </row>
    <row r="14" spans="1:15">
      <c r="A14" s="549" t="s">
        <v>43</v>
      </c>
      <c r="B14" s="550"/>
      <c r="C14" s="550"/>
      <c r="D14" s="550"/>
      <c r="E14" s="550"/>
      <c r="F14" s="550"/>
      <c r="G14" s="550"/>
      <c r="H14" s="551"/>
      <c r="M14" s="573"/>
      <c r="N14" s="573"/>
      <c r="O14" s="573"/>
    </row>
    <row r="15" spans="1:15">
      <c r="A15" s="78" t="s">
        <v>58</v>
      </c>
      <c r="B15" s="574" t="s">
        <v>8</v>
      </c>
      <c r="C15" s="575"/>
      <c r="D15" s="64" t="s">
        <v>9</v>
      </c>
      <c r="E15" s="79" t="s">
        <v>59</v>
      </c>
      <c r="F15" s="79" t="s">
        <v>60</v>
      </c>
      <c r="G15" s="64" t="s">
        <v>32</v>
      </c>
      <c r="H15" s="65" t="s">
        <v>10</v>
      </c>
      <c r="M15" s="573"/>
      <c r="N15" s="573"/>
      <c r="O15" s="573"/>
    </row>
    <row r="16" spans="1:15">
      <c r="A16" s="146">
        <v>857322</v>
      </c>
      <c r="B16" s="576">
        <v>1601138.35</v>
      </c>
      <c r="C16" s="577"/>
      <c r="D16" s="201">
        <v>1523323.23</v>
      </c>
      <c r="E16" s="42">
        <v>1305994.17</v>
      </c>
      <c r="F16" s="202">
        <v>562177.81999999995</v>
      </c>
      <c r="G16" s="42">
        <v>962889.82</v>
      </c>
      <c r="H16" s="75">
        <f>G16/B16*100</f>
        <v>60.137827564994609</v>
      </c>
      <c r="M16" s="573"/>
      <c r="N16" s="573"/>
      <c r="O16" s="573"/>
    </row>
    <row r="17" spans="1:17" ht="2.25" customHeight="1">
      <c r="A17" s="158"/>
      <c r="B17" s="159"/>
      <c r="C17" s="159"/>
      <c r="D17" s="203"/>
      <c r="E17" s="162"/>
      <c r="F17" s="161"/>
      <c r="G17" s="162"/>
      <c r="H17" s="160"/>
      <c r="M17" s="573"/>
      <c r="N17" s="573"/>
      <c r="O17" s="573"/>
    </row>
    <row r="18" spans="1:17" ht="13.5" customHeight="1">
      <c r="A18" s="592" t="s">
        <v>54</v>
      </c>
      <c r="B18" s="592"/>
      <c r="C18" s="592"/>
      <c r="D18" s="592"/>
      <c r="E18" s="592"/>
      <c r="F18" s="592"/>
      <c r="G18" s="592"/>
      <c r="H18" s="592"/>
      <c r="I18" s="132"/>
      <c r="M18" s="573"/>
      <c r="N18" s="573"/>
      <c r="O18" s="573"/>
    </row>
    <row r="19" spans="1:17" ht="15" customHeight="1">
      <c r="A19" s="593" t="s">
        <v>55</v>
      </c>
      <c r="B19" s="593"/>
      <c r="C19" s="593"/>
      <c r="D19" s="593"/>
      <c r="E19" s="593"/>
      <c r="F19" s="593"/>
      <c r="G19" s="593"/>
      <c r="H19" s="593"/>
      <c r="I19" s="132"/>
      <c r="M19" s="573"/>
      <c r="N19" s="573"/>
      <c r="O19" s="573"/>
    </row>
    <row r="20" spans="1:17" ht="32.25" customHeight="1">
      <c r="A20" s="594" t="s">
        <v>233</v>
      </c>
      <c r="B20" s="595"/>
      <c r="C20" s="595"/>
      <c r="D20" s="595"/>
      <c r="E20" s="595"/>
      <c r="F20" s="595"/>
      <c r="G20" s="595"/>
      <c r="H20" s="596"/>
      <c r="I20" s="132"/>
    </row>
    <row r="21" spans="1:17" ht="15.75" customHeight="1">
      <c r="A21" s="593" t="s">
        <v>49</v>
      </c>
      <c r="B21" s="593"/>
      <c r="C21" s="593"/>
      <c r="D21" s="593"/>
      <c r="E21" s="593"/>
      <c r="F21" s="593"/>
      <c r="G21" s="593"/>
      <c r="H21" s="593"/>
      <c r="I21" s="132"/>
    </row>
    <row r="22" spans="1:17" ht="45.75" customHeight="1">
      <c r="A22" s="585" t="s">
        <v>234</v>
      </c>
      <c r="B22" s="586"/>
      <c r="C22" s="586"/>
      <c r="D22" s="586"/>
      <c r="E22" s="586"/>
      <c r="F22" s="586"/>
      <c r="G22" s="586"/>
      <c r="H22" s="587"/>
      <c r="I22" s="132"/>
      <c r="M22" s="578"/>
      <c r="N22" s="578"/>
      <c r="O22" s="578"/>
      <c r="P22" s="578"/>
      <c r="Q22" s="578"/>
    </row>
    <row r="23" spans="1:17" ht="15">
      <c r="A23" s="588" t="s">
        <v>62</v>
      </c>
      <c r="B23" s="588"/>
      <c r="C23" s="588"/>
      <c r="D23" s="588"/>
      <c r="E23" s="588"/>
      <c r="F23" s="588"/>
      <c r="G23" s="588"/>
      <c r="H23" s="588"/>
      <c r="I23" s="132"/>
      <c r="M23" s="204" t="s">
        <v>235</v>
      </c>
      <c r="N23" s="204" t="s">
        <v>140</v>
      </c>
      <c r="O23" s="204" t="s">
        <v>141</v>
      </c>
      <c r="P23" s="204" t="s">
        <v>142</v>
      </c>
      <c r="Q23" s="204" t="s">
        <v>143</v>
      </c>
    </row>
    <row r="24" spans="1:17" ht="28.5" customHeight="1">
      <c r="A24" s="589" t="s">
        <v>263</v>
      </c>
      <c r="B24" s="590"/>
      <c r="C24" s="590"/>
      <c r="D24" s="590"/>
      <c r="E24" s="590"/>
      <c r="F24" s="590"/>
      <c r="G24" s="590"/>
      <c r="H24" s="591"/>
      <c r="I24" s="132"/>
      <c r="M24" s="205" t="s">
        <v>236</v>
      </c>
      <c r="N24" s="246">
        <v>9</v>
      </c>
      <c r="O24" s="246">
        <v>29</v>
      </c>
      <c r="P24" s="246">
        <v>26</v>
      </c>
      <c r="Q24" s="246">
        <v>21</v>
      </c>
    </row>
    <row r="25" spans="1:17" ht="15.75" customHeight="1">
      <c r="H25" s="206"/>
      <c r="I25" s="132"/>
      <c r="M25" s="207" t="s">
        <v>237</v>
      </c>
      <c r="N25" s="246">
        <v>6</v>
      </c>
      <c r="O25" s="246">
        <v>11</v>
      </c>
      <c r="P25" s="246">
        <v>13</v>
      </c>
      <c r="Q25" s="246">
        <v>20</v>
      </c>
    </row>
    <row r="26" spans="1:17" ht="15">
      <c r="H26" s="208"/>
      <c r="I26" s="132"/>
      <c r="M26" s="207" t="s">
        <v>238</v>
      </c>
      <c r="N26" s="246">
        <v>12</v>
      </c>
      <c r="O26" s="246">
        <v>13</v>
      </c>
      <c r="P26" s="246">
        <v>12</v>
      </c>
      <c r="Q26" s="246">
        <v>20</v>
      </c>
    </row>
    <row r="27" spans="1:17" ht="15">
      <c r="H27" s="208"/>
      <c r="I27" s="132"/>
      <c r="M27" s="207" t="s">
        <v>239</v>
      </c>
      <c r="N27" s="246">
        <v>23</v>
      </c>
      <c r="O27" s="246">
        <v>11</v>
      </c>
      <c r="P27" s="246">
        <v>16</v>
      </c>
      <c r="Q27" s="246">
        <v>9</v>
      </c>
    </row>
    <row r="28" spans="1:17" ht="15">
      <c r="H28" s="208"/>
      <c r="I28" s="132"/>
      <c r="M28" s="207" t="s">
        <v>240</v>
      </c>
      <c r="N28" s="246">
        <v>1</v>
      </c>
      <c r="O28" s="246">
        <v>9</v>
      </c>
      <c r="P28" s="246">
        <v>8</v>
      </c>
      <c r="Q28" s="246">
        <v>2</v>
      </c>
    </row>
    <row r="29" spans="1:17" ht="80.25" customHeight="1">
      <c r="H29" s="208"/>
      <c r="I29" s="132"/>
      <c r="M29" s="207" t="s">
        <v>241</v>
      </c>
      <c r="N29" s="246">
        <v>1</v>
      </c>
      <c r="O29" s="246">
        <v>6</v>
      </c>
      <c r="P29" s="246">
        <v>3</v>
      </c>
      <c r="Q29" s="246">
        <v>2</v>
      </c>
    </row>
    <row r="30" spans="1:17">
      <c r="H30" s="208"/>
      <c r="I30" s="132"/>
      <c r="M30" s="209" t="s">
        <v>133</v>
      </c>
      <c r="N30" s="209">
        <f>SUM(N24:N29)</f>
        <v>52</v>
      </c>
      <c r="O30" s="209">
        <f>SUM(O24:O29)</f>
        <v>79</v>
      </c>
      <c r="P30" s="209">
        <f>SUM(P24:P29)</f>
        <v>78</v>
      </c>
      <c r="Q30" s="209">
        <f>SUM(Q24:Q29)</f>
        <v>74</v>
      </c>
    </row>
    <row r="31" spans="1:17">
      <c r="H31" s="208"/>
      <c r="I31" s="132"/>
      <c r="M31" s="210"/>
      <c r="N31" s="210"/>
      <c r="O31" s="210"/>
      <c r="P31" s="210"/>
      <c r="Q31" s="210"/>
    </row>
    <row r="32" spans="1:17" ht="132" customHeight="1">
      <c r="H32" s="208"/>
      <c r="I32" s="132"/>
      <c r="M32" s="210"/>
      <c r="N32" s="210"/>
      <c r="O32" s="210"/>
      <c r="P32" s="210"/>
      <c r="Q32" s="210"/>
    </row>
    <row r="33" spans="1:17" ht="60.75" customHeight="1">
      <c r="A33" s="579" t="s">
        <v>264</v>
      </c>
      <c r="B33" s="580"/>
      <c r="C33" s="580"/>
      <c r="D33" s="580"/>
      <c r="E33" s="580"/>
      <c r="F33" s="580"/>
      <c r="G33" s="580"/>
      <c r="H33" s="581"/>
      <c r="I33" s="132"/>
      <c r="M33" s="210"/>
      <c r="N33" s="210"/>
      <c r="O33" s="210"/>
      <c r="P33" s="210"/>
      <c r="Q33" s="210"/>
    </row>
    <row r="34" spans="1:17" ht="25.5" customHeight="1">
      <c r="A34" s="569" t="s">
        <v>84</v>
      </c>
      <c r="B34" s="570"/>
      <c r="C34" s="570"/>
      <c r="D34" s="570"/>
      <c r="E34" s="570"/>
      <c r="F34" s="570"/>
      <c r="G34" s="570"/>
      <c r="H34" s="582"/>
      <c r="I34" s="132"/>
      <c r="P34" s="583"/>
      <c r="Q34" s="583"/>
    </row>
    <row r="35" spans="1:17" ht="53.25" customHeight="1">
      <c r="A35" s="98" t="s">
        <v>85</v>
      </c>
      <c r="B35" s="98" t="s">
        <v>86</v>
      </c>
      <c r="C35" s="245" t="s">
        <v>198</v>
      </c>
      <c r="D35" s="98" t="s">
        <v>161</v>
      </c>
      <c r="E35" s="98" t="s">
        <v>16</v>
      </c>
      <c r="F35" s="245" t="s">
        <v>162</v>
      </c>
      <c r="G35" s="563" t="s">
        <v>52</v>
      </c>
      <c r="H35" s="597"/>
      <c r="I35" s="132"/>
    </row>
    <row r="36" spans="1:17" ht="37.5" customHeight="1">
      <c r="A36" s="99" t="s">
        <v>88</v>
      </c>
      <c r="B36" s="266">
        <v>82408.679999999993</v>
      </c>
      <c r="C36" s="266">
        <v>80998.09</v>
      </c>
      <c r="D36" s="266">
        <v>61059.94</v>
      </c>
      <c r="E36" s="102">
        <f t="shared" ref="E36:E50" si="0">D36/B36*100</f>
        <v>74.094063877737156</v>
      </c>
      <c r="F36" s="267">
        <v>39716.080000000002</v>
      </c>
      <c r="G36" s="598" t="s">
        <v>259</v>
      </c>
      <c r="H36" s="599"/>
      <c r="I36" s="132"/>
    </row>
    <row r="37" spans="1:17" ht="32.25" customHeight="1">
      <c r="A37" s="103" t="s">
        <v>89</v>
      </c>
      <c r="B37" s="272">
        <v>67427.34</v>
      </c>
      <c r="C37" s="272">
        <v>54000</v>
      </c>
      <c r="D37" s="238">
        <v>41466.31</v>
      </c>
      <c r="E37" s="106">
        <f t="shared" si="0"/>
        <v>61.49776930248175</v>
      </c>
      <c r="F37" s="268">
        <v>22071.16</v>
      </c>
      <c r="G37" s="545" t="s">
        <v>242</v>
      </c>
      <c r="H37" s="546"/>
      <c r="I37" s="132"/>
    </row>
    <row r="38" spans="1:17" ht="28.5" customHeight="1">
      <c r="A38" s="103" t="s">
        <v>90</v>
      </c>
      <c r="B38" s="272">
        <v>88120.88</v>
      </c>
      <c r="C38" s="272">
        <v>97973.2</v>
      </c>
      <c r="D38" s="238">
        <v>46369.68</v>
      </c>
      <c r="E38" s="106">
        <f t="shared" si="0"/>
        <v>52.620536699134192</v>
      </c>
      <c r="F38" s="150">
        <v>25165.58</v>
      </c>
      <c r="G38" s="523" t="s">
        <v>243</v>
      </c>
      <c r="H38" s="524"/>
      <c r="I38" s="132"/>
    </row>
    <row r="39" spans="1:17" ht="25.5" customHeight="1">
      <c r="A39" s="147" t="s">
        <v>91</v>
      </c>
      <c r="B39" s="272">
        <v>21399.35</v>
      </c>
      <c r="C39" s="272">
        <v>12800</v>
      </c>
      <c r="D39" s="238">
        <v>14064.95</v>
      </c>
      <c r="E39" s="106">
        <f t="shared" si="0"/>
        <v>65.726061772904316</v>
      </c>
      <c r="F39" s="268">
        <v>7012</v>
      </c>
      <c r="G39" s="547" t="s">
        <v>260</v>
      </c>
      <c r="H39" s="548"/>
      <c r="I39" s="132"/>
    </row>
    <row r="40" spans="1:17" ht="34.5" customHeight="1">
      <c r="A40" s="103" t="s">
        <v>92</v>
      </c>
      <c r="B40" s="272">
        <v>4663.43</v>
      </c>
      <c r="C40" s="272">
        <v>4026.48</v>
      </c>
      <c r="D40" s="238">
        <v>1913.07</v>
      </c>
      <c r="E40" s="106">
        <f t="shared" si="0"/>
        <v>41.022809391370721</v>
      </c>
      <c r="F40" s="268">
        <v>1629.97</v>
      </c>
      <c r="G40" s="545" t="s">
        <v>163</v>
      </c>
      <c r="H40" s="546"/>
      <c r="I40" s="132"/>
      <c r="M40" s="584"/>
      <c r="N40" s="584"/>
      <c r="O40" s="584"/>
      <c r="P40" s="584"/>
      <c r="Q40" s="584"/>
    </row>
    <row r="41" spans="1:17" ht="27" customHeight="1">
      <c r="A41" s="103" t="s">
        <v>164</v>
      </c>
      <c r="B41" s="272">
        <v>82669.2</v>
      </c>
      <c r="C41" s="273">
        <v>78000</v>
      </c>
      <c r="D41" s="238">
        <v>56423.9</v>
      </c>
      <c r="E41" s="106">
        <f t="shared" si="0"/>
        <v>68.252626129199271</v>
      </c>
      <c r="F41" s="268">
        <v>46207.22</v>
      </c>
      <c r="G41" s="545" t="s">
        <v>165</v>
      </c>
      <c r="H41" s="546"/>
      <c r="I41" s="132"/>
      <c r="M41" s="584"/>
      <c r="N41" s="584"/>
      <c r="O41" s="584"/>
      <c r="P41" s="584"/>
      <c r="Q41" s="584"/>
    </row>
    <row r="42" spans="1:17" ht="28.5" customHeight="1">
      <c r="A42" s="103" t="s">
        <v>93</v>
      </c>
      <c r="B42" s="272">
        <v>329218.99</v>
      </c>
      <c r="C42" s="274">
        <v>324152.52</v>
      </c>
      <c r="D42" s="238">
        <v>215013.31</v>
      </c>
      <c r="E42" s="106">
        <f t="shared" si="0"/>
        <v>65.310117742600454</v>
      </c>
      <c r="F42" s="268">
        <v>114205.68</v>
      </c>
      <c r="G42" s="545" t="s">
        <v>166</v>
      </c>
      <c r="H42" s="546"/>
      <c r="I42" s="132"/>
      <c r="M42" s="584"/>
      <c r="N42" s="584"/>
      <c r="O42" s="584"/>
      <c r="P42" s="584"/>
      <c r="Q42" s="584"/>
    </row>
    <row r="43" spans="1:17" ht="24.75" customHeight="1">
      <c r="A43" s="103" t="s">
        <v>94</v>
      </c>
      <c r="B43" s="275">
        <v>104804.14</v>
      </c>
      <c r="C43" s="274">
        <v>77564.160000000003</v>
      </c>
      <c r="D43" s="238">
        <v>78839.22</v>
      </c>
      <c r="E43" s="106">
        <f t="shared" si="0"/>
        <v>75.225291672638122</v>
      </c>
      <c r="F43" s="267">
        <v>31439.22</v>
      </c>
      <c r="G43" s="523" t="s">
        <v>243</v>
      </c>
      <c r="H43" s="524"/>
      <c r="I43" s="132"/>
      <c r="M43" s="584"/>
      <c r="N43" s="584"/>
      <c r="O43" s="584"/>
      <c r="P43" s="584"/>
      <c r="Q43" s="584"/>
    </row>
    <row r="44" spans="1:17" s="43" customFormat="1" ht="27" customHeight="1">
      <c r="A44" s="103" t="s">
        <v>95</v>
      </c>
      <c r="B44" s="276">
        <v>1257.04</v>
      </c>
      <c r="C44" s="277">
        <v>966.56</v>
      </c>
      <c r="D44" s="238">
        <v>966.52</v>
      </c>
      <c r="E44" s="106">
        <f t="shared" si="0"/>
        <v>76.888563609749895</v>
      </c>
      <c r="F44" s="268">
        <v>290.52</v>
      </c>
      <c r="G44" s="523" t="s">
        <v>244</v>
      </c>
      <c r="H44" s="524"/>
      <c r="I44" s="133"/>
      <c r="M44" s="584"/>
      <c r="N44" s="584"/>
      <c r="O44" s="584"/>
      <c r="P44" s="584"/>
      <c r="Q44" s="584"/>
    </row>
    <row r="45" spans="1:17" s="44" customFormat="1" ht="26.25" customHeight="1">
      <c r="A45" s="103" t="s">
        <v>96</v>
      </c>
      <c r="B45" s="278">
        <v>18384.77</v>
      </c>
      <c r="C45" s="199">
        <v>50203.13</v>
      </c>
      <c r="D45" s="269">
        <v>4065.57</v>
      </c>
      <c r="E45" s="148">
        <f t="shared" si="0"/>
        <v>22.113793101572661</v>
      </c>
      <c r="F45" s="150">
        <v>0</v>
      </c>
      <c r="G45" s="523" t="s">
        <v>245</v>
      </c>
      <c r="H45" s="524"/>
      <c r="I45" s="134"/>
      <c r="M45" s="584"/>
      <c r="N45" s="584"/>
      <c r="O45" s="584"/>
      <c r="P45" s="584"/>
      <c r="Q45" s="584"/>
    </row>
    <row r="46" spans="1:17" s="44" customFormat="1" ht="24.75" customHeight="1">
      <c r="A46" s="103" t="s">
        <v>97</v>
      </c>
      <c r="B46" s="276">
        <v>9468.68</v>
      </c>
      <c r="C46" s="277">
        <v>7160.28</v>
      </c>
      <c r="D46" s="238">
        <v>5208.68</v>
      </c>
      <c r="E46" s="106">
        <f t="shared" si="0"/>
        <v>55.009568387568272</v>
      </c>
      <c r="F46" s="150">
        <v>3872.63</v>
      </c>
      <c r="G46" s="523" t="s">
        <v>246</v>
      </c>
      <c r="H46" s="524"/>
      <c r="I46" s="134"/>
      <c r="M46" s="584"/>
      <c r="N46" s="584"/>
      <c r="O46" s="584"/>
      <c r="P46" s="584"/>
      <c r="Q46" s="584"/>
    </row>
    <row r="47" spans="1:17" ht="28.5" customHeight="1">
      <c r="A47" s="103" t="s">
        <v>261</v>
      </c>
      <c r="B47" s="275">
        <v>38062.5</v>
      </c>
      <c r="C47" s="274">
        <v>43500</v>
      </c>
      <c r="D47" s="238">
        <v>23562.5</v>
      </c>
      <c r="E47" s="106">
        <f t="shared" si="0"/>
        <v>61.904761904761905</v>
      </c>
      <c r="F47" s="268">
        <v>14500</v>
      </c>
      <c r="G47" s="545" t="s">
        <v>167</v>
      </c>
      <c r="H47" s="546"/>
      <c r="I47" s="132"/>
      <c r="M47" s="584"/>
      <c r="N47" s="584"/>
      <c r="O47" s="584"/>
      <c r="P47" s="584"/>
      <c r="Q47" s="584"/>
    </row>
    <row r="48" spans="1:17" ht="30.75" customHeight="1">
      <c r="A48" s="103" t="s">
        <v>99</v>
      </c>
      <c r="B48" s="275">
        <v>13347.6</v>
      </c>
      <c r="C48" s="274">
        <v>10201.799999999999</v>
      </c>
      <c r="D48" s="238">
        <v>4704</v>
      </c>
      <c r="E48" s="106">
        <f t="shared" si="0"/>
        <v>35.242290748898675</v>
      </c>
      <c r="F48" s="150">
        <v>2352</v>
      </c>
      <c r="G48" s="547" t="s">
        <v>168</v>
      </c>
      <c r="H48" s="548"/>
      <c r="I48" s="132"/>
      <c r="M48" s="584"/>
      <c r="N48" s="584"/>
      <c r="O48" s="584"/>
      <c r="P48" s="584"/>
      <c r="Q48" s="584"/>
    </row>
    <row r="49" spans="1:9" ht="50.25" customHeight="1">
      <c r="A49" s="103" t="s">
        <v>101</v>
      </c>
      <c r="B49" s="279">
        <v>42000</v>
      </c>
      <c r="C49" s="269">
        <v>14000</v>
      </c>
      <c r="D49" s="270">
        <v>11301.34</v>
      </c>
      <c r="E49" s="112">
        <f t="shared" si="0"/>
        <v>26.907952380952381</v>
      </c>
      <c r="F49" s="150">
        <v>1301.49</v>
      </c>
      <c r="G49" s="523" t="s">
        <v>247</v>
      </c>
      <c r="H49" s="548"/>
      <c r="I49" s="132"/>
    </row>
    <row r="50" spans="1:9" ht="24" customHeight="1">
      <c r="A50" s="113" t="s">
        <v>102</v>
      </c>
      <c r="B50" s="211">
        <f>SUM(B36:B49)</f>
        <v>903232.60000000009</v>
      </c>
      <c r="C50" s="211">
        <f>SUM(C36:C49)</f>
        <v>855546.2200000002</v>
      </c>
      <c r="D50" s="211">
        <f>SUM(D36:D49)</f>
        <v>564958.99</v>
      </c>
      <c r="E50" s="115">
        <f t="shared" si="0"/>
        <v>62.548560581183622</v>
      </c>
      <c r="F50" s="271">
        <f>SUM(F36:F49)</f>
        <v>309763.55000000005</v>
      </c>
      <c r="G50" s="565"/>
      <c r="H50" s="566"/>
      <c r="I50" s="132"/>
    </row>
    <row r="51" spans="1:9" ht="3.75" customHeight="1">
      <c r="A51" s="567"/>
      <c r="B51" s="568"/>
      <c r="C51" s="568"/>
      <c r="D51" s="568"/>
      <c r="E51" s="568"/>
      <c r="F51" s="568"/>
      <c r="G51" s="568"/>
      <c r="H51" s="568"/>
      <c r="I51" s="132"/>
    </row>
    <row r="52" spans="1:9" ht="16.5" customHeight="1">
      <c r="A52" s="569" t="s">
        <v>103</v>
      </c>
      <c r="B52" s="570"/>
      <c r="C52" s="570"/>
      <c r="D52" s="570"/>
      <c r="E52" s="570"/>
      <c r="F52" s="570"/>
      <c r="G52" s="570"/>
      <c r="H52" s="570"/>
      <c r="I52" s="132"/>
    </row>
    <row r="53" spans="1:9" ht="54" customHeight="1">
      <c r="A53" s="562" t="s">
        <v>85</v>
      </c>
      <c r="B53" s="562"/>
      <c r="C53" s="245" t="s">
        <v>198</v>
      </c>
      <c r="D53" s="98" t="s">
        <v>104</v>
      </c>
      <c r="E53" s="98" t="s">
        <v>105</v>
      </c>
      <c r="F53" s="116" t="s">
        <v>16</v>
      </c>
      <c r="G53" s="563" t="s">
        <v>52</v>
      </c>
      <c r="H53" s="564"/>
      <c r="I53" s="132"/>
    </row>
    <row r="54" spans="1:9" ht="59.25" customHeight="1">
      <c r="A54" s="507" t="s">
        <v>106</v>
      </c>
      <c r="B54" s="507"/>
      <c r="C54" s="280">
        <v>5760</v>
      </c>
      <c r="D54" s="105">
        <v>5760</v>
      </c>
      <c r="E54" s="105">
        <v>0</v>
      </c>
      <c r="F54" s="117">
        <f>E54/D54*100</f>
        <v>0</v>
      </c>
      <c r="G54" s="508" t="s">
        <v>169</v>
      </c>
      <c r="H54" s="508"/>
      <c r="I54" s="132"/>
    </row>
    <row r="55" spans="1:9" ht="21.75" customHeight="1">
      <c r="A55" s="507" t="s">
        <v>107</v>
      </c>
      <c r="B55" s="507"/>
      <c r="C55" s="280">
        <v>375</v>
      </c>
      <c r="D55" s="105">
        <v>1500</v>
      </c>
      <c r="E55" s="105">
        <v>0</v>
      </c>
      <c r="F55" s="117">
        <v>0</v>
      </c>
      <c r="G55" s="571" t="s">
        <v>170</v>
      </c>
      <c r="H55" s="572"/>
      <c r="I55" s="132"/>
    </row>
    <row r="56" spans="1:9" ht="32.25" customHeight="1">
      <c r="A56" s="507" t="s">
        <v>108</v>
      </c>
      <c r="B56" s="507"/>
      <c r="C56" s="280">
        <v>100</v>
      </c>
      <c r="D56" s="281">
        <v>1200</v>
      </c>
      <c r="E56" s="105">
        <v>0</v>
      </c>
      <c r="F56" s="117">
        <f t="shared" ref="F56:F65" si="1">E56/D56*100</f>
        <v>0</v>
      </c>
      <c r="G56" s="535" t="s">
        <v>171</v>
      </c>
      <c r="H56" s="535"/>
      <c r="I56" s="132"/>
    </row>
    <row r="57" spans="1:9" ht="27.75" customHeight="1">
      <c r="A57" s="507" t="s">
        <v>172</v>
      </c>
      <c r="B57" s="507"/>
      <c r="C57" s="280">
        <v>3379.41</v>
      </c>
      <c r="D57" s="105">
        <v>10138.25</v>
      </c>
      <c r="E57" s="105">
        <v>375.21</v>
      </c>
      <c r="F57" s="117">
        <f t="shared" si="1"/>
        <v>3.7009345794392523</v>
      </c>
      <c r="G57" s="508" t="s">
        <v>173</v>
      </c>
      <c r="H57" s="508"/>
      <c r="I57" s="132"/>
    </row>
    <row r="58" spans="1:9" ht="25.5" customHeight="1">
      <c r="A58" s="507" t="s">
        <v>174</v>
      </c>
      <c r="B58" s="507"/>
      <c r="C58" s="280">
        <v>277.14999999999998</v>
      </c>
      <c r="D58" s="105">
        <v>1108.6199999999999</v>
      </c>
      <c r="E58" s="105">
        <v>492.72</v>
      </c>
      <c r="F58" s="117">
        <f t="shared" si="1"/>
        <v>44.44444444444445</v>
      </c>
      <c r="G58" s="508" t="s">
        <v>173</v>
      </c>
      <c r="H58" s="508"/>
      <c r="I58" s="132"/>
    </row>
    <row r="59" spans="1:9" ht="30.75" customHeight="1">
      <c r="A59" s="507" t="s">
        <v>112</v>
      </c>
      <c r="B59" s="507"/>
      <c r="C59" s="280">
        <v>0</v>
      </c>
      <c r="D59" s="105">
        <v>10000</v>
      </c>
      <c r="E59" s="105">
        <v>0</v>
      </c>
      <c r="F59" s="117">
        <f t="shared" si="1"/>
        <v>0</v>
      </c>
      <c r="G59" s="536" t="s">
        <v>175</v>
      </c>
      <c r="H59" s="536"/>
      <c r="I59" s="132"/>
    </row>
    <row r="60" spans="1:9" ht="29.25" customHeight="1">
      <c r="A60" s="507" t="s">
        <v>113</v>
      </c>
      <c r="B60" s="507"/>
      <c r="C60" s="280">
        <v>0</v>
      </c>
      <c r="D60" s="105">
        <v>4000</v>
      </c>
      <c r="E60" s="105">
        <v>0</v>
      </c>
      <c r="F60" s="117">
        <f t="shared" si="1"/>
        <v>0</v>
      </c>
      <c r="G60" s="508" t="s">
        <v>176</v>
      </c>
      <c r="H60" s="508"/>
      <c r="I60" s="132"/>
    </row>
    <row r="61" spans="1:9" ht="25.5" customHeight="1">
      <c r="A61" s="507" t="s">
        <v>114</v>
      </c>
      <c r="B61" s="507"/>
      <c r="C61" s="280">
        <v>5000</v>
      </c>
      <c r="D61" s="105">
        <v>15000</v>
      </c>
      <c r="E61" s="105">
        <v>7400</v>
      </c>
      <c r="F61" s="117">
        <f t="shared" si="1"/>
        <v>49.333333333333336</v>
      </c>
      <c r="G61" s="508" t="s">
        <v>177</v>
      </c>
      <c r="H61" s="508"/>
      <c r="I61" s="132"/>
    </row>
    <row r="62" spans="1:9" ht="26.25" customHeight="1">
      <c r="A62" s="507" t="s">
        <v>115</v>
      </c>
      <c r="B62" s="507"/>
      <c r="C62" s="280">
        <v>0</v>
      </c>
      <c r="D62" s="105">
        <v>200000</v>
      </c>
      <c r="E62" s="105">
        <v>0</v>
      </c>
      <c r="F62" s="117">
        <f t="shared" si="1"/>
        <v>0</v>
      </c>
      <c r="G62" s="508" t="s">
        <v>176</v>
      </c>
      <c r="H62" s="508"/>
      <c r="I62" s="132"/>
    </row>
    <row r="63" spans="1:9" ht="38.25" customHeight="1">
      <c r="A63" s="507" t="s">
        <v>116</v>
      </c>
      <c r="B63" s="507"/>
      <c r="C63" s="280">
        <v>0</v>
      </c>
      <c r="D63" s="105">
        <v>241377.2</v>
      </c>
      <c r="E63" s="105">
        <v>0</v>
      </c>
      <c r="F63" s="117">
        <f t="shared" si="1"/>
        <v>0</v>
      </c>
      <c r="G63" s="536" t="s">
        <v>178</v>
      </c>
      <c r="H63" s="536"/>
      <c r="I63" s="132"/>
    </row>
    <row r="64" spans="1:9" ht="43.5" customHeight="1">
      <c r="A64" s="507" t="s">
        <v>117</v>
      </c>
      <c r="B64" s="507"/>
      <c r="C64" s="280">
        <v>0</v>
      </c>
      <c r="D64" s="105">
        <v>47100</v>
      </c>
      <c r="E64" s="105">
        <v>0</v>
      </c>
      <c r="F64" s="117">
        <f t="shared" si="1"/>
        <v>0</v>
      </c>
      <c r="G64" s="535" t="s">
        <v>179</v>
      </c>
      <c r="H64" s="535"/>
      <c r="I64" s="132"/>
    </row>
    <row r="65" spans="1:23" ht="57" customHeight="1">
      <c r="A65" s="507" t="s">
        <v>118</v>
      </c>
      <c r="B65" s="507"/>
      <c r="C65" s="280">
        <v>6900</v>
      </c>
      <c r="D65" s="105">
        <v>20700</v>
      </c>
      <c r="E65" s="105">
        <v>2659.2</v>
      </c>
      <c r="F65" s="117">
        <f t="shared" si="1"/>
        <v>12.846376811594201</v>
      </c>
      <c r="G65" s="535" t="s">
        <v>180</v>
      </c>
      <c r="H65" s="535"/>
      <c r="I65" s="132"/>
    </row>
    <row r="66" spans="1:23" ht="24" customHeight="1">
      <c r="A66" s="533" t="s">
        <v>248</v>
      </c>
      <c r="B66" s="534"/>
      <c r="C66" s="282">
        <v>2633.33</v>
      </c>
      <c r="D66" s="283">
        <v>7900</v>
      </c>
      <c r="E66" s="283">
        <v>3019.48</v>
      </c>
      <c r="F66" s="212">
        <f>E66/D66*100</f>
        <v>38.221265822784808</v>
      </c>
      <c r="G66" s="526" t="s">
        <v>249</v>
      </c>
      <c r="H66" s="526"/>
      <c r="I66" s="132"/>
    </row>
    <row r="67" spans="1:23" ht="27" customHeight="1">
      <c r="A67" s="533" t="s">
        <v>250</v>
      </c>
      <c r="B67" s="534"/>
      <c r="C67" s="282">
        <v>0</v>
      </c>
      <c r="D67" s="283">
        <v>0</v>
      </c>
      <c r="E67" s="283">
        <v>0</v>
      </c>
      <c r="F67" s="212"/>
      <c r="G67" s="526" t="s">
        <v>251</v>
      </c>
      <c r="H67" s="526"/>
      <c r="I67" s="132"/>
    </row>
    <row r="68" spans="1:23" ht="21.75" customHeight="1">
      <c r="A68" s="521" t="s">
        <v>252</v>
      </c>
      <c r="B68" s="522"/>
      <c r="C68" s="282">
        <v>997</v>
      </c>
      <c r="D68" s="283">
        <v>997</v>
      </c>
      <c r="E68" s="283">
        <v>0</v>
      </c>
      <c r="F68" s="212">
        <v>0</v>
      </c>
      <c r="G68" s="523" t="s">
        <v>253</v>
      </c>
      <c r="H68" s="524"/>
      <c r="I68" s="132"/>
    </row>
    <row r="69" spans="1:23" ht="27" customHeight="1">
      <c r="A69" s="521" t="s">
        <v>254</v>
      </c>
      <c r="B69" s="522"/>
      <c r="C69" s="282">
        <v>1339.2</v>
      </c>
      <c r="D69" s="283">
        <v>1339.2</v>
      </c>
      <c r="E69" s="283">
        <v>0</v>
      </c>
      <c r="F69" s="212">
        <v>0</v>
      </c>
      <c r="G69" s="523" t="s">
        <v>255</v>
      </c>
      <c r="H69" s="524"/>
      <c r="I69" s="132"/>
    </row>
    <row r="70" spans="1:23" ht="86.25" customHeight="1">
      <c r="A70" s="525" t="s">
        <v>119</v>
      </c>
      <c r="B70" s="525"/>
      <c r="C70" s="284">
        <v>0</v>
      </c>
      <c r="D70" s="283">
        <v>0</v>
      </c>
      <c r="E70" s="283">
        <v>0</v>
      </c>
      <c r="F70" s="212">
        <v>0</v>
      </c>
      <c r="G70" s="526" t="s">
        <v>256</v>
      </c>
      <c r="H70" s="526"/>
      <c r="I70" s="243"/>
      <c r="P70" s="260" t="s">
        <v>58</v>
      </c>
      <c r="Q70" s="261" t="s">
        <v>8</v>
      </c>
      <c r="R70" s="261" t="s">
        <v>9</v>
      </c>
      <c r="S70" s="262" t="s">
        <v>59</v>
      </c>
      <c r="T70" s="262" t="s">
        <v>60</v>
      </c>
      <c r="U70" s="261" t="s">
        <v>32</v>
      </c>
      <c r="V70" s="600" t="s">
        <v>10</v>
      </c>
      <c r="W70" s="601"/>
    </row>
    <row r="71" spans="1:23" ht="30" customHeight="1">
      <c r="A71" s="527" t="s">
        <v>120</v>
      </c>
      <c r="B71" s="527"/>
      <c r="C71" s="213">
        <f>SUM(C54:C70)</f>
        <v>26761.09</v>
      </c>
      <c r="D71" s="213">
        <f>D54+D55+D56+D57+D58+D59+D60+D61+D62+D63+D64+D65+D70+SUM(D54:D70)</f>
        <v>1126004.3400000001</v>
      </c>
      <c r="E71" s="213">
        <f>SUM(E54:E70)</f>
        <v>13946.61</v>
      </c>
      <c r="F71" s="214">
        <f>E71/D71*100</f>
        <v>1.2385929169686858</v>
      </c>
      <c r="G71" s="610"/>
      <c r="H71" s="610"/>
      <c r="I71" s="244"/>
      <c r="P71" s="146">
        <v>857322</v>
      </c>
      <c r="Q71" s="263">
        <v>931517.92</v>
      </c>
      <c r="R71" s="263">
        <v>527267.41</v>
      </c>
      <c r="S71" s="263">
        <v>117502.56</v>
      </c>
      <c r="T71" s="263">
        <v>43306.64</v>
      </c>
      <c r="U71" s="263">
        <v>410707.39</v>
      </c>
      <c r="V71" s="602">
        <f>U71/Q71*100</f>
        <v>44.090122281276138</v>
      </c>
      <c r="W71" s="603"/>
    </row>
    <row r="72" spans="1:23" ht="34.5" customHeight="1">
      <c r="A72" s="528" t="s">
        <v>121</v>
      </c>
      <c r="B72" s="529"/>
      <c r="C72" s="264">
        <f>SUM(C71+C50)</f>
        <v>882307.31000000017</v>
      </c>
      <c r="D72" s="215">
        <f>D71+B50</f>
        <v>2029236.9400000002</v>
      </c>
      <c r="E72" s="216">
        <f>SUM(D50,E71)</f>
        <v>578905.59999999998</v>
      </c>
      <c r="F72" s="217">
        <f>E72/D72*100</f>
        <v>28.528240768177614</v>
      </c>
      <c r="G72" s="610"/>
      <c r="H72" s="610"/>
      <c r="I72" s="163"/>
    </row>
    <row r="73" spans="1:23" ht="25.5" customHeight="1">
      <c r="A73" s="530" t="s">
        <v>123</v>
      </c>
      <c r="B73" s="531"/>
      <c r="C73" s="239"/>
      <c r="D73" s="532" t="s">
        <v>181</v>
      </c>
      <c r="E73" s="532"/>
      <c r="F73" s="515" t="s">
        <v>125</v>
      </c>
      <c r="G73" s="516"/>
      <c r="H73" s="516"/>
      <c r="I73" s="163"/>
    </row>
    <row r="74" spans="1:23" ht="36.75" customHeight="1">
      <c r="A74" s="242" t="s">
        <v>126</v>
      </c>
      <c r="B74" s="227" t="s">
        <v>127</v>
      </c>
      <c r="C74" s="232" t="s">
        <v>182</v>
      </c>
      <c r="D74" s="233"/>
      <c r="E74" s="141" t="s">
        <v>129</v>
      </c>
      <c r="F74" s="517"/>
      <c r="G74" s="518"/>
      <c r="H74" s="518"/>
      <c r="I74" s="163"/>
    </row>
    <row r="75" spans="1:23" ht="22.5" customHeight="1">
      <c r="A75" s="149" t="s">
        <v>183</v>
      </c>
      <c r="B75" s="150">
        <v>5290</v>
      </c>
      <c r="C75" s="604" t="s">
        <v>184</v>
      </c>
      <c r="D75" s="605"/>
      <c r="E75" s="509">
        <v>8000</v>
      </c>
      <c r="F75" s="506" t="s">
        <v>185</v>
      </c>
      <c r="G75" s="506"/>
      <c r="H75" s="506"/>
      <c r="I75" s="153"/>
    </row>
    <row r="76" spans="1:23" ht="24" customHeight="1">
      <c r="A76" s="151" t="s">
        <v>186</v>
      </c>
      <c r="B76" s="164">
        <v>2710</v>
      </c>
      <c r="C76" s="606"/>
      <c r="D76" s="607"/>
      <c r="E76" s="510"/>
      <c r="F76" s="506"/>
      <c r="G76" s="506"/>
      <c r="H76" s="506"/>
      <c r="I76" s="163"/>
    </row>
    <row r="77" spans="1:23" ht="21.75" customHeight="1">
      <c r="A77" s="119" t="s">
        <v>183</v>
      </c>
      <c r="B77" s="150">
        <v>6360</v>
      </c>
      <c r="C77" s="519" t="s">
        <v>187</v>
      </c>
      <c r="D77" s="520"/>
      <c r="E77" s="152">
        <v>6360</v>
      </c>
      <c r="F77" s="506" t="s">
        <v>188</v>
      </c>
      <c r="G77" s="506"/>
      <c r="H77" s="506"/>
      <c r="I77" s="163"/>
    </row>
    <row r="78" spans="1:23" ht="27" customHeight="1">
      <c r="A78" s="119" t="s">
        <v>183</v>
      </c>
      <c r="B78" s="150">
        <v>5000</v>
      </c>
      <c r="C78" s="519" t="s">
        <v>183</v>
      </c>
      <c r="D78" s="520"/>
      <c r="E78" s="152">
        <v>5000</v>
      </c>
      <c r="F78" s="506" t="s">
        <v>189</v>
      </c>
      <c r="G78" s="506"/>
      <c r="H78" s="506"/>
      <c r="I78" s="163"/>
    </row>
    <row r="79" spans="1:23" ht="30.75" customHeight="1">
      <c r="A79" s="119" t="s">
        <v>190</v>
      </c>
      <c r="B79" s="150">
        <v>3672</v>
      </c>
      <c r="C79" s="519" t="s">
        <v>191</v>
      </c>
      <c r="D79" s="520"/>
      <c r="E79" s="154">
        <v>3672</v>
      </c>
      <c r="F79" s="503" t="s">
        <v>192</v>
      </c>
      <c r="G79" s="504"/>
      <c r="H79" s="505"/>
      <c r="I79" s="163"/>
    </row>
    <row r="80" spans="1:23" ht="24" customHeight="1">
      <c r="A80" s="511" t="s">
        <v>190</v>
      </c>
      <c r="B80" s="513">
        <v>23917.1</v>
      </c>
      <c r="C80" s="604" t="s">
        <v>183</v>
      </c>
      <c r="D80" s="605"/>
      <c r="E80" s="218">
        <v>7684.6</v>
      </c>
      <c r="F80" s="506" t="s">
        <v>199</v>
      </c>
      <c r="G80" s="506"/>
      <c r="H80" s="506"/>
      <c r="I80" s="163"/>
    </row>
    <row r="81" spans="1:17" ht="24.75" customHeight="1">
      <c r="A81" s="512"/>
      <c r="B81" s="514"/>
      <c r="C81" s="519" t="s">
        <v>187</v>
      </c>
      <c r="D81" s="520"/>
      <c r="E81" s="219">
        <v>16232.5</v>
      </c>
      <c r="F81" s="506"/>
      <c r="G81" s="506"/>
      <c r="H81" s="506"/>
      <c r="I81" s="163"/>
    </row>
    <row r="82" spans="1:17" ht="24.75" customHeight="1">
      <c r="A82" s="155" t="s">
        <v>193</v>
      </c>
      <c r="B82" s="150">
        <v>780</v>
      </c>
      <c r="C82" s="608" t="s">
        <v>194</v>
      </c>
      <c r="D82" s="609"/>
      <c r="E82" s="152">
        <v>780</v>
      </c>
      <c r="F82" s="506" t="s">
        <v>200</v>
      </c>
      <c r="G82" s="506"/>
      <c r="H82" s="506"/>
      <c r="I82" s="163"/>
    </row>
    <row r="83" spans="1:17" ht="26.25" customHeight="1">
      <c r="A83" s="155" t="s">
        <v>193</v>
      </c>
      <c r="B83" s="156">
        <v>12712</v>
      </c>
      <c r="C83" s="519" t="s">
        <v>195</v>
      </c>
      <c r="D83" s="520"/>
      <c r="E83" s="152">
        <v>12712</v>
      </c>
      <c r="F83" s="503" t="s">
        <v>196</v>
      </c>
      <c r="G83" s="504"/>
      <c r="H83" s="505"/>
      <c r="I83" s="163"/>
    </row>
    <row r="84" spans="1:17" ht="24" customHeight="1">
      <c r="A84" s="155" t="s">
        <v>193</v>
      </c>
      <c r="B84" s="156">
        <v>5000</v>
      </c>
      <c r="C84" s="519" t="s">
        <v>195</v>
      </c>
      <c r="D84" s="520"/>
      <c r="E84" s="120">
        <v>5000</v>
      </c>
      <c r="F84" s="503" t="s">
        <v>257</v>
      </c>
      <c r="G84" s="504"/>
      <c r="H84" s="505"/>
      <c r="I84" s="163"/>
    </row>
    <row r="85" spans="1:17" ht="24" customHeight="1">
      <c r="A85" s="155" t="s">
        <v>193</v>
      </c>
      <c r="B85" s="156">
        <v>6069.4</v>
      </c>
      <c r="C85" s="519" t="s">
        <v>195</v>
      </c>
      <c r="D85" s="520"/>
      <c r="E85" s="120">
        <v>6069.4</v>
      </c>
      <c r="F85" s="503" t="s">
        <v>196</v>
      </c>
      <c r="G85" s="504"/>
      <c r="H85" s="505"/>
      <c r="I85" s="220"/>
    </row>
    <row r="86" spans="1:17" ht="30" customHeight="1">
      <c r="A86" s="155" t="s">
        <v>187</v>
      </c>
      <c r="B86" s="156">
        <v>2500</v>
      </c>
      <c r="C86" s="519" t="s">
        <v>183</v>
      </c>
      <c r="D86" s="520"/>
      <c r="E86" s="120">
        <v>2500</v>
      </c>
      <c r="F86" s="506" t="s">
        <v>258</v>
      </c>
      <c r="G86" s="506"/>
      <c r="H86" s="506"/>
      <c r="I86" s="221"/>
      <c r="J86" s="221"/>
    </row>
    <row r="87" spans="1:17" ht="24" customHeight="1">
      <c r="A87" s="157" t="s">
        <v>193</v>
      </c>
      <c r="B87" s="156">
        <v>7300</v>
      </c>
      <c r="C87" s="519" t="s">
        <v>195</v>
      </c>
      <c r="D87" s="520"/>
      <c r="E87" s="120">
        <v>7300</v>
      </c>
      <c r="F87" s="503" t="s">
        <v>197</v>
      </c>
      <c r="G87" s="504"/>
      <c r="H87" s="505"/>
      <c r="I87" s="221"/>
      <c r="J87" s="221"/>
    </row>
    <row r="88" spans="1:17" ht="18" customHeight="1">
      <c r="A88" s="157" t="s">
        <v>265</v>
      </c>
      <c r="B88" s="156">
        <v>79346.87</v>
      </c>
      <c r="C88" s="604" t="s">
        <v>194</v>
      </c>
      <c r="D88" s="605"/>
      <c r="E88" s="509">
        <v>85400</v>
      </c>
      <c r="F88" s="611" t="s">
        <v>266</v>
      </c>
      <c r="G88" s="612"/>
      <c r="H88" s="613"/>
      <c r="I88" s="221"/>
      <c r="J88" s="221"/>
    </row>
    <row r="89" spans="1:17" ht="24.75" customHeight="1">
      <c r="A89" s="157" t="s">
        <v>267</v>
      </c>
      <c r="B89" s="156">
        <v>6053.13</v>
      </c>
      <c r="C89" s="606"/>
      <c r="D89" s="607"/>
      <c r="E89" s="510"/>
      <c r="F89" s="614"/>
      <c r="G89" s="615"/>
      <c r="H89" s="616"/>
      <c r="I89" s="221"/>
      <c r="J89" s="221"/>
    </row>
    <row r="90" spans="1:17" ht="34.5" customHeight="1">
      <c r="A90" s="157" t="s">
        <v>183</v>
      </c>
      <c r="B90" s="156">
        <v>9040</v>
      </c>
      <c r="C90" s="617" t="s">
        <v>265</v>
      </c>
      <c r="D90" s="618"/>
      <c r="E90" s="120">
        <v>9040</v>
      </c>
      <c r="F90" s="619" t="s">
        <v>268</v>
      </c>
      <c r="G90" s="620"/>
      <c r="H90" s="621"/>
      <c r="I90" s="240"/>
      <c r="J90" s="236"/>
    </row>
    <row r="91" spans="1:17" ht="22.5" customHeight="1">
      <c r="A91" s="157" t="s">
        <v>269</v>
      </c>
      <c r="B91" s="156">
        <v>53000</v>
      </c>
      <c r="C91" s="617" t="s">
        <v>270</v>
      </c>
      <c r="D91" s="618"/>
      <c r="E91" s="120">
        <v>53000</v>
      </c>
      <c r="F91" s="619" t="s">
        <v>271</v>
      </c>
      <c r="G91" s="620"/>
      <c r="H91" s="621"/>
      <c r="I91" s="241"/>
      <c r="J91" s="237"/>
    </row>
    <row r="92" spans="1:17" ht="26.25" customHeight="1">
      <c r="A92" s="157" t="s">
        <v>272</v>
      </c>
      <c r="B92" s="156">
        <v>1950</v>
      </c>
      <c r="C92" s="617" t="s">
        <v>191</v>
      </c>
      <c r="D92" s="618"/>
      <c r="E92" s="120">
        <v>1950</v>
      </c>
      <c r="F92" s="619" t="s">
        <v>273</v>
      </c>
      <c r="G92" s="620"/>
      <c r="H92" s="621"/>
      <c r="I92" s="132"/>
    </row>
    <row r="93" spans="1:17" ht="25.5" customHeight="1">
      <c r="A93" s="157" t="s">
        <v>274</v>
      </c>
      <c r="B93" s="156">
        <v>3000</v>
      </c>
      <c r="C93" s="617" t="s">
        <v>265</v>
      </c>
      <c r="D93" s="618"/>
      <c r="E93" s="120">
        <v>3000</v>
      </c>
      <c r="F93" s="619" t="s">
        <v>275</v>
      </c>
      <c r="G93" s="620"/>
      <c r="H93" s="621"/>
      <c r="I93" s="132"/>
    </row>
    <row r="94" spans="1:17" ht="41.25" customHeight="1">
      <c r="A94" s="157" t="s">
        <v>274</v>
      </c>
      <c r="B94" s="156">
        <v>310</v>
      </c>
      <c r="C94" s="617" t="s">
        <v>194</v>
      </c>
      <c r="D94" s="618"/>
      <c r="E94" s="120">
        <v>310</v>
      </c>
      <c r="F94" s="619" t="s">
        <v>276</v>
      </c>
      <c r="G94" s="620"/>
      <c r="H94" s="621"/>
      <c r="I94" s="132"/>
      <c r="N94" s="33" t="s">
        <v>202</v>
      </c>
      <c r="Q94" s="33" t="s">
        <v>201</v>
      </c>
    </row>
    <row r="95" spans="1:17" ht="19.5" customHeight="1">
      <c r="A95" s="125" t="s">
        <v>102</v>
      </c>
      <c r="B95" s="222">
        <f>SUM(B74:B94)</f>
        <v>234010.5</v>
      </c>
      <c r="C95" s="632" t="s">
        <v>102</v>
      </c>
      <c r="D95" s="633"/>
      <c r="E95" s="222">
        <f>SUM(E74:E94)</f>
        <v>234010.5</v>
      </c>
      <c r="F95" s="634"/>
      <c r="G95" s="635"/>
      <c r="H95" s="636"/>
      <c r="I95" s="132"/>
    </row>
    <row r="96" spans="1:17" ht="199.5" customHeight="1">
      <c r="A96" s="125"/>
      <c r="B96" s="285">
        <v>284860.68</v>
      </c>
      <c r="C96" s="637" t="s">
        <v>277</v>
      </c>
      <c r="D96" s="638"/>
      <c r="E96" s="265">
        <v>720470.61</v>
      </c>
      <c r="F96" s="637" t="s">
        <v>278</v>
      </c>
      <c r="G96" s="639"/>
      <c r="H96" s="638"/>
      <c r="I96" s="132"/>
      <c r="N96" s="144"/>
      <c r="Q96" s="144"/>
    </row>
    <row r="97" spans="1:18" ht="121.5" customHeight="1">
      <c r="A97" s="622" t="s">
        <v>279</v>
      </c>
      <c r="B97" s="623"/>
      <c r="C97" s="623"/>
      <c r="D97" s="623"/>
      <c r="E97" s="623"/>
      <c r="F97" s="623"/>
      <c r="G97" s="623"/>
      <c r="H97" s="624"/>
      <c r="N97" s="144"/>
      <c r="Q97" s="144"/>
      <c r="R97" s="144"/>
    </row>
    <row r="98" spans="1:18" ht="3.75" customHeight="1"/>
    <row r="99" spans="1:18" ht="15" customHeight="1">
      <c r="A99" s="625" t="s">
        <v>23</v>
      </c>
      <c r="B99" s="626"/>
      <c r="C99" s="627"/>
      <c r="D99" s="628" t="s">
        <v>22</v>
      </c>
      <c r="E99" s="628"/>
      <c r="F99" s="628"/>
      <c r="G99" s="625" t="s">
        <v>44</v>
      </c>
      <c r="H99" s="627"/>
      <c r="N99" s="202"/>
    </row>
    <row r="100" spans="1:18" ht="66" customHeight="1">
      <c r="A100" s="629"/>
      <c r="B100" s="630"/>
      <c r="C100" s="631"/>
      <c r="D100" s="629"/>
      <c r="E100" s="630"/>
      <c r="F100" s="631"/>
      <c r="G100" s="629"/>
      <c r="H100" s="631"/>
    </row>
    <row r="101" spans="1:18" ht="409.6" customHeight="1"/>
    <row r="102" spans="1:18" ht="409.6" customHeight="1"/>
    <row r="103" spans="1:18" ht="409.6" customHeight="1">
      <c r="Q103" s="144"/>
    </row>
    <row r="104" spans="1:18" ht="409.6" customHeight="1"/>
    <row r="105" spans="1:18" ht="409.6" customHeight="1"/>
    <row r="106" spans="1:18" ht="409.6" customHeight="1"/>
    <row r="107" spans="1:18" ht="409.6" customHeight="1"/>
    <row r="108" spans="1:18" ht="409.6" customHeight="1"/>
    <row r="111" spans="1:18">
      <c r="H111" s="144"/>
    </row>
    <row r="113" spans="14:14">
      <c r="N113" s="144"/>
    </row>
  </sheetData>
  <mergeCells count="140">
    <mergeCell ref="A97:H97"/>
    <mergeCell ref="A99:C99"/>
    <mergeCell ref="D99:F99"/>
    <mergeCell ref="G99:H99"/>
    <mergeCell ref="A100:C100"/>
    <mergeCell ref="D100:F100"/>
    <mergeCell ref="G100:H100"/>
    <mergeCell ref="C92:D92"/>
    <mergeCell ref="F92:H92"/>
    <mergeCell ref="C93:D93"/>
    <mergeCell ref="F93:H93"/>
    <mergeCell ref="C94:D94"/>
    <mergeCell ref="F94:H94"/>
    <mergeCell ref="C95:D95"/>
    <mergeCell ref="F95:H95"/>
    <mergeCell ref="C96:D96"/>
    <mergeCell ref="F96:H96"/>
    <mergeCell ref="C86:D86"/>
    <mergeCell ref="C87:D87"/>
    <mergeCell ref="C88:D89"/>
    <mergeCell ref="E88:E89"/>
    <mergeCell ref="F88:H89"/>
    <mergeCell ref="C90:D90"/>
    <mergeCell ref="F90:H90"/>
    <mergeCell ref="C91:D91"/>
    <mergeCell ref="F91:H91"/>
    <mergeCell ref="V70:W70"/>
    <mergeCell ref="V71:W71"/>
    <mergeCell ref="C75:D76"/>
    <mergeCell ref="C77:D77"/>
    <mergeCell ref="C78:D78"/>
    <mergeCell ref="C79:D79"/>
    <mergeCell ref="C80:D80"/>
    <mergeCell ref="C81:D81"/>
    <mergeCell ref="C82:D82"/>
    <mergeCell ref="G71:H72"/>
    <mergeCell ref="M12:O19"/>
    <mergeCell ref="B15:C15"/>
    <mergeCell ref="B16:C16"/>
    <mergeCell ref="M22:Q22"/>
    <mergeCell ref="A33:H33"/>
    <mergeCell ref="A34:H34"/>
    <mergeCell ref="P34:Q34"/>
    <mergeCell ref="M40:Q48"/>
    <mergeCell ref="G43:H43"/>
    <mergeCell ref="G44:H44"/>
    <mergeCell ref="G45:H45"/>
    <mergeCell ref="A22:H22"/>
    <mergeCell ref="A23:H23"/>
    <mergeCell ref="A24:H24"/>
    <mergeCell ref="A14:H14"/>
    <mergeCell ref="A18:H18"/>
    <mergeCell ref="A19:H19"/>
    <mergeCell ref="A20:H20"/>
    <mergeCell ref="A21:H21"/>
    <mergeCell ref="G35:H35"/>
    <mergeCell ref="G36:H36"/>
    <mergeCell ref="G37:H37"/>
    <mergeCell ref="C83:D83"/>
    <mergeCell ref="G38:H38"/>
    <mergeCell ref="G39:H39"/>
    <mergeCell ref="A10:H10"/>
    <mergeCell ref="B11:D11"/>
    <mergeCell ref="E11:F11"/>
    <mergeCell ref="B12:D12"/>
    <mergeCell ref="E12:F12"/>
    <mergeCell ref="A13:H13"/>
    <mergeCell ref="A53:B53"/>
    <mergeCell ref="G53:H53"/>
    <mergeCell ref="A54:B54"/>
    <mergeCell ref="G54:H54"/>
    <mergeCell ref="G49:H49"/>
    <mergeCell ref="G50:H50"/>
    <mergeCell ref="A51:H51"/>
    <mergeCell ref="A52:H52"/>
    <mergeCell ref="A55:B55"/>
    <mergeCell ref="G55:H55"/>
    <mergeCell ref="A56:B56"/>
    <mergeCell ref="G56:H56"/>
    <mergeCell ref="A57:B57"/>
    <mergeCell ref="G57:H57"/>
    <mergeCell ref="G59:H59"/>
    <mergeCell ref="A1:H1"/>
    <mergeCell ref="A2:H2"/>
    <mergeCell ref="B4:L4"/>
    <mergeCell ref="B6:L6"/>
    <mergeCell ref="B8:H8"/>
    <mergeCell ref="A9:H9"/>
    <mergeCell ref="G46:H46"/>
    <mergeCell ref="G47:H47"/>
    <mergeCell ref="G48:H48"/>
    <mergeCell ref="G40:H40"/>
    <mergeCell ref="G41:H41"/>
    <mergeCell ref="G42:H42"/>
    <mergeCell ref="G60:H60"/>
    <mergeCell ref="G61:H61"/>
    <mergeCell ref="A59:B59"/>
    <mergeCell ref="A60:B60"/>
    <mergeCell ref="A61:B61"/>
    <mergeCell ref="A58:B58"/>
    <mergeCell ref="G58:H58"/>
    <mergeCell ref="A65:B65"/>
    <mergeCell ref="G65:H65"/>
    <mergeCell ref="A72:B72"/>
    <mergeCell ref="A73:B73"/>
    <mergeCell ref="D73:E73"/>
    <mergeCell ref="A66:B66"/>
    <mergeCell ref="A67:B67"/>
    <mergeCell ref="A63:B63"/>
    <mergeCell ref="A64:B64"/>
    <mergeCell ref="G64:H64"/>
    <mergeCell ref="G63:H63"/>
    <mergeCell ref="G66:H66"/>
    <mergeCell ref="G67:H67"/>
    <mergeCell ref="G68:H68"/>
    <mergeCell ref="A68:B68"/>
    <mergeCell ref="F84:H84"/>
    <mergeCell ref="F85:H85"/>
    <mergeCell ref="F86:H86"/>
    <mergeCell ref="F87:H87"/>
    <mergeCell ref="A62:B62"/>
    <mergeCell ref="G62:H62"/>
    <mergeCell ref="E75:E76"/>
    <mergeCell ref="F78:H78"/>
    <mergeCell ref="F79:H79"/>
    <mergeCell ref="A80:A81"/>
    <mergeCell ref="B80:B81"/>
    <mergeCell ref="F80:H81"/>
    <mergeCell ref="F82:H82"/>
    <mergeCell ref="F83:H83"/>
    <mergeCell ref="F77:H77"/>
    <mergeCell ref="F75:H76"/>
    <mergeCell ref="F73:H74"/>
    <mergeCell ref="C84:D84"/>
    <mergeCell ref="C85:D85"/>
    <mergeCell ref="A69:B69"/>
    <mergeCell ref="G69:H69"/>
    <mergeCell ref="A70:B70"/>
    <mergeCell ref="G70:H70"/>
    <mergeCell ref="A71:B71"/>
  </mergeCells>
  <pageMargins left="0.511811024" right="0.511811024" top="0.78740157499999996" bottom="0.78740157499999996" header="0.31496062000000002" footer="0.31496062000000002"/>
  <pageSetup paperSize="9" scale="34" orientation="portrait" r:id="rId1"/>
  <rowBreaks count="1" manualBreakCount="1">
    <brk id="50" max="7"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111"/>
  <sheetViews>
    <sheetView showGridLines="0" showWhiteSpace="0" view="pageBreakPreview" topLeftCell="A70" zoomScaleNormal="100" zoomScaleSheetLayoutView="100" workbookViewId="0">
      <selection activeCell="A84" sqref="A84:H84"/>
    </sheetView>
  </sheetViews>
  <sheetFormatPr defaultRowHeight="14.25"/>
  <cols>
    <col min="1" max="1" width="24" style="33" customWidth="1"/>
    <col min="2" max="3" width="15" style="33" customWidth="1"/>
    <col min="4" max="4" width="16" style="33" customWidth="1"/>
    <col min="5" max="5" width="16.42578125" style="33" customWidth="1"/>
    <col min="6" max="6" width="13.5703125" style="33" customWidth="1"/>
    <col min="7" max="7" width="26.140625" style="33" customWidth="1"/>
    <col min="8" max="11" width="9.140625" style="33" hidden="1" customWidth="1"/>
    <col min="12" max="16384" width="9.140625" style="33"/>
  </cols>
  <sheetData>
    <row r="1" spans="1:11" ht="42" customHeight="1">
      <c r="A1" s="537" t="s">
        <v>26</v>
      </c>
      <c r="B1" s="538"/>
      <c r="C1" s="538"/>
      <c r="D1" s="538"/>
      <c r="E1" s="538"/>
      <c r="F1" s="538"/>
      <c r="G1" s="539"/>
    </row>
    <row r="2" spans="1:11" ht="15.75" customHeight="1">
      <c r="A2" s="540" t="s">
        <v>64</v>
      </c>
      <c r="B2" s="541"/>
      <c r="C2" s="541"/>
      <c r="D2" s="541"/>
      <c r="E2" s="541"/>
      <c r="F2" s="541"/>
      <c r="G2" s="542"/>
    </row>
    <row r="3" spans="1:11" ht="15.75" customHeight="1">
      <c r="A3" s="68"/>
      <c r="B3" s="69"/>
      <c r="C3" s="74"/>
      <c r="D3" s="74"/>
      <c r="E3" s="69"/>
      <c r="F3" s="69"/>
      <c r="G3" s="70"/>
    </row>
    <row r="4" spans="1:11" ht="15" customHeight="1">
      <c r="A4" s="71" t="s">
        <v>34</v>
      </c>
      <c r="B4" s="543" t="s">
        <v>81</v>
      </c>
      <c r="C4" s="543"/>
      <c r="D4" s="543"/>
      <c r="E4" s="543"/>
      <c r="F4" s="543"/>
      <c r="G4" s="543"/>
      <c r="H4" s="543"/>
      <c r="I4" s="543"/>
      <c r="J4" s="543"/>
      <c r="K4" s="543"/>
    </row>
    <row r="5" spans="1:11" ht="9" customHeight="1">
      <c r="A5" s="37"/>
      <c r="B5" s="34"/>
      <c r="C5" s="34"/>
      <c r="D5" s="34"/>
      <c r="E5" s="34"/>
      <c r="F5" s="34"/>
      <c r="G5" s="38"/>
    </row>
    <row r="6" spans="1:11" ht="22.5" customHeight="1">
      <c r="A6" s="71" t="s">
        <v>35</v>
      </c>
      <c r="B6" s="643" t="s">
        <v>82</v>
      </c>
      <c r="C6" s="544"/>
      <c r="D6" s="544"/>
      <c r="E6" s="544"/>
      <c r="F6" s="544"/>
      <c r="G6" s="544"/>
      <c r="H6" s="544"/>
      <c r="I6" s="544"/>
      <c r="J6" s="544"/>
      <c r="K6" s="544"/>
    </row>
    <row r="7" spans="1:11" ht="6" customHeight="1">
      <c r="A7" s="39"/>
      <c r="B7" s="35"/>
      <c r="C7" s="35"/>
      <c r="D7" s="35"/>
      <c r="E7" s="36"/>
      <c r="F7" s="34"/>
      <c r="G7" s="38"/>
    </row>
    <row r="8" spans="1:11" ht="24" customHeight="1">
      <c r="A8" s="71" t="s">
        <v>33</v>
      </c>
      <c r="B8" s="544" t="s">
        <v>57</v>
      </c>
      <c r="C8" s="544"/>
      <c r="D8" s="544"/>
      <c r="E8" s="544"/>
      <c r="F8" s="544"/>
      <c r="G8" s="544"/>
    </row>
    <row r="9" spans="1:11" ht="6.75" customHeight="1">
      <c r="A9" s="540"/>
      <c r="B9" s="541"/>
      <c r="C9" s="541"/>
      <c r="D9" s="541"/>
      <c r="E9" s="541"/>
      <c r="F9" s="541"/>
      <c r="G9" s="542"/>
    </row>
    <row r="10" spans="1:11">
      <c r="A10" s="549" t="s">
        <v>42</v>
      </c>
      <c r="B10" s="550"/>
      <c r="C10" s="550"/>
      <c r="D10" s="550"/>
      <c r="E10" s="550"/>
      <c r="F10" s="550"/>
      <c r="G10" s="551"/>
    </row>
    <row r="11" spans="1:11" ht="25.5">
      <c r="A11" s="63" t="s">
        <v>1</v>
      </c>
      <c r="B11" s="552" t="s">
        <v>48</v>
      </c>
      <c r="C11" s="554"/>
      <c r="D11" s="552" t="s">
        <v>46</v>
      </c>
      <c r="E11" s="554"/>
      <c r="F11" s="67" t="s">
        <v>47</v>
      </c>
      <c r="G11" s="63" t="s">
        <v>5</v>
      </c>
    </row>
    <row r="12" spans="1:11">
      <c r="A12" s="40" t="s">
        <v>83</v>
      </c>
      <c r="B12" s="555" t="s">
        <v>78</v>
      </c>
      <c r="C12" s="557"/>
      <c r="D12" s="555">
        <v>100</v>
      </c>
      <c r="E12" s="557"/>
      <c r="F12" s="41"/>
      <c r="G12" s="75" t="e">
        <f>F12/E12*100</f>
        <v>#DIV/0!</v>
      </c>
    </row>
    <row r="13" spans="1:11" ht="6.75" customHeight="1">
      <c r="A13" s="559"/>
      <c r="B13" s="560"/>
      <c r="C13" s="560"/>
      <c r="D13" s="560"/>
      <c r="E13" s="560"/>
      <c r="F13" s="560"/>
      <c r="G13" s="561"/>
    </row>
    <row r="14" spans="1:11">
      <c r="A14" s="549" t="s">
        <v>43</v>
      </c>
      <c r="B14" s="550"/>
      <c r="C14" s="550"/>
      <c r="D14" s="550"/>
      <c r="E14" s="550"/>
      <c r="F14" s="550"/>
      <c r="G14" s="551"/>
    </row>
    <row r="15" spans="1:11">
      <c r="A15" s="78" t="s">
        <v>58</v>
      </c>
      <c r="B15" s="64" t="s">
        <v>8</v>
      </c>
      <c r="C15" s="64" t="s">
        <v>9</v>
      </c>
      <c r="D15" s="79" t="s">
        <v>59</v>
      </c>
      <c r="E15" s="79" t="s">
        <v>60</v>
      </c>
      <c r="F15" s="64" t="s">
        <v>32</v>
      </c>
      <c r="G15" s="65" t="s">
        <v>10</v>
      </c>
    </row>
    <row r="16" spans="1:11" ht="17.25" customHeight="1">
      <c r="A16" s="96">
        <v>857322</v>
      </c>
      <c r="B16" s="42"/>
      <c r="C16" s="42"/>
      <c r="D16" s="42"/>
      <c r="E16" s="42"/>
      <c r="F16" s="42"/>
      <c r="G16" s="75" t="e">
        <f>F16/B16*100</f>
        <v>#DIV/0!</v>
      </c>
    </row>
    <row r="17" spans="1:8" ht="9.75" customHeight="1">
      <c r="A17" s="640"/>
      <c r="B17" s="641"/>
      <c r="C17" s="641"/>
      <c r="D17" s="641"/>
      <c r="E17" s="641"/>
      <c r="F17" s="641"/>
      <c r="G17" s="642"/>
    </row>
    <row r="18" spans="1:8" ht="18" customHeight="1">
      <c r="A18" s="592" t="s">
        <v>54</v>
      </c>
      <c r="B18" s="592"/>
      <c r="C18" s="592"/>
      <c r="D18" s="592"/>
      <c r="E18" s="592"/>
      <c r="F18" s="592"/>
      <c r="G18" s="592"/>
      <c r="H18" s="132"/>
    </row>
    <row r="19" spans="1:8" ht="3" customHeight="1">
      <c r="A19" s="647"/>
      <c r="B19" s="647"/>
      <c r="C19" s="647"/>
      <c r="D19" s="647"/>
      <c r="E19" s="647"/>
      <c r="F19" s="647"/>
      <c r="G19" s="647"/>
      <c r="H19" s="132"/>
    </row>
    <row r="20" spans="1:8" ht="15" customHeight="1">
      <c r="A20" s="593" t="s">
        <v>55</v>
      </c>
      <c r="B20" s="593"/>
      <c r="C20" s="593"/>
      <c r="D20" s="593"/>
      <c r="E20" s="593"/>
      <c r="F20" s="593"/>
      <c r="G20" s="593"/>
      <c r="H20" s="132"/>
    </row>
    <row r="21" spans="1:8" ht="58.5" customHeight="1">
      <c r="A21" s="647"/>
      <c r="B21" s="647"/>
      <c r="C21" s="647"/>
      <c r="D21" s="647"/>
      <c r="E21" s="647"/>
      <c r="F21" s="647"/>
      <c r="G21" s="647"/>
      <c r="H21" s="132"/>
    </row>
    <row r="22" spans="1:8" ht="15.75" customHeight="1">
      <c r="A22" s="593" t="s">
        <v>49</v>
      </c>
      <c r="B22" s="593"/>
      <c r="C22" s="593"/>
      <c r="D22" s="593"/>
      <c r="E22" s="593"/>
      <c r="F22" s="593"/>
      <c r="G22" s="593"/>
      <c r="H22" s="132"/>
    </row>
    <row r="23" spans="1:8" ht="45.75" customHeight="1">
      <c r="A23" s="648"/>
      <c r="B23" s="649"/>
      <c r="C23" s="649"/>
      <c r="D23" s="649"/>
      <c r="E23" s="649"/>
      <c r="F23" s="649"/>
      <c r="G23" s="650"/>
      <c r="H23" s="132"/>
    </row>
    <row r="24" spans="1:8" ht="15.75" customHeight="1">
      <c r="A24" s="593" t="s">
        <v>62</v>
      </c>
      <c r="B24" s="593"/>
      <c r="C24" s="593"/>
      <c r="D24" s="593"/>
      <c r="E24" s="593"/>
      <c r="F24" s="593"/>
      <c r="G24" s="593"/>
      <c r="H24" s="132"/>
    </row>
    <row r="25" spans="1:8" ht="55.5" customHeight="1">
      <c r="A25" s="651"/>
      <c r="B25" s="651"/>
      <c r="C25" s="651"/>
      <c r="D25" s="651"/>
      <c r="E25" s="651"/>
      <c r="F25" s="651"/>
      <c r="G25" s="651"/>
      <c r="H25" s="132"/>
    </row>
    <row r="26" spans="1:8" ht="13.5" customHeight="1">
      <c r="A26" s="652" t="s">
        <v>84</v>
      </c>
      <c r="B26" s="652"/>
      <c r="C26" s="652"/>
      <c r="D26" s="652"/>
      <c r="E26" s="652"/>
      <c r="F26" s="652"/>
      <c r="G26" s="652"/>
      <c r="H26" s="132"/>
    </row>
    <row r="27" spans="1:8" ht="35.25" customHeight="1">
      <c r="A27" s="97" t="s">
        <v>85</v>
      </c>
      <c r="B27" s="98" t="s">
        <v>86</v>
      </c>
      <c r="C27" s="98" t="s">
        <v>87</v>
      </c>
      <c r="D27" s="98" t="s">
        <v>16</v>
      </c>
      <c r="E27" s="646" t="s">
        <v>52</v>
      </c>
      <c r="F27" s="646"/>
      <c r="G27" s="646"/>
      <c r="H27" s="132"/>
    </row>
    <row r="28" spans="1:8" ht="18" customHeight="1">
      <c r="A28" s="99" t="s">
        <v>88</v>
      </c>
      <c r="B28" s="100">
        <v>29434.92</v>
      </c>
      <c r="C28" s="101"/>
      <c r="D28" s="102">
        <f>C28/B28*100</f>
        <v>0</v>
      </c>
      <c r="E28" s="644"/>
      <c r="F28" s="644"/>
      <c r="G28" s="644"/>
      <c r="H28" s="132"/>
    </row>
    <row r="29" spans="1:8" ht="15.75" customHeight="1">
      <c r="A29" s="103" t="s">
        <v>89</v>
      </c>
      <c r="B29" s="104">
        <v>84000</v>
      </c>
      <c r="C29" s="105"/>
      <c r="D29" s="106">
        <f>C29/B29*100</f>
        <v>0</v>
      </c>
      <c r="E29" s="645"/>
      <c r="F29" s="645"/>
      <c r="G29" s="645"/>
      <c r="H29" s="132"/>
    </row>
    <row r="30" spans="1:8" ht="18" customHeight="1">
      <c r="A30" s="103" t="s">
        <v>90</v>
      </c>
      <c r="B30" s="104">
        <v>78000</v>
      </c>
      <c r="C30" s="105"/>
      <c r="D30" s="106">
        <f>C30/B30*100</f>
        <v>0</v>
      </c>
      <c r="E30" s="508"/>
      <c r="F30" s="508"/>
      <c r="G30" s="508"/>
      <c r="H30" s="132"/>
    </row>
    <row r="31" spans="1:8" ht="21.75" customHeight="1">
      <c r="A31" s="103" t="s">
        <v>91</v>
      </c>
      <c r="B31" s="104">
        <v>24000</v>
      </c>
      <c r="C31" s="105"/>
      <c r="D31" s="106">
        <f>C31/B31*100</f>
        <v>0</v>
      </c>
      <c r="E31" s="508"/>
      <c r="F31" s="508"/>
      <c r="G31" s="508"/>
      <c r="H31" s="132"/>
    </row>
    <row r="32" spans="1:8" ht="21.75" customHeight="1">
      <c r="A32" s="103" t="s">
        <v>92</v>
      </c>
      <c r="B32" s="104">
        <v>5673.84</v>
      </c>
      <c r="C32" s="105"/>
      <c r="D32" s="106">
        <v>0</v>
      </c>
      <c r="E32" s="508"/>
      <c r="F32" s="508"/>
      <c r="G32" s="508"/>
      <c r="H32" s="132"/>
    </row>
    <row r="33" spans="1:8" ht="21.75" customHeight="1">
      <c r="A33" s="103" t="s">
        <v>93</v>
      </c>
      <c r="B33" s="104">
        <v>240000</v>
      </c>
      <c r="C33" s="105"/>
      <c r="D33" s="106">
        <f>C33/B33*100</f>
        <v>0</v>
      </c>
      <c r="E33" s="508"/>
      <c r="F33" s="508"/>
      <c r="G33" s="508"/>
      <c r="H33" s="132"/>
    </row>
    <row r="34" spans="1:8" ht="21.75" customHeight="1">
      <c r="A34" s="103" t="s">
        <v>94</v>
      </c>
      <c r="B34" s="104">
        <v>103843.8</v>
      </c>
      <c r="C34" s="105"/>
      <c r="D34" s="106">
        <f>C34/B34*100</f>
        <v>0</v>
      </c>
      <c r="E34" s="508"/>
      <c r="F34" s="508"/>
      <c r="G34" s="508"/>
      <c r="H34" s="132"/>
    </row>
    <row r="35" spans="1:8" ht="18.75" customHeight="1">
      <c r="A35" s="103" t="s">
        <v>95</v>
      </c>
      <c r="B35" s="107">
        <v>5030.76</v>
      </c>
      <c r="C35" s="105"/>
      <c r="D35" s="106">
        <f>C35/B35*100</f>
        <v>0</v>
      </c>
      <c r="E35" s="645"/>
      <c r="F35" s="645"/>
      <c r="G35" s="645"/>
      <c r="H35" s="132"/>
    </row>
    <row r="36" spans="1:8" ht="21.75" customHeight="1">
      <c r="A36" s="103" t="s">
        <v>96</v>
      </c>
      <c r="B36" s="108">
        <v>5400</v>
      </c>
      <c r="C36" s="105"/>
      <c r="D36" s="109">
        <v>2.0153702999999998</v>
      </c>
      <c r="E36" s="508"/>
      <c r="F36" s="508"/>
      <c r="G36" s="508"/>
      <c r="H36" s="132"/>
    </row>
    <row r="37" spans="1:8" ht="25.5" customHeight="1">
      <c r="A37" s="103" t="s">
        <v>97</v>
      </c>
      <c r="B37" s="107">
        <v>5176.05</v>
      </c>
      <c r="C37" s="105"/>
      <c r="D37" s="106">
        <f>C37/B37*100</f>
        <v>0</v>
      </c>
      <c r="E37" s="508"/>
      <c r="F37" s="508"/>
      <c r="G37" s="508"/>
      <c r="H37" s="132"/>
    </row>
    <row r="38" spans="1:8" s="43" customFormat="1" ht="18" customHeight="1">
      <c r="A38" s="103" t="s">
        <v>98</v>
      </c>
      <c r="B38" s="104">
        <v>24000</v>
      </c>
      <c r="C38" s="105"/>
      <c r="D38" s="106">
        <f>C38/B38*100</f>
        <v>0</v>
      </c>
      <c r="E38" s="508"/>
      <c r="F38" s="508"/>
      <c r="G38" s="508"/>
      <c r="H38" s="133"/>
    </row>
    <row r="39" spans="1:8" s="44" customFormat="1" ht="18" customHeight="1">
      <c r="A39" s="103" t="s">
        <v>99</v>
      </c>
      <c r="B39" s="104">
        <v>4350</v>
      </c>
      <c r="C39" s="105"/>
      <c r="D39" s="106">
        <f>C39/B39*100</f>
        <v>0</v>
      </c>
      <c r="E39" s="508"/>
      <c r="F39" s="508"/>
      <c r="G39" s="508"/>
      <c r="H39" s="134"/>
    </row>
    <row r="40" spans="1:8" s="44" customFormat="1" ht="25.5" customHeight="1">
      <c r="A40" s="103" t="s">
        <v>100</v>
      </c>
      <c r="B40" s="110">
        <v>0</v>
      </c>
      <c r="C40" s="111"/>
      <c r="D40" s="112">
        <v>0</v>
      </c>
      <c r="E40" s="508"/>
      <c r="F40" s="508"/>
      <c r="G40" s="508"/>
      <c r="H40" s="134"/>
    </row>
    <row r="41" spans="1:8" s="44" customFormat="1" ht="27.75" customHeight="1">
      <c r="A41" s="103" t="s">
        <v>101</v>
      </c>
      <c r="B41" s="110">
        <v>42000</v>
      </c>
      <c r="C41" s="111"/>
      <c r="D41" s="112">
        <v>0</v>
      </c>
      <c r="E41" s="508"/>
      <c r="F41" s="508"/>
      <c r="G41" s="508"/>
      <c r="H41" s="134"/>
    </row>
    <row r="42" spans="1:8" ht="24.75" customHeight="1">
      <c r="A42" s="113" t="s">
        <v>102</v>
      </c>
      <c r="B42" s="114">
        <f>SUM(B28:B41)</f>
        <v>650909.37000000011</v>
      </c>
      <c r="C42" s="114">
        <f>SUM(C28:C41)</f>
        <v>0</v>
      </c>
      <c r="D42" s="115">
        <f>C42/B42*100</f>
        <v>0</v>
      </c>
      <c r="E42" s="653"/>
      <c r="F42" s="653"/>
      <c r="G42" s="653"/>
      <c r="H42" s="132"/>
    </row>
    <row r="43" spans="1:8" ht="34.5" customHeight="1">
      <c r="A43" s="656" t="s">
        <v>122</v>
      </c>
      <c r="B43" s="657"/>
      <c r="C43" s="657"/>
      <c r="D43" s="657"/>
      <c r="E43" s="657"/>
      <c r="F43" s="657"/>
      <c r="G43" s="657"/>
      <c r="H43" s="132"/>
    </row>
    <row r="44" spans="1:8">
      <c r="A44" s="658" t="s">
        <v>103</v>
      </c>
      <c r="B44" s="570"/>
      <c r="C44" s="570"/>
      <c r="D44" s="570"/>
      <c r="E44" s="570"/>
      <c r="F44" s="570"/>
      <c r="G44" s="570"/>
      <c r="H44" s="132"/>
    </row>
    <row r="45" spans="1:8" ht="25.5">
      <c r="A45" s="562" t="s">
        <v>85</v>
      </c>
      <c r="B45" s="562"/>
      <c r="C45" s="98" t="s">
        <v>104</v>
      </c>
      <c r="D45" s="98" t="s">
        <v>105</v>
      </c>
      <c r="E45" s="116" t="s">
        <v>16</v>
      </c>
      <c r="F45" s="563" t="s">
        <v>52</v>
      </c>
      <c r="G45" s="564"/>
      <c r="H45" s="132"/>
    </row>
    <row r="46" spans="1:8">
      <c r="A46" s="507" t="s">
        <v>106</v>
      </c>
      <c r="B46" s="507"/>
      <c r="C46" s="105">
        <v>3000</v>
      </c>
      <c r="D46" s="105"/>
      <c r="E46" s="117">
        <f t="shared" ref="E46:E60" si="0">D46/C46*100</f>
        <v>0</v>
      </c>
      <c r="F46" s="654"/>
      <c r="G46" s="655"/>
      <c r="H46" s="132"/>
    </row>
    <row r="47" spans="1:8">
      <c r="A47" s="507" t="s">
        <v>107</v>
      </c>
      <c r="B47" s="507"/>
      <c r="C47" s="105">
        <v>1500</v>
      </c>
      <c r="D47" s="105"/>
      <c r="E47" s="117">
        <f t="shared" si="0"/>
        <v>0</v>
      </c>
      <c r="F47" s="654"/>
      <c r="G47" s="655"/>
      <c r="H47" s="132"/>
    </row>
    <row r="48" spans="1:8">
      <c r="A48" s="507" t="s">
        <v>108</v>
      </c>
      <c r="B48" s="507"/>
      <c r="C48" s="105">
        <v>1200</v>
      </c>
      <c r="D48" s="105"/>
      <c r="E48" s="117">
        <f t="shared" si="0"/>
        <v>0</v>
      </c>
      <c r="F48" s="654"/>
      <c r="G48" s="655"/>
      <c r="H48" s="132"/>
    </row>
    <row r="49" spans="1:8">
      <c r="A49" s="507" t="s">
        <v>109</v>
      </c>
      <c r="B49" s="507"/>
      <c r="C49" s="105">
        <v>78000</v>
      </c>
      <c r="D49" s="105"/>
      <c r="E49" s="117">
        <f t="shared" si="0"/>
        <v>0</v>
      </c>
      <c r="F49" s="654"/>
      <c r="G49" s="655"/>
      <c r="H49" s="132"/>
    </row>
    <row r="50" spans="1:8">
      <c r="A50" s="507" t="s">
        <v>110</v>
      </c>
      <c r="B50" s="507"/>
      <c r="C50" s="105">
        <v>7691.38</v>
      </c>
      <c r="D50" s="105"/>
      <c r="E50" s="117">
        <f t="shared" si="0"/>
        <v>0</v>
      </c>
      <c r="F50" s="654"/>
      <c r="G50" s="655"/>
      <c r="H50" s="132"/>
    </row>
    <row r="51" spans="1:8">
      <c r="A51" s="507" t="s">
        <v>111</v>
      </c>
      <c r="B51" s="507"/>
      <c r="C51" s="105">
        <v>1108.6199999999999</v>
      </c>
      <c r="D51" s="105"/>
      <c r="E51" s="117">
        <f t="shared" si="0"/>
        <v>0</v>
      </c>
      <c r="F51" s="654"/>
      <c r="G51" s="655"/>
      <c r="H51" s="132"/>
    </row>
    <row r="52" spans="1:8">
      <c r="A52" s="507" t="s">
        <v>112</v>
      </c>
      <c r="B52" s="507"/>
      <c r="C52" s="105">
        <v>10000</v>
      </c>
      <c r="D52" s="105"/>
      <c r="E52" s="117">
        <f t="shared" si="0"/>
        <v>0</v>
      </c>
      <c r="F52" s="654"/>
      <c r="G52" s="655"/>
      <c r="H52" s="132"/>
    </row>
    <row r="53" spans="1:8" ht="21" customHeight="1">
      <c r="A53" s="507" t="s">
        <v>113</v>
      </c>
      <c r="B53" s="507"/>
      <c r="C53" s="105">
        <v>4000</v>
      </c>
      <c r="D53" s="105"/>
      <c r="E53" s="117">
        <f t="shared" si="0"/>
        <v>0</v>
      </c>
      <c r="F53" s="654"/>
      <c r="G53" s="655"/>
      <c r="H53" s="132"/>
    </row>
    <row r="54" spans="1:8" ht="22.5" customHeight="1">
      <c r="A54" s="507" t="s">
        <v>114</v>
      </c>
      <c r="B54" s="507"/>
      <c r="C54" s="105">
        <v>15000</v>
      </c>
      <c r="D54" s="105"/>
      <c r="E54" s="117">
        <f t="shared" si="0"/>
        <v>0</v>
      </c>
      <c r="F54" s="654"/>
      <c r="G54" s="655"/>
      <c r="H54" s="132"/>
    </row>
    <row r="55" spans="1:8" ht="22.5" customHeight="1">
      <c r="A55" s="507" t="s">
        <v>115</v>
      </c>
      <c r="B55" s="507"/>
      <c r="C55" s="105">
        <v>200000</v>
      </c>
      <c r="D55" s="105"/>
      <c r="E55" s="117">
        <f t="shared" si="0"/>
        <v>0</v>
      </c>
      <c r="F55" s="654"/>
      <c r="G55" s="655"/>
      <c r="H55" s="132"/>
    </row>
    <row r="56" spans="1:8" ht="25.5" customHeight="1">
      <c r="A56" s="507" t="s">
        <v>116</v>
      </c>
      <c r="B56" s="507"/>
      <c r="C56" s="105">
        <v>241377.2</v>
      </c>
      <c r="D56" s="105"/>
      <c r="E56" s="117">
        <f t="shared" si="0"/>
        <v>0</v>
      </c>
      <c r="F56" s="654"/>
      <c r="G56" s="655"/>
      <c r="H56" s="132"/>
    </row>
    <row r="57" spans="1:8" ht="18" customHeight="1">
      <c r="A57" s="507" t="s">
        <v>117</v>
      </c>
      <c r="B57" s="507"/>
      <c r="C57" s="105">
        <v>47100</v>
      </c>
      <c r="D57" s="105"/>
      <c r="E57" s="117">
        <f t="shared" si="0"/>
        <v>0</v>
      </c>
      <c r="F57" s="654"/>
      <c r="G57" s="655"/>
      <c r="H57" s="132"/>
    </row>
    <row r="58" spans="1:8">
      <c r="A58" s="507" t="s">
        <v>118</v>
      </c>
      <c r="B58" s="507"/>
      <c r="C58" s="105">
        <v>20700</v>
      </c>
      <c r="D58" s="105"/>
      <c r="E58" s="117">
        <f t="shared" si="0"/>
        <v>0</v>
      </c>
      <c r="F58" s="654"/>
      <c r="G58" s="655"/>
      <c r="H58" s="132"/>
    </row>
    <row r="59" spans="1:8">
      <c r="A59" s="507" t="s">
        <v>119</v>
      </c>
      <c r="B59" s="507"/>
      <c r="C59" s="105">
        <v>0</v>
      </c>
      <c r="D59" s="105"/>
      <c r="E59" s="117">
        <v>0</v>
      </c>
      <c r="F59" s="654"/>
      <c r="G59" s="655"/>
      <c r="H59" s="132"/>
    </row>
    <row r="60" spans="1:8" ht="24.75" customHeight="1">
      <c r="A60" s="527" t="s">
        <v>120</v>
      </c>
      <c r="B60" s="527"/>
      <c r="C60" s="135">
        <f>C46+C47+C48+C49+C50+C51+C52+C53+C54+C55+C56+C57+C58+C59</f>
        <v>630677.19999999995</v>
      </c>
      <c r="D60" s="135"/>
      <c r="E60" s="136">
        <f t="shared" si="0"/>
        <v>0</v>
      </c>
      <c r="F60" s="659"/>
      <c r="G60" s="660"/>
      <c r="H60" s="132"/>
    </row>
    <row r="61" spans="1:8" ht="27.75" customHeight="1">
      <c r="A61" s="528" t="s">
        <v>121</v>
      </c>
      <c r="B61" s="529"/>
      <c r="C61" s="137">
        <f>C60+B42</f>
        <v>1281586.57</v>
      </c>
      <c r="D61" s="137"/>
      <c r="E61" s="138">
        <f>D61/C61*100</f>
        <v>0</v>
      </c>
      <c r="F61" s="661"/>
      <c r="G61" s="662"/>
      <c r="H61" s="132"/>
    </row>
    <row r="62" spans="1:8" ht="24" customHeight="1">
      <c r="A62" s="530" t="s">
        <v>123</v>
      </c>
      <c r="B62" s="531"/>
      <c r="C62" s="532" t="s">
        <v>124</v>
      </c>
      <c r="D62" s="532"/>
      <c r="E62" s="515" t="s">
        <v>125</v>
      </c>
      <c r="F62" s="516"/>
      <c r="G62" s="516"/>
      <c r="H62" s="668"/>
    </row>
    <row r="63" spans="1:8" ht="38.25">
      <c r="A63" s="139" t="s">
        <v>126</v>
      </c>
      <c r="B63" s="140" t="s">
        <v>127</v>
      </c>
      <c r="C63" s="139" t="s">
        <v>128</v>
      </c>
      <c r="D63" s="141" t="s">
        <v>129</v>
      </c>
      <c r="E63" s="517"/>
      <c r="F63" s="518"/>
      <c r="G63" s="518"/>
      <c r="H63" s="669"/>
    </row>
    <row r="64" spans="1:8">
      <c r="A64" s="663"/>
      <c r="B64" s="118"/>
      <c r="C64" s="119"/>
      <c r="D64" s="120"/>
      <c r="E64" s="665"/>
      <c r="F64" s="665"/>
      <c r="G64" s="665"/>
      <c r="H64" s="665"/>
    </row>
    <row r="65" spans="1:8" ht="23.25" customHeight="1">
      <c r="A65" s="664"/>
      <c r="B65" s="121"/>
      <c r="C65" s="119"/>
      <c r="D65" s="120"/>
      <c r="E65" s="665"/>
      <c r="F65" s="665"/>
      <c r="G65" s="665"/>
      <c r="H65" s="665"/>
    </row>
    <row r="66" spans="1:8">
      <c r="A66" s="663"/>
      <c r="B66" s="118"/>
      <c r="C66" s="119"/>
      <c r="D66" s="120"/>
      <c r="E66" s="665"/>
      <c r="F66" s="665"/>
      <c r="G66" s="665"/>
      <c r="H66" s="665"/>
    </row>
    <row r="67" spans="1:8">
      <c r="A67" s="664"/>
      <c r="B67" s="121"/>
      <c r="C67" s="119"/>
      <c r="D67" s="120"/>
      <c r="E67" s="666"/>
      <c r="F67" s="666"/>
      <c r="G67" s="666"/>
      <c r="H67" s="666"/>
    </row>
    <row r="68" spans="1:8">
      <c r="A68" s="122"/>
      <c r="B68" s="123"/>
      <c r="C68" s="119"/>
      <c r="D68" s="120"/>
      <c r="E68" s="665"/>
      <c r="F68" s="665"/>
      <c r="G68" s="665"/>
      <c r="H68" s="665"/>
    </row>
    <row r="69" spans="1:8">
      <c r="A69" s="663"/>
      <c r="B69" s="118"/>
      <c r="C69" s="119"/>
      <c r="D69" s="120"/>
      <c r="E69" s="665"/>
      <c r="F69" s="665"/>
      <c r="G69" s="665"/>
      <c r="H69" s="665"/>
    </row>
    <row r="70" spans="1:8">
      <c r="A70" s="664"/>
      <c r="B70" s="121"/>
      <c r="C70" s="119"/>
      <c r="D70" s="120"/>
      <c r="E70" s="667"/>
      <c r="F70" s="667"/>
      <c r="G70" s="667"/>
      <c r="H70" s="667"/>
    </row>
    <row r="71" spans="1:8">
      <c r="A71" s="122"/>
      <c r="B71" s="123"/>
      <c r="C71" s="119"/>
      <c r="D71" s="120"/>
      <c r="E71" s="667"/>
      <c r="F71" s="667"/>
      <c r="G71" s="667"/>
      <c r="H71" s="667"/>
    </row>
    <row r="72" spans="1:8">
      <c r="A72" s="122"/>
      <c r="B72" s="120"/>
      <c r="C72" s="119"/>
      <c r="D72" s="120"/>
      <c r="E72" s="665"/>
      <c r="F72" s="665"/>
      <c r="G72" s="665"/>
      <c r="H72" s="665"/>
    </row>
    <row r="73" spans="1:8">
      <c r="A73" s="122"/>
      <c r="B73" s="120"/>
      <c r="C73" s="119"/>
      <c r="D73" s="120"/>
      <c r="E73" s="665"/>
      <c r="F73" s="665"/>
      <c r="G73" s="665"/>
      <c r="H73" s="665"/>
    </row>
    <row r="74" spans="1:8">
      <c r="A74" s="122"/>
      <c r="B74" s="120"/>
      <c r="C74" s="670"/>
      <c r="D74" s="673"/>
      <c r="E74" s="665"/>
      <c r="F74" s="665"/>
      <c r="G74" s="665"/>
      <c r="H74" s="665"/>
    </row>
    <row r="75" spans="1:8">
      <c r="A75" s="122"/>
      <c r="B75" s="120"/>
      <c r="C75" s="671"/>
      <c r="D75" s="674"/>
      <c r="E75" s="667"/>
      <c r="F75" s="667"/>
      <c r="G75" s="667"/>
      <c r="H75" s="667"/>
    </row>
    <row r="76" spans="1:8">
      <c r="A76" s="122"/>
      <c r="B76" s="120"/>
      <c r="C76" s="672"/>
      <c r="D76" s="674"/>
      <c r="E76" s="667"/>
      <c r="F76" s="667"/>
      <c r="G76" s="667"/>
      <c r="H76" s="667"/>
    </row>
    <row r="77" spans="1:8">
      <c r="A77" s="122"/>
      <c r="B77" s="120"/>
      <c r="C77" s="119"/>
      <c r="D77" s="120"/>
      <c r="E77" s="665"/>
      <c r="F77" s="665"/>
      <c r="G77" s="665"/>
      <c r="H77" s="665"/>
    </row>
    <row r="78" spans="1:8">
      <c r="A78" s="122"/>
      <c r="B78" s="120"/>
      <c r="C78" s="119"/>
      <c r="D78" s="120"/>
      <c r="E78" s="665"/>
      <c r="F78" s="665"/>
      <c r="G78" s="665"/>
      <c r="H78" s="665"/>
    </row>
    <row r="79" spans="1:8">
      <c r="A79" s="124"/>
      <c r="B79" s="120"/>
      <c r="C79" s="119"/>
      <c r="D79" s="120"/>
      <c r="E79" s="665"/>
      <c r="F79" s="665"/>
      <c r="G79" s="665"/>
      <c r="H79" s="665"/>
    </row>
    <row r="80" spans="1:8">
      <c r="A80" s="125" t="s">
        <v>102</v>
      </c>
      <c r="B80" s="126">
        <f>SUM(B64:B79)</f>
        <v>0</v>
      </c>
      <c r="C80" s="125" t="s">
        <v>102</v>
      </c>
      <c r="D80" s="126">
        <f>SUM(D64:D79)</f>
        <v>0</v>
      </c>
      <c r="E80" s="653"/>
      <c r="F80" s="653"/>
      <c r="G80" s="653"/>
      <c r="H80" s="653"/>
    </row>
    <row r="81" spans="1:9">
      <c r="A81" s="127"/>
      <c r="B81" s="128"/>
      <c r="C81" s="122"/>
      <c r="D81" s="120"/>
      <c r="E81" s="665"/>
      <c r="F81" s="665"/>
      <c r="G81" s="665"/>
      <c r="H81" s="665"/>
    </row>
    <row r="82" spans="1:9">
      <c r="A82" s="124"/>
      <c r="B82" s="129"/>
      <c r="C82" s="119"/>
      <c r="D82" s="120"/>
      <c r="E82" s="665"/>
      <c r="F82" s="665"/>
      <c r="G82" s="665"/>
      <c r="H82" s="665"/>
    </row>
    <row r="83" spans="1:9">
      <c r="A83" s="125" t="s">
        <v>130</v>
      </c>
      <c r="B83" s="130">
        <f>SUM(B80+B82)</f>
        <v>0</v>
      </c>
      <c r="C83" s="125" t="s">
        <v>130</v>
      </c>
      <c r="D83" s="126">
        <f>D80+D81+D82</f>
        <v>0</v>
      </c>
      <c r="E83" s="653"/>
      <c r="F83" s="653"/>
      <c r="G83" s="653"/>
      <c r="H83" s="653"/>
    </row>
    <row r="84" spans="1:9" ht="83.25" customHeight="1">
      <c r="A84" s="656" t="s">
        <v>131</v>
      </c>
      <c r="B84" s="681"/>
      <c r="C84" s="681"/>
      <c r="D84" s="681"/>
      <c r="E84" s="681"/>
      <c r="F84" s="681"/>
      <c r="G84" s="681"/>
      <c r="H84" s="682"/>
    </row>
    <row r="85" spans="1:9">
      <c r="A85" s="683" t="s">
        <v>63</v>
      </c>
      <c r="B85" s="683"/>
      <c r="C85" s="683"/>
      <c r="D85" s="683"/>
      <c r="E85" s="683"/>
      <c r="F85" s="683"/>
      <c r="G85" s="683"/>
      <c r="H85" s="683"/>
      <c r="I85" s="683"/>
    </row>
    <row r="86" spans="1:9">
      <c r="A86" s="684"/>
      <c r="B86" s="685"/>
      <c r="C86" s="685"/>
      <c r="D86" s="685"/>
      <c r="E86" s="685"/>
      <c r="F86" s="685"/>
      <c r="G86" s="685"/>
      <c r="H86" s="685"/>
      <c r="I86" s="686"/>
    </row>
    <row r="87" spans="1:9">
      <c r="A87" s="687"/>
      <c r="B87" s="688"/>
      <c r="C87" s="688"/>
      <c r="D87" s="688"/>
      <c r="E87" s="688"/>
      <c r="F87" s="688"/>
      <c r="G87" s="688"/>
      <c r="H87" s="688"/>
      <c r="I87" s="689"/>
    </row>
    <row r="88" spans="1:9">
      <c r="A88" s="690"/>
      <c r="B88" s="691"/>
      <c r="C88" s="691"/>
      <c r="D88" s="691"/>
      <c r="E88" s="691"/>
      <c r="F88" s="691"/>
      <c r="G88" s="691"/>
      <c r="H88" s="691"/>
      <c r="I88" s="692"/>
    </row>
    <row r="90" spans="1:9">
      <c r="A90" s="142" t="s">
        <v>23</v>
      </c>
      <c r="B90" s="142"/>
      <c r="C90" s="628" t="s">
        <v>22</v>
      </c>
      <c r="D90" s="628"/>
      <c r="E90" s="628"/>
      <c r="F90" s="625" t="s">
        <v>44</v>
      </c>
      <c r="G90" s="627"/>
      <c r="H90" s="85" t="s">
        <v>44</v>
      </c>
      <c r="I90" s="86"/>
    </row>
    <row r="91" spans="1:9">
      <c r="A91" s="675"/>
      <c r="B91" s="676"/>
      <c r="C91" s="675"/>
      <c r="D91" s="679"/>
      <c r="E91" s="676"/>
      <c r="F91" s="675"/>
      <c r="G91" s="676"/>
      <c r="H91" s="81"/>
      <c r="I91" s="82"/>
    </row>
    <row r="92" spans="1:9">
      <c r="A92" s="677"/>
      <c r="B92" s="678"/>
      <c r="C92" s="677"/>
      <c r="D92" s="680"/>
      <c r="E92" s="678"/>
      <c r="F92" s="677"/>
      <c r="G92" s="678"/>
      <c r="H92" s="81"/>
      <c r="I92" s="82"/>
    </row>
    <row r="93" spans="1:9">
      <c r="A93" s="629"/>
      <c r="B93" s="631"/>
      <c r="C93" s="629"/>
      <c r="D93" s="630"/>
      <c r="E93" s="631"/>
      <c r="F93" s="629"/>
      <c r="G93" s="631"/>
      <c r="H93" s="83"/>
      <c r="I93" s="84"/>
    </row>
    <row r="94" spans="1:9">
      <c r="A94" s="132"/>
      <c r="B94" s="132"/>
      <c r="C94" s="132"/>
      <c r="D94" s="132"/>
      <c r="E94" s="132"/>
      <c r="F94" s="132"/>
      <c r="G94" s="132"/>
      <c r="H94" s="132"/>
    </row>
    <row r="95" spans="1:9">
      <c r="A95" s="132"/>
      <c r="B95" s="132"/>
      <c r="C95" s="132"/>
      <c r="D95" s="132"/>
      <c r="E95" s="132"/>
      <c r="F95" s="132"/>
      <c r="G95" s="132"/>
      <c r="H95" s="132"/>
    </row>
    <row r="96" spans="1:9">
      <c r="A96" s="132"/>
      <c r="B96" s="132"/>
      <c r="C96" s="132"/>
      <c r="D96" s="132"/>
      <c r="E96" s="132"/>
      <c r="F96" s="132"/>
      <c r="G96" s="132"/>
      <c r="H96" s="132"/>
    </row>
    <row r="97" spans="1:8">
      <c r="A97" s="132"/>
      <c r="B97" s="132"/>
      <c r="C97" s="132"/>
      <c r="D97" s="132"/>
      <c r="E97" s="132"/>
      <c r="F97" s="132"/>
      <c r="G97" s="132"/>
      <c r="H97" s="132"/>
    </row>
    <row r="98" spans="1:8">
      <c r="A98" s="132"/>
      <c r="B98" s="132"/>
      <c r="C98" s="132"/>
      <c r="D98" s="132"/>
      <c r="E98" s="132"/>
      <c r="F98" s="132"/>
      <c r="G98" s="132"/>
      <c r="H98" s="132"/>
    </row>
    <row r="99" spans="1:8">
      <c r="A99" s="132"/>
      <c r="B99" s="132"/>
      <c r="C99" s="132"/>
      <c r="D99" s="132"/>
      <c r="E99" s="132"/>
      <c r="F99" s="132"/>
      <c r="G99" s="132"/>
      <c r="H99" s="132"/>
    </row>
    <row r="100" spans="1:8">
      <c r="A100" s="132"/>
      <c r="B100" s="132"/>
      <c r="C100" s="132"/>
      <c r="D100" s="132"/>
      <c r="E100" s="132"/>
      <c r="F100" s="132"/>
      <c r="G100" s="132"/>
      <c r="H100" s="132"/>
    </row>
    <row r="101" spans="1:8">
      <c r="A101" s="132"/>
      <c r="B101" s="132"/>
      <c r="C101" s="132"/>
      <c r="D101" s="132"/>
      <c r="E101" s="132"/>
      <c r="F101" s="132"/>
      <c r="G101" s="132"/>
      <c r="H101" s="132"/>
    </row>
    <row r="102" spans="1:8">
      <c r="A102" s="131"/>
      <c r="B102" s="131"/>
      <c r="C102" s="131"/>
      <c r="D102" s="131"/>
      <c r="E102" s="131"/>
      <c r="F102" s="131"/>
      <c r="G102" s="131"/>
      <c r="H102" s="131"/>
    </row>
    <row r="103" spans="1:8">
      <c r="A103" s="131"/>
      <c r="B103" s="131"/>
      <c r="C103" s="131"/>
      <c r="D103" s="131"/>
      <c r="E103" s="131"/>
      <c r="F103" s="131"/>
      <c r="G103" s="131"/>
      <c r="H103" s="131"/>
    </row>
    <row r="104" spans="1:8">
      <c r="A104" s="131"/>
      <c r="B104" s="131"/>
      <c r="C104" s="131"/>
      <c r="D104" s="131"/>
      <c r="E104" s="131"/>
      <c r="F104" s="131"/>
      <c r="G104" s="131"/>
      <c r="H104" s="131"/>
    </row>
    <row r="105" spans="1:8">
      <c r="A105" s="131"/>
      <c r="B105" s="131"/>
      <c r="C105" s="131"/>
      <c r="D105" s="131"/>
      <c r="E105" s="131"/>
      <c r="F105" s="131"/>
      <c r="G105" s="131"/>
      <c r="H105" s="131"/>
    </row>
    <row r="106" spans="1:8">
      <c r="A106" s="131"/>
      <c r="B106" s="131"/>
      <c r="C106" s="131"/>
      <c r="D106" s="131"/>
      <c r="E106" s="131"/>
      <c r="F106" s="131"/>
      <c r="G106" s="131"/>
      <c r="H106" s="131"/>
    </row>
    <row r="107" spans="1:8">
      <c r="A107" s="131"/>
      <c r="B107" s="131"/>
      <c r="C107" s="131"/>
      <c r="D107" s="131"/>
      <c r="E107" s="131"/>
      <c r="F107" s="131"/>
      <c r="G107" s="131"/>
      <c r="H107" s="131"/>
    </row>
    <row r="108" spans="1:8">
      <c r="A108" s="131"/>
      <c r="B108" s="131"/>
      <c r="C108" s="131"/>
      <c r="D108" s="131"/>
      <c r="E108" s="131"/>
      <c r="F108" s="131"/>
      <c r="G108" s="131"/>
      <c r="H108" s="131"/>
    </row>
    <row r="109" spans="1:8">
      <c r="A109" s="131"/>
      <c r="B109" s="131"/>
      <c r="C109" s="131"/>
      <c r="D109" s="131"/>
      <c r="E109" s="131"/>
      <c r="F109" s="131"/>
      <c r="G109" s="131"/>
      <c r="H109" s="131"/>
    </row>
    <row r="110" spans="1:8">
      <c r="A110" s="131"/>
      <c r="B110" s="131"/>
      <c r="C110" s="131"/>
      <c r="D110" s="131"/>
      <c r="E110" s="131"/>
      <c r="F110" s="131"/>
      <c r="G110" s="131"/>
      <c r="H110" s="131"/>
    </row>
    <row r="111" spans="1:8">
      <c r="A111" s="131"/>
      <c r="B111" s="131"/>
      <c r="C111" s="131"/>
      <c r="D111" s="131"/>
      <c r="E111" s="131"/>
      <c r="F111" s="131"/>
      <c r="G111" s="131"/>
      <c r="H111" s="131"/>
    </row>
  </sheetData>
  <mergeCells count="111">
    <mergeCell ref="A91:B93"/>
    <mergeCell ref="C91:E93"/>
    <mergeCell ref="F91:G93"/>
    <mergeCell ref="F90:G90"/>
    <mergeCell ref="C90:E90"/>
    <mergeCell ref="E82:H82"/>
    <mergeCell ref="E83:H83"/>
    <mergeCell ref="A84:H84"/>
    <mergeCell ref="A85:I85"/>
    <mergeCell ref="A86:I88"/>
    <mergeCell ref="E77:H77"/>
    <mergeCell ref="E78:H78"/>
    <mergeCell ref="E79:H79"/>
    <mergeCell ref="E80:H80"/>
    <mergeCell ref="E81:H81"/>
    <mergeCell ref="E71:H71"/>
    <mergeCell ref="E72:H72"/>
    <mergeCell ref="E73:H73"/>
    <mergeCell ref="C74:C76"/>
    <mergeCell ref="D74:D76"/>
    <mergeCell ref="E74:H74"/>
    <mergeCell ref="E75:H75"/>
    <mergeCell ref="E76:H76"/>
    <mergeCell ref="A66:A67"/>
    <mergeCell ref="E66:H66"/>
    <mergeCell ref="E67:H67"/>
    <mergeCell ref="E68:H68"/>
    <mergeCell ref="A69:A70"/>
    <mergeCell ref="E69:H69"/>
    <mergeCell ref="E70:H70"/>
    <mergeCell ref="A62:B62"/>
    <mergeCell ref="C62:D62"/>
    <mergeCell ref="E62:H63"/>
    <mergeCell ref="A64:A65"/>
    <mergeCell ref="E64:H64"/>
    <mergeCell ref="E65:H65"/>
    <mergeCell ref="A59:B59"/>
    <mergeCell ref="F59:G59"/>
    <mergeCell ref="A60:B60"/>
    <mergeCell ref="F60:G60"/>
    <mergeCell ref="A61:B61"/>
    <mergeCell ref="F61:G61"/>
    <mergeCell ref="A56:B56"/>
    <mergeCell ref="F56:G56"/>
    <mergeCell ref="A57:B57"/>
    <mergeCell ref="F57:G57"/>
    <mergeCell ref="A58:B58"/>
    <mergeCell ref="F58:G58"/>
    <mergeCell ref="A53:B53"/>
    <mergeCell ref="F53:G53"/>
    <mergeCell ref="A54:B54"/>
    <mergeCell ref="F54:G54"/>
    <mergeCell ref="A55:B55"/>
    <mergeCell ref="F55:G55"/>
    <mergeCell ref="A50:B50"/>
    <mergeCell ref="F50:G50"/>
    <mergeCell ref="A51:B51"/>
    <mergeCell ref="F51:G51"/>
    <mergeCell ref="A52:B52"/>
    <mergeCell ref="F52:G52"/>
    <mergeCell ref="A47:B47"/>
    <mergeCell ref="F47:G47"/>
    <mergeCell ref="A48:B48"/>
    <mergeCell ref="F48:G48"/>
    <mergeCell ref="A49:B49"/>
    <mergeCell ref="F49:G49"/>
    <mergeCell ref="A43:G43"/>
    <mergeCell ref="A44:G44"/>
    <mergeCell ref="A45:B45"/>
    <mergeCell ref="F45:G45"/>
    <mergeCell ref="A46:B46"/>
    <mergeCell ref="F46:G46"/>
    <mergeCell ref="E38:G38"/>
    <mergeCell ref="E39:G39"/>
    <mergeCell ref="E40:G40"/>
    <mergeCell ref="E41:G41"/>
    <mergeCell ref="E42:G42"/>
    <mergeCell ref="E33:G33"/>
    <mergeCell ref="E34:G34"/>
    <mergeCell ref="E35:G35"/>
    <mergeCell ref="E36:G36"/>
    <mergeCell ref="E37:G37"/>
    <mergeCell ref="E28:G28"/>
    <mergeCell ref="E29:G29"/>
    <mergeCell ref="E30:G30"/>
    <mergeCell ref="E31:G31"/>
    <mergeCell ref="E32:G32"/>
    <mergeCell ref="E27:G27"/>
    <mergeCell ref="A21:G21"/>
    <mergeCell ref="A19:G19"/>
    <mergeCell ref="A18:G18"/>
    <mergeCell ref="A20:G20"/>
    <mergeCell ref="A22:G22"/>
    <mergeCell ref="A23:G23"/>
    <mergeCell ref="A24:G24"/>
    <mergeCell ref="A25:G25"/>
    <mergeCell ref="A26:G26"/>
    <mergeCell ref="A17:G17"/>
    <mergeCell ref="B11:C11"/>
    <mergeCell ref="B12:C12"/>
    <mergeCell ref="D11:E11"/>
    <mergeCell ref="D12:E12"/>
    <mergeCell ref="A1:G1"/>
    <mergeCell ref="A2:G2"/>
    <mergeCell ref="B8:G8"/>
    <mergeCell ref="B4:K4"/>
    <mergeCell ref="B6:K6"/>
    <mergeCell ref="A9:G9"/>
    <mergeCell ref="A10:G10"/>
    <mergeCell ref="A13:G13"/>
    <mergeCell ref="A14:G14"/>
  </mergeCells>
  <printOptions horizontalCentered="1"/>
  <pageMargins left="0" right="0" top="1.7716535433070868" bottom="0" header="0.39370078740157483" footer="0.31496062992125984"/>
  <pageSetup paperSize="9" scale="40" orientation="portrait" useFirstPageNumber="1" horizontalDpi="300" verticalDpi="300" r:id="rId1"/>
  <headerFooter>
    <oddHeader xml:space="preserve">&amp;C&amp;G
&amp;8PREEITURA MUNICIPAL DE PALMAS
 SECRETARIA MUNICIPAL DE FINANÇAS
  Superintendência de Planejamento Orçamentário e Modernização Administrativa
</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137"/>
  <sheetViews>
    <sheetView view="pageBreakPreview" topLeftCell="A121" zoomScale="85" zoomScaleNormal="100" zoomScaleSheetLayoutView="85" workbookViewId="0">
      <selection activeCell="A28" sqref="A28:E28"/>
    </sheetView>
  </sheetViews>
  <sheetFormatPr defaultRowHeight="14.25"/>
  <cols>
    <col min="1" max="1" width="10.85546875" style="44" customWidth="1"/>
    <col min="2" max="2" width="14.140625" style="44" customWidth="1"/>
    <col min="3" max="3" width="36" style="44" customWidth="1"/>
    <col min="4" max="4" width="21.28515625" style="44" customWidth="1"/>
    <col min="5" max="5" width="13.85546875" style="44" customWidth="1"/>
    <col min="6" max="6" width="16.140625" style="44" customWidth="1"/>
    <col min="7" max="7" width="16.85546875" style="44" customWidth="1"/>
    <col min="8" max="8" width="15" style="44" customWidth="1"/>
    <col min="9" max="9" width="14.5703125" style="44" customWidth="1"/>
    <col min="10" max="10" width="14" style="44" customWidth="1"/>
    <col min="11" max="11" width="10.140625" style="44" bestFit="1" customWidth="1"/>
    <col min="12" max="12" width="11.5703125" style="44" customWidth="1"/>
    <col min="13" max="13" width="12.5703125" style="44" customWidth="1"/>
    <col min="14" max="14" width="10.5703125" style="44" bestFit="1" customWidth="1"/>
    <col min="15" max="16384" width="9.140625" style="44"/>
  </cols>
  <sheetData>
    <row r="1" spans="1:19" ht="24.75" customHeight="1">
      <c r="A1" s="741" t="s">
        <v>291</v>
      </c>
      <c r="B1" s="742"/>
      <c r="C1" s="742"/>
      <c r="D1" s="742"/>
      <c r="E1" s="742"/>
      <c r="F1" s="742"/>
      <c r="G1" s="742"/>
      <c r="H1" s="742"/>
      <c r="I1" s="742"/>
      <c r="J1" s="742"/>
      <c r="K1" s="742"/>
      <c r="L1" s="742"/>
      <c r="M1" s="743"/>
    </row>
    <row r="2" spans="1:19" ht="27.75" customHeight="1">
      <c r="A2" s="540" t="s">
        <v>292</v>
      </c>
      <c r="B2" s="541"/>
      <c r="C2" s="541"/>
      <c r="D2" s="541"/>
      <c r="E2" s="541"/>
      <c r="F2" s="541"/>
      <c r="G2" s="541"/>
      <c r="H2" s="541"/>
      <c r="I2" s="541"/>
      <c r="J2" s="541"/>
      <c r="K2" s="541"/>
      <c r="L2" s="541"/>
      <c r="M2" s="542"/>
    </row>
    <row r="3" spans="1:19" ht="15">
      <c r="A3" s="744" t="s">
        <v>34</v>
      </c>
      <c r="B3" s="744"/>
      <c r="C3" s="543" t="s">
        <v>296</v>
      </c>
      <c r="D3" s="543"/>
      <c r="E3" s="543"/>
      <c r="F3" s="543"/>
      <c r="G3" s="543"/>
      <c r="H3" s="543"/>
      <c r="I3" s="543"/>
      <c r="J3" s="543"/>
      <c r="K3" s="543"/>
      <c r="L3" s="543"/>
      <c r="M3" s="543"/>
    </row>
    <row r="4" spans="1:19" ht="5.25" customHeight="1">
      <c r="A4" s="45"/>
      <c r="B4" s="46"/>
      <c r="C4" s="47"/>
      <c r="D4" s="47"/>
      <c r="E4" s="47"/>
      <c r="F4" s="47"/>
      <c r="G4" s="47"/>
      <c r="H4" s="47"/>
      <c r="I4" s="47"/>
      <c r="J4" s="47"/>
      <c r="K4" s="47"/>
      <c r="L4" s="47"/>
      <c r="M4" s="48"/>
    </row>
    <row r="5" spans="1:19" ht="15">
      <c r="A5" s="744" t="s">
        <v>35</v>
      </c>
      <c r="B5" s="744"/>
      <c r="C5" s="544" t="s">
        <v>295</v>
      </c>
      <c r="D5" s="544"/>
      <c r="E5" s="544"/>
      <c r="F5" s="544"/>
      <c r="G5" s="544"/>
      <c r="H5" s="544"/>
      <c r="I5" s="544"/>
      <c r="J5" s="544"/>
      <c r="K5" s="544"/>
      <c r="L5" s="544"/>
      <c r="M5" s="544"/>
    </row>
    <row r="6" spans="1:19" ht="5.25" customHeight="1">
      <c r="A6" s="45"/>
      <c r="B6" s="46"/>
      <c r="C6" s="47"/>
      <c r="D6" s="47"/>
      <c r="E6" s="47"/>
      <c r="F6" s="47"/>
      <c r="G6" s="47"/>
      <c r="H6" s="47"/>
      <c r="I6" s="47"/>
      <c r="J6" s="47"/>
      <c r="K6" s="47"/>
      <c r="L6" s="47"/>
      <c r="M6" s="48"/>
    </row>
    <row r="7" spans="1:19" ht="44.25" customHeight="1">
      <c r="A7" s="744" t="s">
        <v>36</v>
      </c>
      <c r="B7" s="744"/>
      <c r="C7" s="746" t="s">
        <v>294</v>
      </c>
      <c r="D7" s="746"/>
      <c r="E7" s="747"/>
      <c r="F7" s="747"/>
      <c r="G7" s="747"/>
      <c r="H7" s="747"/>
      <c r="I7" s="747"/>
      <c r="J7" s="747"/>
      <c r="K7" s="747"/>
      <c r="L7" s="747"/>
      <c r="M7" s="747"/>
    </row>
    <row r="8" spans="1:19" ht="4.5" customHeight="1">
      <c r="A8" s="45"/>
      <c r="B8" s="46"/>
      <c r="C8" s="46"/>
      <c r="D8" s="46"/>
      <c r="E8" s="46"/>
      <c r="F8" s="46"/>
      <c r="G8" s="46"/>
      <c r="H8" s="46"/>
      <c r="I8" s="46"/>
      <c r="J8" s="46"/>
      <c r="K8" s="46"/>
      <c r="L8" s="46"/>
      <c r="M8" s="49"/>
    </row>
    <row r="9" spans="1:19" s="50" customFormat="1">
      <c r="A9" s="748" t="s">
        <v>37</v>
      </c>
      <c r="B9" s="749"/>
      <c r="C9" s="749"/>
      <c r="D9" s="750" t="s">
        <v>53</v>
      </c>
      <c r="E9" s="751"/>
      <c r="F9" s="751"/>
      <c r="G9" s="751"/>
      <c r="H9" s="751"/>
      <c r="I9" s="751"/>
      <c r="J9" s="752"/>
      <c r="K9" s="749" t="s">
        <v>38</v>
      </c>
      <c r="L9" s="749"/>
      <c r="M9" s="753"/>
    </row>
    <row r="10" spans="1:19">
      <c r="A10" s="51" t="s">
        <v>14</v>
      </c>
      <c r="B10" s="754" t="s">
        <v>15</v>
      </c>
      <c r="C10" s="754"/>
      <c r="D10" s="250" t="s">
        <v>58</v>
      </c>
      <c r="E10" s="52" t="s">
        <v>8</v>
      </c>
      <c r="F10" s="250" t="s">
        <v>9</v>
      </c>
      <c r="G10" s="250" t="s">
        <v>59</v>
      </c>
      <c r="H10" s="250" t="s">
        <v>60</v>
      </c>
      <c r="I10" s="250" t="s">
        <v>32</v>
      </c>
      <c r="J10" s="250" t="s">
        <v>16</v>
      </c>
      <c r="K10" s="250" t="s">
        <v>17</v>
      </c>
      <c r="L10" s="53" t="s">
        <v>18</v>
      </c>
      <c r="M10" s="54" t="s">
        <v>16</v>
      </c>
      <c r="N10" s="55"/>
    </row>
    <row r="11" spans="1:19" ht="25.5" customHeight="1">
      <c r="A11" s="91"/>
      <c r="B11" s="745"/>
      <c r="C11" s="745"/>
      <c r="D11" s="93"/>
      <c r="E11" s="56"/>
      <c r="F11" s="56"/>
      <c r="G11" s="56"/>
      <c r="H11" s="56"/>
      <c r="I11" s="56"/>
      <c r="J11" s="57"/>
      <c r="K11" s="93"/>
      <c r="L11" s="76"/>
      <c r="M11" s="223" t="e">
        <f t="shared" ref="M11:M16" si="0">L11/K11*100</f>
        <v>#DIV/0!</v>
      </c>
    </row>
    <row r="12" spans="1:19" ht="22.5" customHeight="1">
      <c r="A12" s="91"/>
      <c r="B12" s="745"/>
      <c r="C12" s="745"/>
      <c r="D12" s="93"/>
      <c r="E12" s="56"/>
      <c r="F12" s="56"/>
      <c r="G12" s="56"/>
      <c r="H12" s="56"/>
      <c r="I12" s="56"/>
      <c r="J12" s="57"/>
      <c r="K12" s="93"/>
      <c r="L12" s="76"/>
      <c r="M12" s="58" t="e">
        <f t="shared" si="0"/>
        <v>#DIV/0!</v>
      </c>
    </row>
    <row r="13" spans="1:19" ht="27" customHeight="1">
      <c r="A13" s="92"/>
      <c r="B13" s="745"/>
      <c r="C13" s="745"/>
      <c r="D13" s="93"/>
      <c r="E13" s="56"/>
      <c r="F13" s="56"/>
      <c r="G13" s="56"/>
      <c r="H13" s="56"/>
      <c r="I13" s="56"/>
      <c r="J13" s="57"/>
      <c r="K13" s="93"/>
      <c r="L13" s="76"/>
      <c r="M13" s="58" t="e">
        <f t="shared" si="0"/>
        <v>#DIV/0!</v>
      </c>
    </row>
    <row r="14" spans="1:19" ht="27" customHeight="1">
      <c r="A14" s="92"/>
      <c r="B14" s="745"/>
      <c r="C14" s="745"/>
      <c r="D14" s="93"/>
      <c r="E14" s="56"/>
      <c r="F14" s="56"/>
      <c r="G14" s="56"/>
      <c r="H14" s="56"/>
      <c r="I14" s="287"/>
      <c r="J14" s="288"/>
      <c r="K14" s="93"/>
      <c r="L14" s="76"/>
      <c r="M14" s="58" t="e">
        <f t="shared" si="0"/>
        <v>#DIV/0!</v>
      </c>
      <c r="N14" s="779"/>
      <c r="O14" s="779"/>
      <c r="P14" s="779"/>
      <c r="Q14" s="779"/>
      <c r="R14" s="779"/>
      <c r="S14" s="779"/>
    </row>
    <row r="15" spans="1:19" ht="26.25" customHeight="1">
      <c r="A15" s="91"/>
      <c r="B15" s="745"/>
      <c r="C15" s="745"/>
      <c r="D15" s="93"/>
      <c r="E15" s="56"/>
      <c r="F15" s="56"/>
      <c r="G15" s="56"/>
      <c r="H15" s="56"/>
      <c r="I15" s="287"/>
      <c r="J15" s="288"/>
      <c r="K15" s="93"/>
      <c r="L15" s="76"/>
      <c r="M15" s="58" t="e">
        <f t="shared" si="0"/>
        <v>#DIV/0!</v>
      </c>
      <c r="N15" s="779"/>
      <c r="O15" s="779"/>
      <c r="P15" s="779"/>
      <c r="Q15" s="779"/>
      <c r="R15" s="779"/>
      <c r="S15" s="779"/>
    </row>
    <row r="16" spans="1:19" ht="31.5" customHeight="1">
      <c r="A16" s="91"/>
      <c r="B16" s="745"/>
      <c r="C16" s="745"/>
      <c r="D16" s="93"/>
      <c r="E16" s="56"/>
      <c r="F16" s="56"/>
      <c r="G16" s="56"/>
      <c r="H16" s="56"/>
      <c r="I16" s="287"/>
      <c r="J16" s="288"/>
      <c r="K16" s="93"/>
      <c r="L16" s="76"/>
      <c r="M16" s="223" t="e">
        <f t="shared" si="0"/>
        <v>#DIV/0!</v>
      </c>
      <c r="N16" s="779"/>
      <c r="O16" s="779"/>
      <c r="P16" s="779"/>
      <c r="Q16" s="779"/>
      <c r="R16" s="779"/>
      <c r="S16" s="779"/>
    </row>
    <row r="17" spans="1:13">
      <c r="A17" s="755" t="s">
        <v>45</v>
      </c>
      <c r="B17" s="756"/>
      <c r="C17" s="757"/>
      <c r="D17" s="94">
        <f t="shared" ref="D17:K17" si="1">SUM(D11:D16)</f>
        <v>0</v>
      </c>
      <c r="E17" s="59">
        <f t="shared" si="1"/>
        <v>0</v>
      </c>
      <c r="F17" s="59">
        <f t="shared" si="1"/>
        <v>0</v>
      </c>
      <c r="G17" s="59">
        <f t="shared" si="1"/>
        <v>0</v>
      </c>
      <c r="H17" s="59">
        <f t="shared" si="1"/>
        <v>0</v>
      </c>
      <c r="I17" s="59">
        <f t="shared" si="1"/>
        <v>0</v>
      </c>
      <c r="J17" s="60">
        <f t="shared" si="1"/>
        <v>0</v>
      </c>
      <c r="K17" s="94">
        <f t="shared" si="1"/>
        <v>0</v>
      </c>
      <c r="L17" s="77">
        <f>SUM(L12:L16)</f>
        <v>0</v>
      </c>
      <c r="M17" s="73" t="e">
        <f>SUM(M11:M16)</f>
        <v>#DIV/0!</v>
      </c>
    </row>
    <row r="18" spans="1:13" ht="3" customHeight="1">
      <c r="A18" s="45"/>
      <c r="B18" s="46"/>
      <c r="C18" s="46"/>
      <c r="D18" s="46"/>
      <c r="E18" s="46"/>
      <c r="F18" s="46"/>
      <c r="G18" s="46"/>
      <c r="H18" s="46"/>
      <c r="I18" s="46"/>
      <c r="J18" s="46"/>
      <c r="K18" s="46"/>
      <c r="L18" s="46"/>
      <c r="M18" s="49"/>
    </row>
    <row r="19" spans="1:13" ht="15">
      <c r="A19" s="744" t="s">
        <v>74</v>
      </c>
      <c r="B19" s="744"/>
      <c r="C19" s="744"/>
      <c r="D19" s="744"/>
      <c r="E19" s="744"/>
      <c r="F19" s="744"/>
      <c r="G19" s="744"/>
      <c r="H19" s="744"/>
      <c r="I19" s="744"/>
      <c r="J19" s="744"/>
      <c r="K19" s="744"/>
      <c r="L19" s="744"/>
      <c r="M19" s="744"/>
    </row>
    <row r="20" spans="1:13" s="50" customFormat="1" ht="25.5">
      <c r="A20" s="758" t="s">
        <v>300</v>
      </c>
      <c r="B20" s="758"/>
      <c r="C20" s="758"/>
      <c r="D20" s="758"/>
      <c r="E20" s="758"/>
      <c r="F20" s="759" t="s">
        <v>20</v>
      </c>
      <c r="G20" s="760"/>
      <c r="H20" s="759" t="s">
        <v>19</v>
      </c>
      <c r="I20" s="760"/>
      <c r="J20" s="66" t="s">
        <v>11</v>
      </c>
      <c r="K20" s="67" t="s">
        <v>12</v>
      </c>
      <c r="L20" s="67" t="s">
        <v>13</v>
      </c>
      <c r="M20" s="67" t="s">
        <v>31</v>
      </c>
    </row>
    <row r="21" spans="1:13">
      <c r="A21" s="761" t="s">
        <v>297</v>
      </c>
      <c r="B21" s="761"/>
      <c r="C21" s="761"/>
      <c r="D21" s="761"/>
      <c r="E21" s="761"/>
      <c r="F21" s="648" t="s">
        <v>66</v>
      </c>
      <c r="G21" s="650"/>
      <c r="H21" s="648" t="s">
        <v>75</v>
      </c>
      <c r="I21" s="650"/>
      <c r="J21" s="61" t="s">
        <v>76</v>
      </c>
      <c r="K21" s="61"/>
      <c r="L21" s="61"/>
      <c r="M21" s="289"/>
    </row>
    <row r="22" spans="1:13" s="290" customFormat="1" ht="14.25" customHeight="1">
      <c r="A22" s="762" t="s">
        <v>299</v>
      </c>
      <c r="B22" s="762"/>
      <c r="C22" s="762"/>
      <c r="D22" s="762"/>
      <c r="E22" s="762"/>
      <c r="F22" s="763" t="s">
        <v>303</v>
      </c>
      <c r="G22" s="763"/>
      <c r="H22" s="763"/>
      <c r="I22" s="763"/>
      <c r="J22" s="763"/>
      <c r="K22" s="763"/>
      <c r="L22" s="763"/>
      <c r="M22" s="763"/>
    </row>
    <row r="23" spans="1:13" s="290" customFormat="1">
      <c r="A23" s="762"/>
      <c r="B23" s="762"/>
      <c r="C23" s="762"/>
      <c r="D23" s="762"/>
      <c r="E23" s="762"/>
      <c r="F23" s="763"/>
      <c r="G23" s="763"/>
      <c r="H23" s="763"/>
      <c r="I23" s="763"/>
      <c r="J23" s="763"/>
      <c r="K23" s="763"/>
      <c r="L23" s="763"/>
      <c r="M23" s="763"/>
    </row>
    <row r="24" spans="1:13" s="50" customFormat="1" ht="25.5">
      <c r="A24" s="758" t="s">
        <v>300</v>
      </c>
      <c r="B24" s="758"/>
      <c r="C24" s="758"/>
      <c r="D24" s="758"/>
      <c r="E24" s="758"/>
      <c r="F24" s="759" t="s">
        <v>20</v>
      </c>
      <c r="G24" s="760"/>
      <c r="H24" s="759" t="s">
        <v>19</v>
      </c>
      <c r="I24" s="760"/>
      <c r="J24" s="66" t="s">
        <v>11</v>
      </c>
      <c r="K24" s="67" t="s">
        <v>12</v>
      </c>
      <c r="L24" s="67" t="s">
        <v>13</v>
      </c>
      <c r="M24" s="67" t="s">
        <v>31</v>
      </c>
    </row>
    <row r="25" spans="1:13" ht="30.75" customHeight="1">
      <c r="A25" s="761" t="s">
        <v>297</v>
      </c>
      <c r="B25" s="761"/>
      <c r="C25" s="761"/>
      <c r="D25" s="761"/>
      <c r="E25" s="761"/>
      <c r="F25" s="648" t="s">
        <v>66</v>
      </c>
      <c r="G25" s="650"/>
      <c r="H25" s="648" t="s">
        <v>75</v>
      </c>
      <c r="I25" s="650"/>
      <c r="J25" s="61" t="s">
        <v>78</v>
      </c>
      <c r="K25" s="61"/>
      <c r="L25" s="61"/>
      <c r="M25" s="62"/>
    </row>
    <row r="26" spans="1:13" ht="14.25" customHeight="1">
      <c r="A26" s="764" t="s">
        <v>298</v>
      </c>
      <c r="B26" s="764"/>
      <c r="C26" s="764"/>
      <c r="D26" s="764"/>
      <c r="E26" s="764"/>
      <c r="F26" s="764" t="s">
        <v>302</v>
      </c>
      <c r="G26" s="764"/>
      <c r="H26" s="764"/>
      <c r="I26" s="764"/>
      <c r="J26" s="764"/>
      <c r="K26" s="764"/>
      <c r="L26" s="764"/>
      <c r="M26" s="764"/>
    </row>
    <row r="27" spans="1:13">
      <c r="A27" s="764"/>
      <c r="B27" s="764"/>
      <c r="C27" s="764"/>
      <c r="D27" s="764"/>
      <c r="E27" s="764"/>
      <c r="F27" s="764"/>
      <c r="G27" s="764"/>
      <c r="H27" s="764"/>
      <c r="I27" s="764"/>
      <c r="J27" s="764"/>
      <c r="K27" s="764"/>
      <c r="L27" s="764"/>
      <c r="M27" s="764"/>
    </row>
    <row r="28" spans="1:13" s="50" customFormat="1" ht="25.5">
      <c r="A28" s="758" t="s">
        <v>300</v>
      </c>
      <c r="B28" s="758"/>
      <c r="C28" s="758"/>
      <c r="D28" s="758"/>
      <c r="E28" s="758"/>
      <c r="F28" s="759" t="s">
        <v>20</v>
      </c>
      <c r="G28" s="760"/>
      <c r="H28" s="759" t="s">
        <v>19</v>
      </c>
      <c r="I28" s="760"/>
      <c r="J28" s="66" t="s">
        <v>11</v>
      </c>
      <c r="K28" s="67" t="s">
        <v>12</v>
      </c>
      <c r="L28" s="67" t="s">
        <v>13</v>
      </c>
      <c r="M28" s="67" t="s">
        <v>31</v>
      </c>
    </row>
    <row r="29" spans="1:13" ht="29.25" customHeight="1">
      <c r="A29" s="526" t="s">
        <v>297</v>
      </c>
      <c r="B29" s="526"/>
      <c r="C29" s="526"/>
      <c r="D29" s="526"/>
      <c r="E29" s="526"/>
      <c r="F29" s="784" t="s">
        <v>66</v>
      </c>
      <c r="G29" s="785"/>
      <c r="H29" s="784" t="s">
        <v>75</v>
      </c>
      <c r="I29" s="785"/>
      <c r="J29" s="145" t="s">
        <v>65</v>
      </c>
      <c r="K29" s="145"/>
      <c r="L29" s="145"/>
      <c r="M29" s="291"/>
    </row>
    <row r="30" spans="1:13" ht="29.25" customHeight="1">
      <c r="A30" s="765" t="s">
        <v>301</v>
      </c>
      <c r="B30" s="765"/>
      <c r="C30" s="765"/>
      <c r="D30" s="765"/>
      <c r="E30" s="765"/>
      <c r="F30" s="763" t="s">
        <v>302</v>
      </c>
      <c r="G30" s="763"/>
      <c r="H30" s="763"/>
      <c r="I30" s="763"/>
      <c r="J30" s="763"/>
      <c r="K30" s="763"/>
      <c r="L30" s="763"/>
      <c r="M30" s="763"/>
    </row>
    <row r="31" spans="1:13" ht="3" customHeight="1">
      <c r="A31" s="766"/>
      <c r="B31" s="767"/>
      <c r="C31" s="767"/>
      <c r="D31" s="767"/>
      <c r="E31" s="767"/>
      <c r="F31" s="767"/>
      <c r="G31" s="767"/>
      <c r="H31" s="767"/>
      <c r="I31" s="767"/>
      <c r="J31" s="767"/>
      <c r="K31" s="767"/>
      <c r="L31" s="767"/>
      <c r="M31" s="768"/>
    </row>
    <row r="32" spans="1:13">
      <c r="A32" s="783" t="s">
        <v>39</v>
      </c>
      <c r="B32" s="783"/>
      <c r="C32" s="783"/>
      <c r="D32" s="783"/>
      <c r="E32" s="783"/>
      <c r="F32" s="783"/>
      <c r="G32" s="783"/>
      <c r="H32" s="783"/>
      <c r="I32" s="783"/>
      <c r="J32" s="783"/>
      <c r="K32" s="783"/>
      <c r="L32" s="783"/>
      <c r="M32" s="783"/>
    </row>
    <row r="33" spans="1:20" ht="4.5" customHeight="1">
      <c r="A33" s="772"/>
      <c r="B33" s="772"/>
      <c r="C33" s="772"/>
      <c r="D33" s="772"/>
      <c r="E33" s="772"/>
      <c r="F33" s="772"/>
      <c r="G33" s="772"/>
      <c r="H33" s="772"/>
      <c r="I33" s="772"/>
      <c r="J33" s="772"/>
      <c r="K33" s="772"/>
      <c r="L33" s="772"/>
      <c r="M33" s="772"/>
    </row>
    <row r="34" spans="1:20">
      <c r="A34" s="773" t="s">
        <v>40</v>
      </c>
      <c r="B34" s="774"/>
      <c r="C34" s="774"/>
      <c r="D34" s="774"/>
      <c r="E34" s="774"/>
      <c r="F34" s="774"/>
      <c r="G34" s="774"/>
      <c r="H34" s="774"/>
      <c r="I34" s="774"/>
      <c r="J34" s="774"/>
      <c r="K34" s="774"/>
      <c r="L34" s="774"/>
      <c r="M34" s="774"/>
    </row>
    <row r="35" spans="1:20" ht="127.5" customHeight="1">
      <c r="A35" s="775"/>
      <c r="B35" s="776"/>
      <c r="C35" s="776"/>
      <c r="D35" s="776"/>
      <c r="E35" s="776"/>
      <c r="F35" s="776"/>
      <c r="G35" s="776"/>
      <c r="H35" s="776"/>
      <c r="I35" s="776"/>
      <c r="J35" s="776"/>
      <c r="K35" s="776"/>
      <c r="L35" s="776"/>
      <c r="M35" s="777"/>
    </row>
    <row r="36" spans="1:20" ht="213" customHeight="1">
      <c r="A36" s="247"/>
      <c r="B36" s="248"/>
      <c r="C36" s="248"/>
      <c r="D36" s="248"/>
      <c r="E36" s="248"/>
      <c r="F36" s="248"/>
      <c r="G36" s="248"/>
      <c r="H36" s="248"/>
      <c r="I36" s="248"/>
      <c r="J36" s="248"/>
      <c r="K36" s="248"/>
      <c r="L36" s="248"/>
      <c r="M36" s="249"/>
    </row>
    <row r="37" spans="1:20" ht="12.75" customHeight="1">
      <c r="A37" s="769"/>
      <c r="B37" s="770"/>
      <c r="C37" s="770"/>
      <c r="D37" s="770"/>
      <c r="E37" s="770"/>
      <c r="F37" s="770"/>
      <c r="G37" s="770"/>
      <c r="H37" s="770"/>
      <c r="I37" s="770"/>
      <c r="J37" s="770"/>
      <c r="K37" s="770"/>
      <c r="L37" s="770"/>
      <c r="M37" s="771"/>
      <c r="O37" s="87" t="s">
        <v>67</v>
      </c>
      <c r="P37" s="88" t="s">
        <v>70</v>
      </c>
      <c r="Q37" s="88" t="s">
        <v>68</v>
      </c>
      <c r="R37" s="88" t="s">
        <v>71</v>
      </c>
      <c r="S37" s="88" t="s">
        <v>69</v>
      </c>
      <c r="T37" s="88" t="s">
        <v>72</v>
      </c>
    </row>
    <row r="38" spans="1:20" ht="21.75" customHeight="1">
      <c r="A38" s="707" t="s">
        <v>41</v>
      </c>
      <c r="B38" s="707"/>
      <c r="C38" s="707"/>
      <c r="D38" s="707"/>
      <c r="E38" s="707"/>
      <c r="F38" s="707"/>
      <c r="G38" s="707"/>
      <c r="H38" s="707"/>
      <c r="I38" s="707"/>
      <c r="J38" s="707"/>
      <c r="K38" s="707"/>
      <c r="L38" s="707"/>
      <c r="M38" s="707"/>
      <c r="O38" s="89" t="s">
        <v>73</v>
      </c>
      <c r="P38" s="90">
        <v>0</v>
      </c>
      <c r="Q38" s="90">
        <v>0</v>
      </c>
      <c r="R38" s="90">
        <v>0</v>
      </c>
      <c r="S38" s="90">
        <v>999.94</v>
      </c>
      <c r="T38" s="289">
        <v>2152.3739999999998</v>
      </c>
    </row>
    <row r="39" spans="1:20" ht="199.5" customHeight="1">
      <c r="A39" s="693"/>
      <c r="B39" s="694"/>
      <c r="C39" s="694"/>
      <c r="D39" s="694"/>
      <c r="E39" s="694"/>
      <c r="F39" s="694"/>
      <c r="G39" s="694"/>
      <c r="H39" s="694"/>
      <c r="I39" s="694"/>
      <c r="J39" s="694"/>
      <c r="K39" s="694"/>
      <c r="L39" s="694"/>
      <c r="M39" s="695"/>
      <c r="O39" s="95" t="s">
        <v>77</v>
      </c>
      <c r="P39" s="90">
        <v>0</v>
      </c>
      <c r="Q39" s="90">
        <v>0</v>
      </c>
      <c r="R39" s="90">
        <v>0</v>
      </c>
      <c r="S39" s="90">
        <v>0</v>
      </c>
      <c r="T39" s="90">
        <v>0</v>
      </c>
    </row>
    <row r="40" spans="1:20" ht="6" customHeight="1">
      <c r="A40" s="707"/>
      <c r="B40" s="707"/>
      <c r="C40" s="707"/>
      <c r="D40" s="707"/>
      <c r="E40" s="707"/>
      <c r="F40" s="707"/>
      <c r="G40" s="707"/>
      <c r="H40" s="707"/>
      <c r="I40" s="707"/>
      <c r="J40" s="707"/>
      <c r="K40" s="707"/>
      <c r="L40" s="707"/>
      <c r="M40" s="707"/>
      <c r="O40" s="95" t="s">
        <v>79</v>
      </c>
      <c r="P40" s="90">
        <v>0</v>
      </c>
      <c r="Q40" s="90">
        <v>0</v>
      </c>
      <c r="R40" s="90">
        <v>0</v>
      </c>
      <c r="S40" s="90">
        <v>0</v>
      </c>
      <c r="T40" s="90">
        <v>0</v>
      </c>
    </row>
    <row r="41" spans="1:20" ht="34.5" customHeight="1">
      <c r="A41" s="780" t="s">
        <v>50</v>
      </c>
      <c r="B41" s="781"/>
      <c r="C41" s="781"/>
      <c r="D41" s="781"/>
      <c r="E41" s="782"/>
      <c r="F41" s="72" t="s">
        <v>11</v>
      </c>
      <c r="G41" s="72" t="s">
        <v>80</v>
      </c>
      <c r="H41" s="72" t="s">
        <v>51</v>
      </c>
      <c r="I41" s="72" t="s">
        <v>16</v>
      </c>
      <c r="J41" s="780" t="s">
        <v>52</v>
      </c>
      <c r="K41" s="781"/>
      <c r="L41" s="781"/>
      <c r="M41" s="782"/>
    </row>
    <row r="42" spans="1:20" ht="20.25" customHeight="1">
      <c r="A42" s="693"/>
      <c r="B42" s="694"/>
      <c r="C42" s="694"/>
      <c r="D42" s="694"/>
      <c r="E42" s="695"/>
      <c r="F42" s="224"/>
      <c r="G42" s="225"/>
      <c r="H42" s="225"/>
      <c r="I42" s="80"/>
      <c r="J42" s="693"/>
      <c r="K42" s="694"/>
      <c r="L42" s="694"/>
      <c r="M42" s="695"/>
    </row>
    <row r="43" spans="1:20">
      <c r="A43" s="693"/>
      <c r="B43" s="694"/>
      <c r="C43" s="694"/>
      <c r="D43" s="694"/>
      <c r="E43" s="695"/>
      <c r="F43" s="224"/>
      <c r="G43" s="225"/>
      <c r="H43" s="292"/>
      <c r="I43" s="293"/>
      <c r="J43" s="719"/>
      <c r="K43" s="720"/>
      <c r="L43" s="720"/>
      <c r="M43" s="721"/>
    </row>
    <row r="44" spans="1:20">
      <c r="A44" s="693"/>
      <c r="B44" s="694"/>
      <c r="C44" s="694"/>
      <c r="D44" s="694"/>
      <c r="E44" s="695"/>
      <c r="F44" s="224"/>
      <c r="G44" s="225"/>
      <c r="H44" s="225"/>
      <c r="I44" s="80"/>
      <c r="J44" s="719"/>
      <c r="K44" s="720"/>
      <c r="L44" s="720"/>
      <c r="M44" s="721"/>
    </row>
    <row r="45" spans="1:20">
      <c r="A45" s="693"/>
      <c r="B45" s="694"/>
      <c r="C45" s="694"/>
      <c r="D45" s="694"/>
      <c r="E45" s="695"/>
      <c r="F45" s="224"/>
      <c r="G45" s="225"/>
      <c r="H45" s="225"/>
      <c r="I45" s="80"/>
      <c r="J45" s="693"/>
      <c r="K45" s="694"/>
      <c r="L45" s="694"/>
      <c r="M45" s="695"/>
    </row>
    <row r="46" spans="1:20" ht="24" customHeight="1">
      <c r="A46" s="696" t="s">
        <v>56</v>
      </c>
      <c r="B46" s="697"/>
      <c r="C46" s="697"/>
      <c r="D46" s="697"/>
      <c r="E46" s="697"/>
      <c r="F46" s="697"/>
      <c r="G46" s="697"/>
      <c r="H46" s="697"/>
      <c r="I46" s="697"/>
      <c r="J46" s="697"/>
      <c r="K46" s="697"/>
      <c r="L46" s="697"/>
      <c r="M46" s="698"/>
    </row>
    <row r="47" spans="1:20" s="295" customFormat="1">
      <c r="A47" s="699"/>
      <c r="B47" s="700"/>
      <c r="C47" s="700"/>
      <c r="D47" s="700"/>
      <c r="E47" s="700"/>
      <c r="F47" s="700"/>
      <c r="G47" s="700"/>
      <c r="H47" s="700"/>
      <c r="I47" s="700"/>
      <c r="J47" s="700"/>
      <c r="K47" s="700"/>
      <c r="L47" s="700"/>
      <c r="M47" s="700"/>
      <c r="N47" s="294"/>
    </row>
    <row r="48" spans="1:20" s="295" customFormat="1" ht="15">
      <c r="A48" s="693"/>
      <c r="B48" s="778"/>
      <c r="C48" s="778"/>
      <c r="D48" s="778"/>
      <c r="E48" s="778"/>
      <c r="F48" s="778"/>
      <c r="G48" s="778"/>
      <c r="H48" s="778"/>
      <c r="I48" s="778"/>
      <c r="J48" s="778"/>
      <c r="K48" s="778"/>
      <c r="L48" s="778"/>
      <c r="M48" s="778"/>
      <c r="N48" s="294"/>
    </row>
    <row r="49" spans="1:13" s="33" customFormat="1" ht="4.5" customHeight="1">
      <c r="A49" s="705"/>
      <c r="B49" s="706"/>
      <c r="C49" s="706"/>
      <c r="D49" s="706"/>
      <c r="E49" s="706"/>
      <c r="F49" s="706"/>
      <c r="G49" s="706"/>
      <c r="H49" s="706"/>
      <c r="I49" s="706"/>
      <c r="J49" s="706"/>
      <c r="K49" s="706"/>
      <c r="L49" s="706"/>
      <c r="M49" s="706"/>
    </row>
    <row r="50" spans="1:13" ht="15" customHeight="1">
      <c r="A50" s="707" t="s">
        <v>61</v>
      </c>
      <c r="B50" s="707"/>
      <c r="C50" s="707"/>
      <c r="D50" s="707"/>
      <c r="E50" s="707"/>
      <c r="F50" s="707"/>
      <c r="G50" s="707"/>
      <c r="H50" s="707"/>
      <c r="I50" s="707"/>
      <c r="J50" s="707"/>
      <c r="K50" s="707"/>
      <c r="L50" s="707"/>
      <c r="M50" s="707"/>
    </row>
    <row r="51" spans="1:13">
      <c r="A51" s="708"/>
      <c r="B51" s="709"/>
      <c r="C51" s="709"/>
      <c r="D51" s="709"/>
      <c r="E51" s="709"/>
      <c r="F51" s="709"/>
      <c r="G51" s="709"/>
      <c r="H51" s="709"/>
      <c r="I51" s="709"/>
      <c r="J51" s="709"/>
      <c r="K51" s="709"/>
      <c r="L51" s="709"/>
      <c r="M51" s="710"/>
    </row>
    <row r="52" spans="1:13" s="43" customFormat="1">
      <c r="A52" s="712" t="s">
        <v>24</v>
      </c>
      <c r="B52" s="712"/>
      <c r="C52" s="712"/>
      <c r="D52" s="713" t="s">
        <v>23</v>
      </c>
      <c r="E52" s="714"/>
      <c r="F52" s="714"/>
      <c r="G52" s="714"/>
      <c r="H52" s="715"/>
      <c r="I52" s="716" t="s">
        <v>22</v>
      </c>
      <c r="J52" s="717"/>
      <c r="K52" s="717"/>
      <c r="L52" s="717"/>
      <c r="M52" s="718"/>
    </row>
    <row r="53" spans="1:13">
      <c r="A53" s="675"/>
      <c r="B53" s="679"/>
      <c r="C53" s="676"/>
      <c r="D53" s="711"/>
      <c r="E53" s="711"/>
      <c r="F53" s="711"/>
      <c r="G53" s="711"/>
      <c r="H53" s="711"/>
      <c r="I53" s="711"/>
      <c r="J53" s="711"/>
      <c r="K53" s="711"/>
      <c r="L53" s="711"/>
      <c r="M53" s="711"/>
    </row>
    <row r="54" spans="1:13">
      <c r="A54" s="677"/>
      <c r="B54" s="680"/>
      <c r="C54" s="678"/>
      <c r="D54" s="711"/>
      <c r="E54" s="711"/>
      <c r="F54" s="711"/>
      <c r="G54" s="711"/>
      <c r="H54" s="711"/>
      <c r="I54" s="711"/>
      <c r="J54" s="711"/>
      <c r="K54" s="711"/>
      <c r="L54" s="711"/>
      <c r="M54" s="711"/>
    </row>
    <row r="55" spans="1:13" ht="55.5" customHeight="1">
      <c r="A55" s="629"/>
      <c r="B55" s="630"/>
      <c r="C55" s="631"/>
      <c r="D55" s="711"/>
      <c r="E55" s="711"/>
      <c r="F55" s="711"/>
      <c r="G55" s="711"/>
      <c r="H55" s="711"/>
      <c r="I55" s="711"/>
      <c r="J55" s="711"/>
      <c r="K55" s="711"/>
      <c r="L55" s="711"/>
      <c r="M55" s="711"/>
    </row>
    <row r="58" spans="1:13" ht="15.75" thickBot="1">
      <c r="A58" s="727" t="s">
        <v>203</v>
      </c>
      <c r="B58" s="728"/>
      <c r="C58" s="728"/>
      <c r="D58" s="728"/>
      <c r="E58" s="728"/>
      <c r="F58" s="728"/>
    </row>
    <row r="59" spans="1:13" ht="15" customHeight="1">
      <c r="A59" s="296" t="s">
        <v>144</v>
      </c>
      <c r="B59" s="729"/>
      <c r="C59" s="730"/>
      <c r="D59" s="730"/>
      <c r="E59" s="731"/>
      <c r="F59" s="296"/>
    </row>
    <row r="60" spans="1:13" s="286" customFormat="1">
      <c r="A60" s="297"/>
      <c r="B60" s="254" t="s">
        <v>145</v>
      </c>
      <c r="C60" s="254" t="s">
        <v>146</v>
      </c>
      <c r="D60" s="254" t="s">
        <v>147</v>
      </c>
      <c r="E60" s="254" t="s">
        <v>148</v>
      </c>
      <c r="F60" s="297" t="s">
        <v>280</v>
      </c>
    </row>
    <row r="61" spans="1:13" ht="26.25" thickBot="1">
      <c r="A61" s="256" t="s">
        <v>150</v>
      </c>
      <c r="B61" s="172">
        <v>8</v>
      </c>
      <c r="C61" s="172">
        <v>4</v>
      </c>
      <c r="D61" s="172">
        <v>8</v>
      </c>
      <c r="E61" s="173">
        <v>5</v>
      </c>
      <c r="F61" s="173">
        <v>25</v>
      </c>
    </row>
    <row r="62" spans="1:13" ht="51">
      <c r="A62" s="174" t="s">
        <v>230</v>
      </c>
      <c r="B62" s="195">
        <v>11</v>
      </c>
      <c r="C62" s="196">
        <v>24</v>
      </c>
      <c r="D62" s="196">
        <v>12</v>
      </c>
      <c r="E62" s="197">
        <v>5</v>
      </c>
      <c r="F62" s="198">
        <v>52</v>
      </c>
    </row>
    <row r="63" spans="1:13" s="286" customFormat="1" ht="14.25" customHeight="1">
      <c r="A63" s="254" t="s">
        <v>204</v>
      </c>
      <c r="B63" s="253">
        <v>6</v>
      </c>
      <c r="C63" s="253">
        <v>11</v>
      </c>
      <c r="D63" s="253">
        <v>6</v>
      </c>
      <c r="E63" s="253">
        <v>7</v>
      </c>
      <c r="F63" s="253">
        <v>30</v>
      </c>
    </row>
    <row r="64" spans="1:13" s="286" customFormat="1" ht="25.5">
      <c r="A64" s="297" t="s">
        <v>151</v>
      </c>
      <c r="B64" s="253">
        <v>14</v>
      </c>
      <c r="C64" s="253">
        <v>10</v>
      </c>
      <c r="D64" s="253">
        <v>10</v>
      </c>
      <c r="E64" s="253">
        <v>7</v>
      </c>
      <c r="F64" s="253">
        <v>41</v>
      </c>
    </row>
    <row r="65" spans="1:7" ht="15" thickBot="1">
      <c r="A65" s="256" t="s">
        <v>154</v>
      </c>
      <c r="B65" s="172">
        <v>11</v>
      </c>
      <c r="C65" s="172">
        <v>4</v>
      </c>
      <c r="D65" s="172">
        <v>10</v>
      </c>
      <c r="E65" s="173">
        <v>3</v>
      </c>
      <c r="F65" s="173">
        <v>28</v>
      </c>
    </row>
    <row r="66" spans="1:7" ht="39" thickBot="1">
      <c r="A66" s="256" t="s">
        <v>205</v>
      </c>
      <c r="B66" s="172">
        <v>9</v>
      </c>
      <c r="C66" s="172">
        <v>21</v>
      </c>
      <c r="D66" s="172">
        <v>7</v>
      </c>
      <c r="E66" s="173">
        <v>4</v>
      </c>
      <c r="F66" s="173">
        <v>41</v>
      </c>
    </row>
    <row r="67" spans="1:7" ht="51.75" thickBot="1">
      <c r="A67" s="256" t="s">
        <v>262</v>
      </c>
      <c r="B67" s="172">
        <v>3</v>
      </c>
      <c r="C67" s="172">
        <v>5</v>
      </c>
      <c r="D67" s="172">
        <v>2</v>
      </c>
      <c r="E67" s="173">
        <v>3</v>
      </c>
      <c r="F67" s="173">
        <v>13</v>
      </c>
    </row>
    <row r="68" spans="1:7" ht="51.75" thickBot="1">
      <c r="A68" s="256" t="s">
        <v>206</v>
      </c>
      <c r="B68" s="172">
        <v>2</v>
      </c>
      <c r="C68" s="172">
        <v>0</v>
      </c>
      <c r="D68" s="172">
        <v>2</v>
      </c>
      <c r="E68" s="173">
        <v>0</v>
      </c>
      <c r="F68" s="173">
        <v>4</v>
      </c>
    </row>
    <row r="69" spans="1:7" ht="26.25" thickBot="1">
      <c r="A69" s="256" t="s">
        <v>207</v>
      </c>
      <c r="B69" s="172">
        <v>9</v>
      </c>
      <c r="C69" s="172">
        <v>7</v>
      </c>
      <c r="D69" s="172">
        <v>10</v>
      </c>
      <c r="E69" s="173">
        <v>3</v>
      </c>
      <c r="F69" s="173">
        <v>29</v>
      </c>
    </row>
    <row r="70" spans="1:7" ht="26.25" thickBot="1">
      <c r="A70" s="256" t="s">
        <v>208</v>
      </c>
      <c r="B70" s="172">
        <v>12</v>
      </c>
      <c r="C70" s="172">
        <v>29</v>
      </c>
      <c r="D70" s="172">
        <v>12</v>
      </c>
      <c r="E70" s="173">
        <v>8</v>
      </c>
      <c r="F70" s="173">
        <v>61</v>
      </c>
    </row>
    <row r="71" spans="1:7" ht="51.75" thickBot="1">
      <c r="A71" s="256" t="s">
        <v>209</v>
      </c>
      <c r="B71" s="172">
        <v>3</v>
      </c>
      <c r="C71" s="172">
        <v>0</v>
      </c>
      <c r="D71" s="172">
        <v>2</v>
      </c>
      <c r="E71" s="173">
        <v>0</v>
      </c>
      <c r="F71" s="173">
        <v>5</v>
      </c>
      <c r="G71" s="165"/>
    </row>
    <row r="72" spans="1:7" ht="15.75" thickBot="1">
      <c r="A72" s="296"/>
      <c r="B72" s="701" t="s">
        <v>210</v>
      </c>
      <c r="C72" s="702"/>
      <c r="D72" s="702"/>
      <c r="E72" s="703"/>
      <c r="F72" s="193"/>
      <c r="G72" s="165"/>
    </row>
    <row r="73" spans="1:7" ht="15.75" customHeight="1" thickBot="1">
      <c r="A73" s="313"/>
      <c r="B73" s="171" t="s">
        <v>211</v>
      </c>
      <c r="C73" s="171" t="s">
        <v>212</v>
      </c>
      <c r="D73" s="192" t="s">
        <v>138</v>
      </c>
      <c r="E73" s="704" t="s">
        <v>139</v>
      </c>
      <c r="F73" s="704"/>
      <c r="G73" s="176" t="s">
        <v>133</v>
      </c>
    </row>
    <row r="74" spans="1:7" ht="38.25">
      <c r="A74" s="255" t="s">
        <v>213</v>
      </c>
      <c r="B74" s="257">
        <v>261</v>
      </c>
      <c r="C74" s="258">
        <v>304</v>
      </c>
      <c r="D74" s="259">
        <v>267</v>
      </c>
      <c r="E74" s="732">
        <v>153</v>
      </c>
      <c r="F74" s="733"/>
      <c r="G74" s="252">
        <v>985</v>
      </c>
    </row>
    <row r="75" spans="1:7" ht="14.25" customHeight="1" thickBot="1">
      <c r="A75" s="256" t="s">
        <v>214</v>
      </c>
      <c r="B75" s="172">
        <v>108</v>
      </c>
      <c r="C75" s="175">
        <v>174</v>
      </c>
      <c r="D75" s="182">
        <v>164</v>
      </c>
      <c r="E75" s="722">
        <v>93</v>
      </c>
      <c r="F75" s="722"/>
      <c r="G75" s="252">
        <v>539</v>
      </c>
    </row>
    <row r="76" spans="1:7" ht="15" customHeight="1" thickBot="1">
      <c r="A76" s="256" t="s">
        <v>150</v>
      </c>
      <c r="B76" s="172">
        <v>6</v>
      </c>
      <c r="C76" s="175">
        <v>5</v>
      </c>
      <c r="D76" s="182">
        <v>10</v>
      </c>
      <c r="E76" s="723">
        <v>2</v>
      </c>
      <c r="F76" s="724"/>
      <c r="G76" s="252">
        <v>23</v>
      </c>
    </row>
    <row r="77" spans="1:7" ht="77.25" thickBot="1">
      <c r="A77" s="256" t="s">
        <v>215</v>
      </c>
      <c r="B77" s="172">
        <v>56</v>
      </c>
      <c r="C77" s="175">
        <v>86</v>
      </c>
      <c r="D77" s="182">
        <v>103</v>
      </c>
      <c r="E77" s="723">
        <v>54</v>
      </c>
      <c r="F77" s="724"/>
      <c r="G77" s="252">
        <v>299</v>
      </c>
    </row>
    <row r="78" spans="1:7" ht="26.25" thickBot="1">
      <c r="A78" s="256" t="s">
        <v>216</v>
      </c>
      <c r="B78" s="172">
        <v>41</v>
      </c>
      <c r="C78" s="175">
        <v>45</v>
      </c>
      <c r="D78" s="182">
        <v>15</v>
      </c>
      <c r="E78" s="723">
        <v>12</v>
      </c>
      <c r="F78" s="724"/>
      <c r="G78" s="252">
        <v>113</v>
      </c>
    </row>
    <row r="79" spans="1:7" ht="51.75" thickBot="1">
      <c r="A79" s="256" t="s">
        <v>217</v>
      </c>
      <c r="B79" s="172">
        <v>25</v>
      </c>
      <c r="C79" s="175">
        <v>27</v>
      </c>
      <c r="D79" s="182">
        <v>19</v>
      </c>
      <c r="E79" s="723">
        <v>35</v>
      </c>
      <c r="F79" s="724"/>
      <c r="G79" s="252">
        <v>106</v>
      </c>
    </row>
    <row r="80" spans="1:7" ht="15.75" thickBot="1">
      <c r="A80" s="256" t="s">
        <v>218</v>
      </c>
      <c r="B80" s="172">
        <v>18</v>
      </c>
      <c r="C80" s="175">
        <v>27</v>
      </c>
      <c r="D80" s="182">
        <v>17</v>
      </c>
      <c r="E80" s="723">
        <v>22</v>
      </c>
      <c r="F80" s="724"/>
      <c r="G80" s="252">
        <v>84</v>
      </c>
    </row>
    <row r="81" spans="1:7" ht="51.75" thickBot="1">
      <c r="A81" s="256" t="s">
        <v>219</v>
      </c>
      <c r="B81" s="172">
        <v>3</v>
      </c>
      <c r="C81" s="172">
        <v>5</v>
      </c>
      <c r="D81" s="182">
        <v>18</v>
      </c>
      <c r="E81" s="740">
        <v>14</v>
      </c>
      <c r="F81" s="740"/>
      <c r="G81" s="252">
        <v>40</v>
      </c>
    </row>
    <row r="82" spans="1:7" ht="15">
      <c r="A82" s="165"/>
      <c r="B82" s="165"/>
      <c r="C82" s="165"/>
      <c r="D82" s="165"/>
      <c r="E82" s="165"/>
      <c r="F82" s="183"/>
      <c r="G82" s="165"/>
    </row>
    <row r="83" spans="1:7" ht="15.75">
      <c r="A83" s="725" t="s">
        <v>220</v>
      </c>
      <c r="B83" s="725"/>
      <c r="C83" s="725"/>
      <c r="D83" s="725"/>
      <c r="E83" s="726"/>
      <c r="F83" s="177"/>
      <c r="G83" s="165"/>
    </row>
    <row r="84" spans="1:7" ht="31.5">
      <c r="A84" s="168" t="s">
        <v>134</v>
      </c>
      <c r="B84" s="168" t="s">
        <v>135</v>
      </c>
      <c r="C84" s="168" t="s">
        <v>135</v>
      </c>
      <c r="D84" s="168" t="s">
        <v>135</v>
      </c>
      <c r="E84" s="179" t="s">
        <v>135</v>
      </c>
      <c r="F84" s="177" t="s">
        <v>133</v>
      </c>
      <c r="G84" s="165"/>
    </row>
    <row r="85" spans="1:7" ht="16.5" thickBot="1">
      <c r="A85" s="169"/>
      <c r="B85" s="170" t="s">
        <v>136</v>
      </c>
      <c r="C85" s="170" t="s">
        <v>137</v>
      </c>
      <c r="D85" s="170" t="s">
        <v>138</v>
      </c>
      <c r="E85" s="180" t="s">
        <v>139</v>
      </c>
      <c r="F85" s="177"/>
      <c r="G85" s="165"/>
    </row>
    <row r="86" spans="1:7" ht="16.5" thickBot="1">
      <c r="A86" s="166"/>
      <c r="B86" s="167"/>
      <c r="C86" s="167"/>
      <c r="D86" s="167"/>
      <c r="E86" s="181"/>
      <c r="F86" s="177"/>
      <c r="G86" s="165"/>
    </row>
    <row r="87" spans="1:7" ht="16.5" thickBot="1">
      <c r="A87" s="166"/>
      <c r="B87" s="167"/>
      <c r="C87" s="167"/>
      <c r="D87" s="167"/>
      <c r="E87" s="181"/>
      <c r="F87" s="177"/>
      <c r="G87" s="165"/>
    </row>
    <row r="88" spans="1:7" ht="16.5" thickBot="1">
      <c r="A88" s="166"/>
      <c r="B88" s="167"/>
      <c r="C88" s="167"/>
      <c r="D88" s="167"/>
      <c r="E88" s="181"/>
      <c r="F88" s="177"/>
      <c r="G88" s="165"/>
    </row>
    <row r="89" spans="1:7" ht="15">
      <c r="A89" s="165"/>
      <c r="B89" s="165"/>
      <c r="C89" s="165"/>
      <c r="D89" s="165"/>
      <c r="E89" s="165"/>
      <c r="F89" s="177"/>
      <c r="G89" s="165"/>
    </row>
    <row r="90" spans="1:7" ht="15.75">
      <c r="A90" s="734" t="s">
        <v>221</v>
      </c>
      <c r="B90" s="734"/>
      <c r="C90" s="734"/>
      <c r="D90" s="734"/>
      <c r="E90" s="735"/>
      <c r="F90" s="177"/>
      <c r="G90" s="165"/>
    </row>
    <row r="91" spans="1:7" ht="48" thickBot="1">
      <c r="A91" s="169" t="s">
        <v>222</v>
      </c>
      <c r="B91" s="170" t="s">
        <v>136</v>
      </c>
      <c r="C91" s="170" t="s">
        <v>137</v>
      </c>
      <c r="D91" s="170" t="s">
        <v>138</v>
      </c>
      <c r="E91" s="180" t="s">
        <v>139</v>
      </c>
      <c r="F91" s="177" t="s">
        <v>133</v>
      </c>
      <c r="G91" s="165"/>
    </row>
    <row r="92" spans="1:7" ht="16.5" thickBot="1">
      <c r="A92" s="166"/>
      <c r="B92" s="167">
        <v>15</v>
      </c>
      <c r="C92" s="167">
        <v>14</v>
      </c>
      <c r="D92" s="167">
        <v>13</v>
      </c>
      <c r="E92" s="181">
        <v>6</v>
      </c>
      <c r="F92" s="194">
        <v>48</v>
      </c>
      <c r="G92" s="165"/>
    </row>
    <row r="93" spans="1:7" ht="16.5" thickBot="1">
      <c r="A93" s="166"/>
      <c r="B93" s="167"/>
      <c r="C93" s="167"/>
      <c r="D93" s="167"/>
      <c r="E93" s="181"/>
      <c r="F93" s="177"/>
      <c r="G93" s="165"/>
    </row>
    <row r="94" spans="1:7" ht="16.5" thickBot="1">
      <c r="A94" s="166"/>
      <c r="B94" s="167"/>
      <c r="C94" s="167"/>
      <c r="D94" s="167"/>
      <c r="E94" s="181"/>
      <c r="F94" s="177"/>
      <c r="G94" s="165"/>
    </row>
    <row r="95" spans="1:7" ht="15">
      <c r="A95" s="165"/>
      <c r="B95" s="165"/>
      <c r="C95" s="165"/>
      <c r="D95" s="165"/>
      <c r="E95" s="165"/>
      <c r="F95" s="177"/>
      <c r="G95" s="165"/>
    </row>
    <row r="96" spans="1:7" ht="15.75">
      <c r="A96" s="736" t="s">
        <v>223</v>
      </c>
      <c r="B96" s="737"/>
      <c r="C96" s="737"/>
      <c r="D96" s="737"/>
      <c r="E96" s="737"/>
      <c r="F96" s="737"/>
      <c r="G96" s="737"/>
    </row>
    <row r="97" spans="1:7" ht="60">
      <c r="A97" s="168" t="s">
        <v>134</v>
      </c>
      <c r="B97" s="190" t="s">
        <v>224</v>
      </c>
      <c r="C97" s="190" t="s">
        <v>225</v>
      </c>
      <c r="D97" s="190" t="s">
        <v>226</v>
      </c>
      <c r="E97" s="191" t="s">
        <v>227</v>
      </c>
      <c r="F97" s="185" t="s">
        <v>228</v>
      </c>
      <c r="G97" s="185" t="s">
        <v>231</v>
      </c>
    </row>
    <row r="98" spans="1:7" ht="15.75">
      <c r="A98" s="188" t="s">
        <v>136</v>
      </c>
      <c r="B98" s="189">
        <v>568</v>
      </c>
      <c r="C98" s="189">
        <v>131</v>
      </c>
      <c r="D98" s="189">
        <v>64</v>
      </c>
      <c r="E98" s="189">
        <v>265</v>
      </c>
      <c r="F98" s="184">
        <v>111</v>
      </c>
      <c r="G98" s="184">
        <v>21</v>
      </c>
    </row>
    <row r="99" spans="1:7" ht="15.75">
      <c r="A99" s="188" t="s">
        <v>137</v>
      </c>
      <c r="B99" s="189">
        <v>632</v>
      </c>
      <c r="C99" s="189">
        <v>113</v>
      </c>
      <c r="D99" s="189">
        <v>60</v>
      </c>
      <c r="E99" s="189">
        <v>157</v>
      </c>
      <c r="F99" s="184">
        <v>160</v>
      </c>
      <c r="G99" s="184">
        <v>18</v>
      </c>
    </row>
    <row r="100" spans="1:7" ht="15.75">
      <c r="A100" s="186" t="s">
        <v>138</v>
      </c>
      <c r="B100" s="187">
        <v>560</v>
      </c>
      <c r="C100" s="187">
        <v>103</v>
      </c>
      <c r="D100" s="187">
        <v>69</v>
      </c>
      <c r="E100" s="178">
        <v>245</v>
      </c>
      <c r="F100" s="184">
        <v>138</v>
      </c>
      <c r="G100" s="184">
        <v>14</v>
      </c>
    </row>
    <row r="101" spans="1:7" ht="15.75">
      <c r="A101" s="188" t="s">
        <v>139</v>
      </c>
      <c r="B101" s="189">
        <v>412</v>
      </c>
      <c r="C101" s="189">
        <v>82</v>
      </c>
      <c r="D101" s="189">
        <v>20</v>
      </c>
      <c r="E101" s="189">
        <v>54</v>
      </c>
      <c r="F101" s="184">
        <v>95</v>
      </c>
      <c r="G101" s="184">
        <v>13</v>
      </c>
    </row>
    <row r="102" spans="1:7" ht="15.75">
      <c r="A102" s="188" t="s">
        <v>133</v>
      </c>
      <c r="B102" s="189">
        <v>2172</v>
      </c>
      <c r="C102" s="189">
        <v>429</v>
      </c>
      <c r="D102" s="189">
        <v>213</v>
      </c>
      <c r="E102" s="189">
        <v>721</v>
      </c>
      <c r="F102" s="184">
        <v>504</v>
      </c>
      <c r="G102" s="184">
        <v>66</v>
      </c>
    </row>
    <row r="103" spans="1:7" ht="15.75">
      <c r="A103" s="188"/>
      <c r="B103" s="189"/>
      <c r="C103" s="189"/>
      <c r="D103" s="189"/>
      <c r="E103" s="189"/>
      <c r="F103" s="177"/>
      <c r="G103" s="177"/>
    </row>
    <row r="104" spans="1:7" ht="15.75">
      <c r="A104" s="188"/>
      <c r="B104" s="734" t="s">
        <v>229</v>
      </c>
      <c r="C104" s="734"/>
      <c r="D104" s="734"/>
      <c r="E104" s="734"/>
      <c r="F104" s="735"/>
      <c r="G104" s="177"/>
    </row>
    <row r="105" spans="1:7" ht="45">
      <c r="A105" s="314" t="s">
        <v>144</v>
      </c>
      <c r="B105" s="314" t="s">
        <v>145</v>
      </c>
      <c r="C105" s="314" t="s">
        <v>146</v>
      </c>
      <c r="D105" s="314" t="s">
        <v>147</v>
      </c>
      <c r="E105" s="314" t="s">
        <v>148</v>
      </c>
      <c r="F105" s="314" t="s">
        <v>149</v>
      </c>
      <c r="G105" s="251"/>
    </row>
    <row r="106" spans="1:7" ht="30">
      <c r="A106" s="315" t="s">
        <v>150</v>
      </c>
      <c r="B106" s="316">
        <v>65</v>
      </c>
      <c r="C106" s="316">
        <v>92</v>
      </c>
      <c r="D106" s="316">
        <v>157</v>
      </c>
      <c r="E106" s="316">
        <v>73</v>
      </c>
      <c r="F106" s="316">
        <f>SUM(B106:E106)</f>
        <v>387</v>
      </c>
      <c r="G106" s="165"/>
    </row>
    <row r="107" spans="1:7" ht="30.75" thickBot="1">
      <c r="A107" s="317" t="s">
        <v>151</v>
      </c>
      <c r="B107" s="318">
        <v>9</v>
      </c>
      <c r="C107" s="319">
        <v>13</v>
      </c>
      <c r="D107" s="319">
        <v>7</v>
      </c>
      <c r="E107" s="320">
        <v>6</v>
      </c>
      <c r="F107" s="321">
        <f t="shared" ref="F107:F116" si="2">SUM(B107:E107)</f>
        <v>35</v>
      </c>
      <c r="G107" s="165"/>
    </row>
    <row r="108" spans="1:7" ht="30">
      <c r="A108" s="322" t="s">
        <v>152</v>
      </c>
      <c r="B108" s="323">
        <v>37</v>
      </c>
      <c r="C108" s="324">
        <v>45</v>
      </c>
      <c r="D108" s="324">
        <v>54</v>
      </c>
      <c r="E108" s="325">
        <v>40</v>
      </c>
      <c r="F108" s="326">
        <f t="shared" si="2"/>
        <v>176</v>
      </c>
      <c r="G108" s="165"/>
    </row>
    <row r="109" spans="1:7" ht="15" customHeight="1" thickBot="1">
      <c r="A109" s="327" t="s">
        <v>153</v>
      </c>
      <c r="B109" s="328">
        <v>25</v>
      </c>
      <c r="C109" s="328">
        <v>43</v>
      </c>
      <c r="D109" s="328">
        <v>25</v>
      </c>
      <c r="E109" s="329">
        <v>13</v>
      </c>
      <c r="F109" s="329">
        <f t="shared" si="2"/>
        <v>106</v>
      </c>
      <c r="G109" s="165"/>
    </row>
    <row r="110" spans="1:7" ht="15.75" thickBot="1">
      <c r="A110" s="327" t="s">
        <v>154</v>
      </c>
      <c r="B110" s="328">
        <v>7</v>
      </c>
      <c r="C110" s="328">
        <v>8</v>
      </c>
      <c r="D110" s="328">
        <v>6</v>
      </c>
      <c r="E110" s="329">
        <v>3</v>
      </c>
      <c r="F110" s="329">
        <f t="shared" si="2"/>
        <v>24</v>
      </c>
      <c r="G110" s="165"/>
    </row>
    <row r="111" spans="1:7" ht="15" customHeight="1" thickBot="1">
      <c r="A111" s="327" t="s">
        <v>155</v>
      </c>
      <c r="B111" s="328">
        <v>47</v>
      </c>
      <c r="C111" s="328">
        <v>98</v>
      </c>
      <c r="D111" s="328">
        <v>48</v>
      </c>
      <c r="E111" s="329">
        <v>36</v>
      </c>
      <c r="F111" s="329">
        <f t="shared" si="2"/>
        <v>229</v>
      </c>
      <c r="G111" s="165"/>
    </row>
    <row r="112" spans="1:7" ht="75.75" thickBot="1">
      <c r="A112" s="327" t="s">
        <v>156</v>
      </c>
      <c r="B112" s="328">
        <v>16</v>
      </c>
      <c r="C112" s="328">
        <v>16</v>
      </c>
      <c r="D112" s="328">
        <v>4</v>
      </c>
      <c r="E112" s="329">
        <v>11</v>
      </c>
      <c r="F112" s="329">
        <f t="shared" si="2"/>
        <v>47</v>
      </c>
      <c r="G112" s="165"/>
    </row>
    <row r="113" spans="1:7" ht="90.75" thickBot="1">
      <c r="A113" s="327" t="s">
        <v>157</v>
      </c>
      <c r="B113" s="328">
        <v>2</v>
      </c>
      <c r="C113" s="328">
        <v>4</v>
      </c>
      <c r="D113" s="328">
        <v>4</v>
      </c>
      <c r="E113" s="329">
        <v>6</v>
      </c>
      <c r="F113" s="329">
        <f t="shared" si="2"/>
        <v>16</v>
      </c>
      <c r="G113" s="165"/>
    </row>
    <row r="114" spans="1:7" ht="45.75" thickBot="1">
      <c r="A114" s="327" t="s">
        <v>158</v>
      </c>
      <c r="B114" s="328">
        <v>420</v>
      </c>
      <c r="C114" s="328">
        <v>544</v>
      </c>
      <c r="D114" s="328">
        <v>246</v>
      </c>
      <c r="E114" s="329">
        <v>348</v>
      </c>
      <c r="F114" s="329">
        <f t="shared" si="2"/>
        <v>1558</v>
      </c>
      <c r="G114" s="165"/>
    </row>
    <row r="115" spans="1:7" ht="30.75" thickBot="1">
      <c r="A115" s="327" t="s">
        <v>159</v>
      </c>
      <c r="B115" s="328">
        <v>270</v>
      </c>
      <c r="C115" s="328">
        <v>310</v>
      </c>
      <c r="D115" s="328">
        <v>267</v>
      </c>
      <c r="E115" s="329">
        <v>143</v>
      </c>
      <c r="F115" s="329">
        <f t="shared" si="2"/>
        <v>990</v>
      </c>
    </row>
    <row r="116" spans="1:7" ht="30.75" thickBot="1">
      <c r="A116" s="327" t="s">
        <v>160</v>
      </c>
      <c r="B116" s="328">
        <v>345</v>
      </c>
      <c r="C116" s="328">
        <v>283</v>
      </c>
      <c r="D116" s="328">
        <v>238</v>
      </c>
      <c r="E116" s="329">
        <v>451</v>
      </c>
      <c r="F116" s="329">
        <f t="shared" si="2"/>
        <v>1317</v>
      </c>
    </row>
    <row r="117" spans="1:7" ht="15">
      <c r="A117" s="165"/>
      <c r="B117" s="165"/>
      <c r="C117" s="165"/>
      <c r="D117" s="165"/>
      <c r="E117" s="165"/>
      <c r="F117" s="177"/>
    </row>
    <row r="118" spans="1:7" ht="15.75">
      <c r="A118" s="738"/>
      <c r="B118" s="738"/>
      <c r="C118" s="738"/>
      <c r="D118" s="738"/>
      <c r="E118" s="739"/>
      <c r="F118" s="177"/>
    </row>
    <row r="119" spans="1:7" ht="15.75">
      <c r="A119" s="168"/>
      <c r="B119" s="168"/>
      <c r="C119" s="168"/>
      <c r="D119" s="168"/>
      <c r="E119" s="179"/>
      <c r="F119" s="177"/>
    </row>
    <row r="120" spans="1:7" ht="16.5" thickBot="1">
      <c r="A120" s="169"/>
      <c r="B120" s="170"/>
      <c r="C120" s="170"/>
      <c r="D120" s="170"/>
      <c r="E120" s="180"/>
      <c r="F120" s="177"/>
    </row>
    <row r="121" spans="1:7" ht="16.5" thickBot="1">
      <c r="A121" s="166"/>
      <c r="B121" s="167"/>
      <c r="C121" s="167"/>
      <c r="D121" s="167"/>
      <c r="E121" s="181"/>
      <c r="F121" s="177"/>
    </row>
    <row r="122" spans="1:7" ht="16.5" thickBot="1">
      <c r="A122" s="166"/>
      <c r="B122" s="167"/>
      <c r="C122" s="167"/>
      <c r="D122" s="167"/>
      <c r="E122" s="181"/>
      <c r="F122" s="177"/>
    </row>
    <row r="123" spans="1:7" ht="16.5" thickBot="1">
      <c r="A123" s="166"/>
      <c r="B123" s="167"/>
      <c r="C123" s="167"/>
      <c r="D123" s="167"/>
      <c r="E123" s="181"/>
      <c r="F123" s="177"/>
    </row>
    <row r="126" spans="1:7" ht="15">
      <c r="B126" s="177"/>
      <c r="C126" s="298" t="s">
        <v>281</v>
      </c>
      <c r="D126" s="177"/>
      <c r="E126" s="299"/>
      <c r="F126" s="299"/>
      <c r="G126" s="299"/>
    </row>
    <row r="127" spans="1:7" ht="15">
      <c r="B127" s="165"/>
      <c r="C127" s="300" t="s">
        <v>16</v>
      </c>
      <c r="D127" s="300" t="s">
        <v>282</v>
      </c>
      <c r="E127" s="299"/>
      <c r="F127" s="299"/>
      <c r="G127" s="299"/>
    </row>
    <row r="128" spans="1:7">
      <c r="B128" s="301" t="s">
        <v>283</v>
      </c>
      <c r="C128" s="302">
        <v>0.21035284994183792</v>
      </c>
      <c r="D128" s="303">
        <v>325500</v>
      </c>
      <c r="E128" s="299"/>
      <c r="F128" s="299"/>
      <c r="G128" s="299"/>
    </row>
    <row r="129" spans="2:7">
      <c r="B129" s="301" t="s">
        <v>284</v>
      </c>
      <c r="C129" s="302">
        <v>0.4129507561070182</v>
      </c>
      <c r="D129" s="303">
        <v>639000</v>
      </c>
      <c r="E129" s="299"/>
      <c r="F129" s="299"/>
      <c r="G129" s="299"/>
    </row>
    <row r="130" spans="2:7">
      <c r="B130" s="301" t="s">
        <v>285</v>
      </c>
      <c r="C130" s="302">
        <v>0.37669639395114385</v>
      </c>
      <c r="D130" s="304">
        <v>582900</v>
      </c>
      <c r="E130" s="299"/>
      <c r="F130" s="299"/>
      <c r="G130" s="305">
        <f>D131+D137</f>
        <v>3830411.46</v>
      </c>
    </row>
    <row r="131" spans="2:7">
      <c r="B131" s="301" t="s">
        <v>132</v>
      </c>
      <c r="C131" s="306">
        <v>1</v>
      </c>
      <c r="D131" s="307">
        <v>1547400</v>
      </c>
      <c r="E131" s="299"/>
      <c r="F131" s="299"/>
      <c r="G131" s="299"/>
    </row>
    <row r="132" spans="2:7" ht="15">
      <c r="B132" s="286"/>
      <c r="C132" s="298" t="s">
        <v>286</v>
      </c>
      <c r="D132" s="177"/>
      <c r="E132" s="299"/>
      <c r="F132" s="299"/>
      <c r="G132" s="299"/>
    </row>
    <row r="133" spans="2:7">
      <c r="B133" s="308" t="s">
        <v>287</v>
      </c>
      <c r="C133" s="309">
        <v>6.6739025479968461E-2</v>
      </c>
      <c r="D133" s="303">
        <v>152365.96</v>
      </c>
    </row>
    <row r="134" spans="2:7">
      <c r="B134" s="308" t="s">
        <v>288</v>
      </c>
      <c r="C134" s="309">
        <v>4.530748172416095E-2</v>
      </c>
      <c r="D134" s="303">
        <v>103437.5</v>
      </c>
    </row>
    <row r="135" spans="2:7">
      <c r="B135" s="308" t="s">
        <v>289</v>
      </c>
      <c r="C135" s="309">
        <v>0.62733281242486627</v>
      </c>
      <c r="D135" s="303">
        <v>1432208</v>
      </c>
    </row>
    <row r="136" spans="2:7">
      <c r="B136" s="308" t="s">
        <v>290</v>
      </c>
      <c r="C136" s="309">
        <v>0.26062068037100439</v>
      </c>
      <c r="D136" s="303">
        <v>595000</v>
      </c>
    </row>
    <row r="137" spans="2:7">
      <c r="B137" s="310" t="s">
        <v>132</v>
      </c>
      <c r="C137" s="311">
        <v>1</v>
      </c>
      <c r="D137" s="312">
        <v>2283011.46</v>
      </c>
    </row>
  </sheetData>
  <mergeCells count="95">
    <mergeCell ref="A48:M48"/>
    <mergeCell ref="A45:E45"/>
    <mergeCell ref="J45:M45"/>
    <mergeCell ref="N14:S14"/>
    <mergeCell ref="N15:S15"/>
    <mergeCell ref="N16:S16"/>
    <mergeCell ref="A43:E43"/>
    <mergeCell ref="J43:M43"/>
    <mergeCell ref="A41:E41"/>
    <mergeCell ref="J41:M41"/>
    <mergeCell ref="A42:E42"/>
    <mergeCell ref="A40:M40"/>
    <mergeCell ref="A32:M32"/>
    <mergeCell ref="A29:E29"/>
    <mergeCell ref="F29:G29"/>
    <mergeCell ref="H29:I29"/>
    <mergeCell ref="A39:M39"/>
    <mergeCell ref="A30:E30"/>
    <mergeCell ref="F30:M30"/>
    <mergeCell ref="A31:M31"/>
    <mergeCell ref="A37:M37"/>
    <mergeCell ref="A38:M38"/>
    <mergeCell ref="A33:M33"/>
    <mergeCell ref="A34:M34"/>
    <mergeCell ref="A35:M35"/>
    <mergeCell ref="A28:E28"/>
    <mergeCell ref="F28:G28"/>
    <mergeCell ref="H28:I28"/>
    <mergeCell ref="A21:E21"/>
    <mergeCell ref="F21:G21"/>
    <mergeCell ref="H21:I21"/>
    <mergeCell ref="A22:E23"/>
    <mergeCell ref="F22:M23"/>
    <mergeCell ref="A24:E24"/>
    <mergeCell ref="F24:G24"/>
    <mergeCell ref="H24:I24"/>
    <mergeCell ref="A25:E25"/>
    <mergeCell ref="F25:G25"/>
    <mergeCell ref="H25:I25"/>
    <mergeCell ref="A26:E27"/>
    <mergeCell ref="F26:M27"/>
    <mergeCell ref="A17:C17"/>
    <mergeCell ref="A19:M19"/>
    <mergeCell ref="A20:E20"/>
    <mergeCell ref="F20:G20"/>
    <mergeCell ref="H20:I20"/>
    <mergeCell ref="B16:C16"/>
    <mergeCell ref="A7:B7"/>
    <mergeCell ref="C7:M7"/>
    <mergeCell ref="A9:C9"/>
    <mergeCell ref="D9:J9"/>
    <mergeCell ref="K9:M9"/>
    <mergeCell ref="B10:C10"/>
    <mergeCell ref="B11:C11"/>
    <mergeCell ref="B12:C12"/>
    <mergeCell ref="B13:C13"/>
    <mergeCell ref="B14:C14"/>
    <mergeCell ref="B15:C15"/>
    <mergeCell ref="A1:M1"/>
    <mergeCell ref="A2:M2"/>
    <mergeCell ref="A3:B3"/>
    <mergeCell ref="C3:M3"/>
    <mergeCell ref="A5:B5"/>
    <mergeCell ref="C5:M5"/>
    <mergeCell ref="A90:E90"/>
    <mergeCell ref="A96:G96"/>
    <mergeCell ref="B104:F104"/>
    <mergeCell ref="A118:E118"/>
    <mergeCell ref="E78:F78"/>
    <mergeCell ref="E79:F79"/>
    <mergeCell ref="E80:F80"/>
    <mergeCell ref="E81:F81"/>
    <mergeCell ref="E75:F75"/>
    <mergeCell ref="E76:F76"/>
    <mergeCell ref="A83:E83"/>
    <mergeCell ref="A58:F58"/>
    <mergeCell ref="B59:E59"/>
    <mergeCell ref="E77:F77"/>
    <mergeCell ref="E74:F74"/>
    <mergeCell ref="J42:M42"/>
    <mergeCell ref="A46:M46"/>
    <mergeCell ref="A47:M47"/>
    <mergeCell ref="B72:E72"/>
    <mergeCell ref="E73:F73"/>
    <mergeCell ref="A49:M49"/>
    <mergeCell ref="A50:M50"/>
    <mergeCell ref="A51:M51"/>
    <mergeCell ref="A53:C55"/>
    <mergeCell ref="D53:H55"/>
    <mergeCell ref="I53:M55"/>
    <mergeCell ref="A52:C52"/>
    <mergeCell ref="D52:H52"/>
    <mergeCell ref="I52:M52"/>
    <mergeCell ref="A44:E44"/>
    <mergeCell ref="J44:M44"/>
  </mergeCells>
  <pageMargins left="0.511811024" right="0.511811024" top="0.78740157499999996" bottom="0.78740157499999996" header="0.31496062000000002" footer="0.31496062000000002"/>
  <pageSetup paperSize="9" scale="4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452</v>
      </c>
      <c r="C6" s="420"/>
      <c r="D6" s="420"/>
      <c r="E6" s="420"/>
      <c r="F6" s="420"/>
      <c r="G6" s="421"/>
    </row>
    <row r="7" spans="1:8" ht="26.25" customHeight="1">
      <c r="A7" s="336" t="s">
        <v>306</v>
      </c>
      <c r="B7" s="416" t="s">
        <v>366</v>
      </c>
      <c r="C7" s="417"/>
      <c r="D7" s="417"/>
      <c r="E7" s="417"/>
      <c r="F7" s="417"/>
      <c r="G7" s="418"/>
    </row>
    <row r="8" spans="1:8" ht="29.25" customHeight="1">
      <c r="A8" s="336" t="s">
        <v>307</v>
      </c>
      <c r="B8" s="416" t="s">
        <v>367</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368</v>
      </c>
      <c r="B12" s="426"/>
      <c r="C12" s="427" t="s">
        <v>363</v>
      </c>
      <c r="D12" s="428"/>
      <c r="E12" s="338">
        <v>78</v>
      </c>
      <c r="F12" s="351">
        <f>IFERROR(E12*E16/100,0)</f>
        <v>68.438104881157187</v>
      </c>
      <c r="G12" s="350">
        <f>IFERROR(F12/E12*100,0)</f>
        <v>87.74116010404768</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1235050</v>
      </c>
      <c r="B15" s="373">
        <v>5996020.7999999998</v>
      </c>
      <c r="C15" s="341">
        <v>5731387.3499999996</v>
      </c>
      <c r="D15" s="341">
        <v>5731387.3499999996</v>
      </c>
      <c r="E15" s="341">
        <v>5260978.21</v>
      </c>
      <c r="F15" s="342">
        <v>0</v>
      </c>
      <c r="G15" s="350">
        <f>IFERROR(B15-C15-F15,0)</f>
        <v>264633.45000000019</v>
      </c>
    </row>
    <row r="16" spans="1:8" ht="16.5" thickBot="1">
      <c r="A16" s="412" t="s">
        <v>458</v>
      </c>
      <c r="B16" s="412"/>
      <c r="C16" s="350">
        <f>IFERROR(C15/$B$15*100,0)</f>
        <v>95.586515477064381</v>
      </c>
      <c r="D16" s="350">
        <f>IFERROR(D15/$C$15*100,0)</f>
        <v>100</v>
      </c>
      <c r="E16" s="350">
        <f>IFERROR(E15/$B$15*100,0)</f>
        <v>87.74116010404768</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641" priority="16" operator="between">
      <formula>66</formula>
      <formula>100</formula>
    </cfRule>
    <cfRule type="cellIs" dxfId="640" priority="17" operator="between">
      <formula>33</formula>
      <formula>66</formula>
    </cfRule>
    <cfRule type="cellIs" dxfId="639" priority="18" operator="between">
      <formula>0</formula>
      <formula>33</formula>
    </cfRule>
  </conditionalFormatting>
  <conditionalFormatting sqref="C16">
    <cfRule type="cellIs" dxfId="638" priority="7" operator="between">
      <formula>66</formula>
      <formula>100</formula>
    </cfRule>
    <cfRule type="cellIs" dxfId="637" priority="8" operator="between">
      <formula>33</formula>
      <formula>66</formula>
    </cfRule>
    <cfRule type="cellIs" dxfId="636" priority="9" operator="between">
      <formula>0</formula>
      <formula>33</formula>
    </cfRule>
  </conditionalFormatting>
  <conditionalFormatting sqref="F12">
    <cfRule type="cellIs" dxfId="635" priority="13" operator="between">
      <formula>$E$12*0</formula>
      <formula>$E$12*0.329999</formula>
    </cfRule>
    <cfRule type="cellIs" dxfId="634" priority="14" operator="between">
      <formula>$E$12*0.33</formula>
      <formula>$E$12*0.6599999</formula>
    </cfRule>
    <cfRule type="cellIs" dxfId="633" priority="15" operator="between">
      <formula>$E$12*0.66</formula>
      <formula>$E$12*1</formula>
    </cfRule>
  </conditionalFormatting>
  <conditionalFormatting sqref="G15">
    <cfRule type="cellIs" dxfId="632" priority="10" operator="between">
      <formula>66</formula>
      <formula>100</formula>
    </cfRule>
    <cfRule type="cellIs" dxfId="631" priority="11" operator="between">
      <formula>33</formula>
      <formula>66</formula>
    </cfRule>
    <cfRule type="cellIs" dxfId="630" priority="12" operator="between">
      <formula>0</formula>
      <formula>33</formula>
    </cfRule>
  </conditionalFormatting>
  <conditionalFormatting sqref="D16">
    <cfRule type="cellIs" dxfId="629" priority="4" operator="between">
      <formula>66</formula>
      <formula>100</formula>
    </cfRule>
    <cfRule type="cellIs" dxfId="628" priority="5" operator="between">
      <formula>33</formula>
      <formula>66</formula>
    </cfRule>
    <cfRule type="cellIs" dxfId="627" priority="6" operator="between">
      <formula>0</formula>
      <formula>33</formula>
    </cfRule>
  </conditionalFormatting>
  <conditionalFormatting sqref="E16">
    <cfRule type="cellIs" dxfId="626" priority="1" operator="between">
      <formula>66</formula>
      <formula>100</formula>
    </cfRule>
    <cfRule type="cellIs" dxfId="625" priority="2" operator="between">
      <formula>33</formula>
      <formula>66</formula>
    </cfRule>
    <cfRule type="cellIs" dxfId="62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466</v>
      </c>
      <c r="C6" s="420"/>
      <c r="D6" s="420"/>
      <c r="E6" s="420"/>
      <c r="F6" s="420"/>
      <c r="G6" s="421"/>
    </row>
    <row r="7" spans="1:8" ht="53.25" customHeight="1">
      <c r="A7" s="336" t="s">
        <v>306</v>
      </c>
      <c r="B7" s="416" t="s">
        <v>369</v>
      </c>
      <c r="C7" s="417"/>
      <c r="D7" s="417"/>
      <c r="E7" s="417"/>
      <c r="F7" s="417"/>
      <c r="G7" s="418"/>
    </row>
    <row r="8" spans="1:8" ht="29.25" customHeight="1">
      <c r="A8" s="336" t="s">
        <v>307</v>
      </c>
      <c r="B8" s="416" t="s">
        <v>370</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371</v>
      </c>
      <c r="B12" s="426"/>
      <c r="C12" s="427" t="s">
        <v>363</v>
      </c>
      <c r="D12" s="428"/>
      <c r="E12" s="338">
        <v>100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2000</v>
      </c>
      <c r="B15" s="373">
        <v>0</v>
      </c>
      <c r="C15" s="341">
        <v>0</v>
      </c>
      <c r="D15" s="341">
        <v>0</v>
      </c>
      <c r="E15" s="341">
        <v>0</v>
      </c>
      <c r="F15" s="342">
        <v>0</v>
      </c>
      <c r="G15" s="350">
        <f>IFERROR(B15-C15-F15,0)</f>
        <v>0</v>
      </c>
    </row>
    <row r="16" spans="1:8" ht="16.5" thickBot="1">
      <c r="A16" s="412" t="s">
        <v>458</v>
      </c>
      <c r="B16" s="412"/>
      <c r="C16" s="350">
        <f>IFERROR(C15/$B$15*100,0)</f>
        <v>0</v>
      </c>
      <c r="D16" s="350">
        <f>IFERROR(D15/$C$15*100,0)</f>
        <v>0</v>
      </c>
      <c r="E16" s="350">
        <f>IFERROR(E15/$B$15*100,0)</f>
        <v>0</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623" priority="16" operator="between">
      <formula>66</formula>
      <formula>100</formula>
    </cfRule>
    <cfRule type="cellIs" dxfId="622" priority="17" operator="between">
      <formula>33</formula>
      <formula>66</formula>
    </cfRule>
    <cfRule type="cellIs" dxfId="621" priority="18" operator="between">
      <formula>0</formula>
      <formula>33</formula>
    </cfRule>
  </conditionalFormatting>
  <conditionalFormatting sqref="C16">
    <cfRule type="cellIs" dxfId="620" priority="7" operator="between">
      <formula>66</formula>
      <formula>100</formula>
    </cfRule>
    <cfRule type="cellIs" dxfId="619" priority="8" operator="between">
      <formula>33</formula>
      <formula>66</formula>
    </cfRule>
    <cfRule type="cellIs" dxfId="618" priority="9" operator="between">
      <formula>0</formula>
      <formula>33</formula>
    </cfRule>
  </conditionalFormatting>
  <conditionalFormatting sqref="F12">
    <cfRule type="cellIs" dxfId="617" priority="13" operator="between">
      <formula>$E$12*0</formula>
      <formula>$E$12*0.329999</formula>
    </cfRule>
    <cfRule type="cellIs" dxfId="616" priority="14" operator="between">
      <formula>$E$12*0.33</formula>
      <formula>$E$12*0.6599999</formula>
    </cfRule>
    <cfRule type="cellIs" dxfId="615" priority="15" operator="between">
      <formula>$E$12*0.66</formula>
      <formula>$E$12*1</formula>
    </cfRule>
  </conditionalFormatting>
  <conditionalFormatting sqref="G15">
    <cfRule type="cellIs" dxfId="614" priority="10" operator="between">
      <formula>66</formula>
      <formula>100</formula>
    </cfRule>
    <cfRule type="cellIs" dxfId="613" priority="11" operator="between">
      <formula>33</formula>
      <formula>66</formula>
    </cfRule>
    <cfRule type="cellIs" dxfId="612" priority="12" operator="between">
      <formula>0</formula>
      <formula>33</formula>
    </cfRule>
  </conditionalFormatting>
  <conditionalFormatting sqref="D16">
    <cfRule type="cellIs" dxfId="611" priority="4" operator="between">
      <formula>66</formula>
      <formula>100</formula>
    </cfRule>
    <cfRule type="cellIs" dxfId="610" priority="5" operator="between">
      <formula>33</formula>
      <formula>66</formula>
    </cfRule>
    <cfRule type="cellIs" dxfId="609" priority="6" operator="between">
      <formula>0</formula>
      <formula>33</formula>
    </cfRule>
  </conditionalFormatting>
  <conditionalFormatting sqref="E16">
    <cfRule type="cellIs" dxfId="608" priority="1" operator="between">
      <formula>66</formula>
      <formula>100</formula>
    </cfRule>
    <cfRule type="cellIs" dxfId="607" priority="2" operator="between">
      <formula>33</formula>
      <formula>66</formula>
    </cfRule>
    <cfRule type="cellIs" dxfId="60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4"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461</v>
      </c>
      <c r="C6" s="420"/>
      <c r="D6" s="420"/>
      <c r="E6" s="420"/>
      <c r="F6" s="420"/>
      <c r="G6" s="421"/>
    </row>
    <row r="7" spans="1:8" ht="137.25" customHeight="1">
      <c r="A7" s="336" t="s">
        <v>306</v>
      </c>
      <c r="B7" s="416" t="s">
        <v>372</v>
      </c>
      <c r="C7" s="417"/>
      <c r="D7" s="417"/>
      <c r="E7" s="417"/>
      <c r="F7" s="417"/>
      <c r="G7" s="418"/>
    </row>
    <row r="8" spans="1:8" ht="29.25" customHeight="1">
      <c r="A8" s="336" t="s">
        <v>307</v>
      </c>
      <c r="B8" s="416" t="s">
        <v>462</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463</v>
      </c>
      <c r="B12" s="426"/>
      <c r="C12" s="427" t="s">
        <v>363</v>
      </c>
      <c r="D12" s="428"/>
      <c r="E12" s="338">
        <v>100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5000</v>
      </c>
      <c r="B15" s="373">
        <v>0</v>
      </c>
      <c r="C15" s="341">
        <v>0</v>
      </c>
      <c r="D15" s="341">
        <v>0</v>
      </c>
      <c r="E15" s="341">
        <v>0</v>
      </c>
      <c r="F15" s="342">
        <v>0</v>
      </c>
      <c r="G15" s="350">
        <f>IFERROR(B15-C15-F15,0)</f>
        <v>0</v>
      </c>
    </row>
    <row r="16" spans="1:8" ht="16.5" thickBot="1">
      <c r="A16" s="412" t="s">
        <v>458</v>
      </c>
      <c r="B16" s="412"/>
      <c r="C16" s="350">
        <f>IFERROR(C15/$B$15*100,0)</f>
        <v>0</v>
      </c>
      <c r="D16" s="350">
        <f>IFERROR(D15/$C$15*100,0)</f>
        <v>0</v>
      </c>
      <c r="E16" s="350">
        <f>IFERROR(E15/$B$15*100,0)</f>
        <v>0</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605" priority="16" operator="between">
      <formula>66</formula>
      <formula>100</formula>
    </cfRule>
    <cfRule type="cellIs" dxfId="604" priority="17" operator="between">
      <formula>33</formula>
      <formula>66</formula>
    </cfRule>
    <cfRule type="cellIs" dxfId="603" priority="18" operator="between">
      <formula>0</formula>
      <formula>33</formula>
    </cfRule>
  </conditionalFormatting>
  <conditionalFormatting sqref="C16">
    <cfRule type="cellIs" dxfId="602" priority="7" operator="between">
      <formula>66</formula>
      <formula>100</formula>
    </cfRule>
    <cfRule type="cellIs" dxfId="601" priority="8" operator="between">
      <formula>33</formula>
      <formula>66</formula>
    </cfRule>
    <cfRule type="cellIs" dxfId="600" priority="9" operator="between">
      <formula>0</formula>
      <formula>33</formula>
    </cfRule>
  </conditionalFormatting>
  <conditionalFormatting sqref="F12">
    <cfRule type="cellIs" dxfId="599" priority="13" operator="between">
      <formula>$E$12*0</formula>
      <formula>$E$12*0.329999</formula>
    </cfRule>
    <cfRule type="cellIs" dxfId="598" priority="14" operator="between">
      <formula>$E$12*0.33</formula>
      <formula>$E$12*0.6599999</formula>
    </cfRule>
    <cfRule type="cellIs" dxfId="597" priority="15" operator="between">
      <formula>$E$12*0.66</formula>
      <formula>$E$12*1</formula>
    </cfRule>
  </conditionalFormatting>
  <conditionalFormatting sqref="G15">
    <cfRule type="cellIs" dxfId="596" priority="10" operator="between">
      <formula>66</formula>
      <formula>100</formula>
    </cfRule>
    <cfRule type="cellIs" dxfId="595" priority="11" operator="between">
      <formula>33</formula>
      <formula>66</formula>
    </cfRule>
    <cfRule type="cellIs" dxfId="594" priority="12" operator="between">
      <formula>0</formula>
      <formula>33</formula>
    </cfRule>
  </conditionalFormatting>
  <conditionalFormatting sqref="D16">
    <cfRule type="cellIs" dxfId="593" priority="4" operator="between">
      <formula>66</formula>
      <formula>100</formula>
    </cfRule>
    <cfRule type="cellIs" dxfId="592" priority="5" operator="between">
      <formula>33</formula>
      <formula>66</formula>
    </cfRule>
    <cfRule type="cellIs" dxfId="591" priority="6" operator="between">
      <formula>0</formula>
      <formula>33</formula>
    </cfRule>
  </conditionalFormatting>
  <conditionalFormatting sqref="E16">
    <cfRule type="cellIs" dxfId="590" priority="1" operator="between">
      <formula>66</formula>
      <formula>100</formula>
    </cfRule>
    <cfRule type="cellIs" dxfId="589" priority="2" operator="between">
      <formula>33</formula>
      <formula>66</formula>
    </cfRule>
    <cfRule type="cellIs" dxfId="58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373</v>
      </c>
      <c r="C6" s="420"/>
      <c r="D6" s="420"/>
      <c r="E6" s="420"/>
      <c r="F6" s="420"/>
      <c r="G6" s="421"/>
    </row>
    <row r="7" spans="1:8" ht="91.5" customHeight="1">
      <c r="A7" s="336" t="s">
        <v>306</v>
      </c>
      <c r="B7" s="416" t="s">
        <v>374</v>
      </c>
      <c r="C7" s="417"/>
      <c r="D7" s="417"/>
      <c r="E7" s="417"/>
      <c r="F7" s="417"/>
      <c r="G7" s="418"/>
    </row>
    <row r="8" spans="1:8" ht="29.25" customHeight="1">
      <c r="A8" s="336" t="s">
        <v>307</v>
      </c>
      <c r="B8" s="416" t="s">
        <v>375</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83</v>
      </c>
      <c r="B12" s="426"/>
      <c r="C12" s="427" t="s">
        <v>363</v>
      </c>
      <c r="D12" s="428"/>
      <c r="E12" s="338">
        <v>50</v>
      </c>
      <c r="F12" s="351">
        <f>IFERROR(E12*E16/100,0)</f>
        <v>0</v>
      </c>
      <c r="G12" s="350">
        <f>IFERROR(F12/E12*100,0)</f>
        <v>0</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4000</v>
      </c>
      <c r="B15" s="373">
        <v>0</v>
      </c>
      <c r="C15" s="341">
        <v>0</v>
      </c>
      <c r="D15" s="341">
        <v>0</v>
      </c>
      <c r="E15" s="341">
        <v>0</v>
      </c>
      <c r="F15" s="342">
        <v>0</v>
      </c>
      <c r="G15" s="350">
        <f>IFERROR(B15-C15-F15,0)</f>
        <v>0</v>
      </c>
    </row>
    <row r="16" spans="1:8" ht="16.5" thickBot="1">
      <c r="A16" s="412" t="s">
        <v>458</v>
      </c>
      <c r="B16" s="412"/>
      <c r="C16" s="350">
        <f>IFERROR(C15/$B$15*100,0)</f>
        <v>0</v>
      </c>
      <c r="D16" s="350">
        <f>IFERROR(D15/$C$15*100,0)</f>
        <v>0</v>
      </c>
      <c r="E16" s="350">
        <f>IFERROR(E15/$B$15*100,0)</f>
        <v>0</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587" priority="16" operator="between">
      <formula>66</formula>
      <formula>100</formula>
    </cfRule>
    <cfRule type="cellIs" dxfId="586" priority="17" operator="between">
      <formula>33</formula>
      <formula>66</formula>
    </cfRule>
    <cfRule type="cellIs" dxfId="585" priority="18" operator="between">
      <formula>0</formula>
      <formula>33</formula>
    </cfRule>
  </conditionalFormatting>
  <conditionalFormatting sqref="C16">
    <cfRule type="cellIs" dxfId="584" priority="7" operator="between">
      <formula>66</formula>
      <formula>100</formula>
    </cfRule>
    <cfRule type="cellIs" dxfId="583" priority="8" operator="between">
      <formula>33</formula>
      <formula>66</formula>
    </cfRule>
    <cfRule type="cellIs" dxfId="582" priority="9" operator="between">
      <formula>0</formula>
      <formula>33</formula>
    </cfRule>
  </conditionalFormatting>
  <conditionalFormatting sqref="F12">
    <cfRule type="cellIs" dxfId="581" priority="13" operator="between">
      <formula>$E$12*0</formula>
      <formula>$E$12*0.329999</formula>
    </cfRule>
    <cfRule type="cellIs" dxfId="580" priority="14" operator="between">
      <formula>$E$12*0.33</formula>
      <formula>$E$12*0.6599999</formula>
    </cfRule>
    <cfRule type="cellIs" dxfId="579" priority="15" operator="between">
      <formula>$E$12*0.66</formula>
      <formula>$E$12*1</formula>
    </cfRule>
  </conditionalFormatting>
  <conditionalFormatting sqref="G15">
    <cfRule type="cellIs" dxfId="578" priority="10" operator="between">
      <formula>66</formula>
      <formula>100</formula>
    </cfRule>
    <cfRule type="cellIs" dxfId="577" priority="11" operator="between">
      <formula>33</formula>
      <formula>66</formula>
    </cfRule>
    <cfRule type="cellIs" dxfId="576" priority="12" operator="between">
      <formula>0</formula>
      <formula>33</formula>
    </cfRule>
  </conditionalFormatting>
  <conditionalFormatting sqref="D16">
    <cfRule type="cellIs" dxfId="575" priority="4" operator="between">
      <formula>66</formula>
      <formula>100</formula>
    </cfRule>
    <cfRule type="cellIs" dxfId="574" priority="5" operator="between">
      <formula>33</formula>
      <formula>66</formula>
    </cfRule>
    <cfRule type="cellIs" dxfId="573" priority="6" operator="between">
      <formula>0</formula>
      <formula>33</formula>
    </cfRule>
  </conditionalFormatting>
  <conditionalFormatting sqref="E16">
    <cfRule type="cellIs" dxfId="572" priority="1" operator="between">
      <formula>66</formula>
      <formula>100</formula>
    </cfRule>
    <cfRule type="cellIs" dxfId="571" priority="2" operator="between">
      <formula>33</formula>
      <formula>66</formula>
    </cfRule>
    <cfRule type="cellIs" dxfId="57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376</v>
      </c>
      <c r="C6" s="420"/>
      <c r="D6" s="420"/>
      <c r="E6" s="420"/>
      <c r="F6" s="420"/>
      <c r="G6" s="421"/>
    </row>
    <row r="7" spans="1:8" ht="54.75" customHeight="1">
      <c r="A7" s="336" t="s">
        <v>306</v>
      </c>
      <c r="B7" s="416" t="s">
        <v>377</v>
      </c>
      <c r="C7" s="417"/>
      <c r="D7" s="417"/>
      <c r="E7" s="417"/>
      <c r="F7" s="417"/>
      <c r="G7" s="418"/>
    </row>
    <row r="8" spans="1:8" ht="29.25" customHeight="1">
      <c r="A8" s="336" t="s">
        <v>307</v>
      </c>
      <c r="B8" s="416" t="s">
        <v>378</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379</v>
      </c>
      <c r="B12" s="426"/>
      <c r="C12" s="427" t="s">
        <v>380</v>
      </c>
      <c r="D12" s="428"/>
      <c r="E12" s="338">
        <v>100</v>
      </c>
      <c r="F12" s="351">
        <f>IFERROR(E12*E16/100,0)</f>
        <v>26.329425908910078</v>
      </c>
      <c r="G12" s="350">
        <f>IFERROR(F12/E12*100,0)</f>
        <v>26.329425908910075</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2907200</v>
      </c>
      <c r="B15" s="373">
        <v>2840490</v>
      </c>
      <c r="C15" s="341">
        <v>1015801.23</v>
      </c>
      <c r="D15" s="341">
        <v>747884.71</v>
      </c>
      <c r="E15" s="341">
        <v>747884.71</v>
      </c>
      <c r="F15" s="342">
        <v>42907</v>
      </c>
      <c r="G15" s="350">
        <f>IFERROR(B15-C15-F15,0)</f>
        <v>1781781.77</v>
      </c>
    </row>
    <row r="16" spans="1:8" ht="16.5" thickBot="1">
      <c r="A16" s="412" t="s">
        <v>458</v>
      </c>
      <c r="B16" s="412"/>
      <c r="C16" s="350">
        <f>IFERROR(C15/$B$15*100,0)</f>
        <v>35.761478829356911</v>
      </c>
      <c r="D16" s="350">
        <f>IFERROR(D15/$C$15*100,0)</f>
        <v>73.625103801065478</v>
      </c>
      <c r="E16" s="350">
        <f>IFERROR(E15/$B$15*100,0)</f>
        <v>26.329425908910082</v>
      </c>
    </row>
  </sheetData>
  <mergeCells count="15">
    <mergeCell ref="B7:G7"/>
    <mergeCell ref="A1:G1"/>
    <mergeCell ref="A2:G2"/>
    <mergeCell ref="B4:G4"/>
    <mergeCell ref="B5:G5"/>
    <mergeCell ref="B6:G6"/>
    <mergeCell ref="A16:B16"/>
    <mergeCell ref="A13:G13"/>
    <mergeCell ref="B8:G8"/>
    <mergeCell ref="B9:G9"/>
    <mergeCell ref="A10:G10"/>
    <mergeCell ref="A11:B11"/>
    <mergeCell ref="C11:D11"/>
    <mergeCell ref="A12:B12"/>
    <mergeCell ref="C12:D12"/>
  </mergeCells>
  <conditionalFormatting sqref="G12">
    <cfRule type="cellIs" dxfId="569" priority="16" operator="between">
      <formula>66</formula>
      <formula>100</formula>
    </cfRule>
    <cfRule type="cellIs" dxfId="568" priority="17" operator="between">
      <formula>33</formula>
      <formula>66</formula>
    </cfRule>
    <cfRule type="cellIs" dxfId="567" priority="18" operator="between">
      <formula>0</formula>
      <formula>33</formula>
    </cfRule>
  </conditionalFormatting>
  <conditionalFormatting sqref="C16">
    <cfRule type="cellIs" dxfId="566" priority="7" operator="between">
      <formula>66</formula>
      <formula>100</formula>
    </cfRule>
    <cfRule type="cellIs" dxfId="565" priority="8" operator="between">
      <formula>33</formula>
      <formula>66</formula>
    </cfRule>
    <cfRule type="cellIs" dxfId="564" priority="9" operator="between">
      <formula>0</formula>
      <formula>33</formula>
    </cfRule>
  </conditionalFormatting>
  <conditionalFormatting sqref="F12">
    <cfRule type="cellIs" dxfId="563" priority="13" operator="between">
      <formula>$E$12*0</formula>
      <formula>$E$12*0.329999</formula>
    </cfRule>
    <cfRule type="cellIs" dxfId="562" priority="14" operator="between">
      <formula>$E$12*0.33</formula>
      <formula>$E$12*0.6599999</formula>
    </cfRule>
    <cfRule type="cellIs" dxfId="561" priority="15" operator="between">
      <formula>$E$12*0.66</formula>
      <formula>$E$12*1</formula>
    </cfRule>
  </conditionalFormatting>
  <conditionalFormatting sqref="G15">
    <cfRule type="cellIs" dxfId="560" priority="10" operator="between">
      <formula>66</formula>
      <formula>100</formula>
    </cfRule>
    <cfRule type="cellIs" dxfId="559" priority="11" operator="between">
      <formula>33</formula>
      <formula>66</formula>
    </cfRule>
    <cfRule type="cellIs" dxfId="558" priority="12" operator="between">
      <formula>0</formula>
      <formula>33</formula>
    </cfRule>
  </conditionalFormatting>
  <conditionalFormatting sqref="D16">
    <cfRule type="cellIs" dxfId="557" priority="4" operator="between">
      <formula>66</formula>
      <formula>100</formula>
    </cfRule>
    <cfRule type="cellIs" dxfId="556" priority="5" operator="between">
      <formula>33</formula>
      <formula>66</formula>
    </cfRule>
    <cfRule type="cellIs" dxfId="555" priority="6" operator="between">
      <formula>0</formula>
      <formula>33</formula>
    </cfRule>
  </conditionalFormatting>
  <conditionalFormatting sqref="E16">
    <cfRule type="cellIs" dxfId="554" priority="1" operator="between">
      <formula>66</formula>
      <formula>100</formula>
    </cfRule>
    <cfRule type="cellIs" dxfId="553" priority="2" operator="between">
      <formula>33</formula>
      <formula>66</formula>
    </cfRule>
    <cfRule type="cellIs" dxfId="55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4"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 width="9.140625" style="331"/>
    <col min="17" max="17" width="11.5703125" style="331" bestFit="1" customWidth="1"/>
    <col min="18" max="16384" width="9.140625" style="331"/>
  </cols>
  <sheetData>
    <row r="1" spans="1:8" ht="23.25">
      <c r="A1" s="429" t="s">
        <v>293</v>
      </c>
      <c r="B1" s="430"/>
      <c r="C1" s="430"/>
      <c r="D1" s="430"/>
      <c r="E1" s="430"/>
      <c r="F1" s="430"/>
      <c r="G1" s="431"/>
    </row>
    <row r="2" spans="1:8" ht="23.25">
      <c r="A2" s="432" t="s">
        <v>467</v>
      </c>
      <c r="B2" s="433"/>
      <c r="C2" s="433"/>
      <c r="D2" s="433"/>
      <c r="E2" s="433"/>
      <c r="F2" s="433"/>
      <c r="G2" s="434"/>
    </row>
    <row r="3" spans="1:8" ht="16.5" thickBot="1">
      <c r="A3" s="332"/>
      <c r="B3" s="333"/>
      <c r="C3" s="333"/>
      <c r="D3" s="333"/>
      <c r="E3" s="333"/>
      <c r="F3" s="333"/>
      <c r="G3" s="334"/>
    </row>
    <row r="4" spans="1:8" ht="18">
      <c r="A4" s="335" t="s">
        <v>304</v>
      </c>
      <c r="B4" s="435" t="s">
        <v>321</v>
      </c>
      <c r="C4" s="436"/>
      <c r="D4" s="436"/>
      <c r="E4" s="436"/>
      <c r="F4" s="436"/>
      <c r="G4" s="437"/>
    </row>
    <row r="5" spans="1:8" ht="30.75" customHeight="1">
      <c r="A5" s="343" t="s">
        <v>305</v>
      </c>
      <c r="B5" s="419" t="s">
        <v>322</v>
      </c>
      <c r="C5" s="420"/>
      <c r="D5" s="420"/>
      <c r="E5" s="420"/>
      <c r="F5" s="420"/>
      <c r="G5" s="421"/>
    </row>
    <row r="6" spans="1:8" ht="15" customHeight="1">
      <c r="A6" s="336" t="s">
        <v>33</v>
      </c>
      <c r="B6" s="419" t="s">
        <v>381</v>
      </c>
      <c r="C6" s="420"/>
      <c r="D6" s="420"/>
      <c r="E6" s="420"/>
      <c r="F6" s="420"/>
      <c r="G6" s="421"/>
    </row>
    <row r="7" spans="1:8" ht="126.75" customHeight="1">
      <c r="A7" s="336" t="s">
        <v>306</v>
      </c>
      <c r="B7" s="416" t="s">
        <v>382</v>
      </c>
      <c r="C7" s="417"/>
      <c r="D7" s="417"/>
      <c r="E7" s="417"/>
      <c r="F7" s="417"/>
      <c r="G7" s="418"/>
    </row>
    <row r="8" spans="1:8" ht="29.25" customHeight="1">
      <c r="A8" s="336" t="s">
        <v>307</v>
      </c>
      <c r="B8" s="416" t="s">
        <v>383</v>
      </c>
      <c r="C8" s="417"/>
      <c r="D8" s="417"/>
      <c r="E8" s="417"/>
      <c r="F8" s="417"/>
      <c r="G8" s="418"/>
    </row>
    <row r="9" spans="1:8" ht="30.75" customHeight="1">
      <c r="A9" s="343" t="s">
        <v>308</v>
      </c>
      <c r="B9" s="419" t="s">
        <v>311</v>
      </c>
      <c r="C9" s="420"/>
      <c r="D9" s="420"/>
      <c r="E9" s="420"/>
      <c r="F9" s="420"/>
      <c r="G9" s="421"/>
    </row>
    <row r="10" spans="1:8" ht="15.75">
      <c r="A10" s="413" t="s">
        <v>309</v>
      </c>
      <c r="B10" s="414"/>
      <c r="C10" s="414"/>
      <c r="D10" s="414"/>
      <c r="E10" s="414"/>
      <c r="F10" s="414"/>
      <c r="G10" s="415"/>
    </row>
    <row r="11" spans="1:8" ht="31.5">
      <c r="A11" s="422" t="s">
        <v>1</v>
      </c>
      <c r="B11" s="423"/>
      <c r="C11" s="424" t="s">
        <v>48</v>
      </c>
      <c r="D11" s="423"/>
      <c r="E11" s="344" t="s">
        <v>46</v>
      </c>
      <c r="F11" s="345" t="s">
        <v>47</v>
      </c>
      <c r="G11" s="346" t="s">
        <v>5</v>
      </c>
    </row>
    <row r="12" spans="1:8" ht="16.5" thickBot="1">
      <c r="A12" s="425" t="s">
        <v>384</v>
      </c>
      <c r="B12" s="426"/>
      <c r="C12" s="427" t="s">
        <v>380</v>
      </c>
      <c r="D12" s="428"/>
      <c r="E12" s="338">
        <v>100</v>
      </c>
      <c r="F12" s="351">
        <f>IFERROR(E12*E16/100,0)</f>
        <v>53.656775883782139</v>
      </c>
      <c r="G12" s="350">
        <f>IFERROR(F12/E12*100,0)</f>
        <v>53.656775883782139</v>
      </c>
      <c r="H12" s="339"/>
    </row>
    <row r="13" spans="1:8" ht="15.75">
      <c r="A13" s="413" t="s">
        <v>310</v>
      </c>
      <c r="B13" s="414"/>
      <c r="C13" s="414"/>
      <c r="D13" s="414"/>
      <c r="E13" s="414"/>
      <c r="F13" s="414"/>
      <c r="G13" s="415"/>
    </row>
    <row r="14" spans="1:8" ht="31.5">
      <c r="A14" s="347" t="s">
        <v>312</v>
      </c>
      <c r="B14" s="348" t="s">
        <v>8</v>
      </c>
      <c r="C14" s="348" t="s">
        <v>453</v>
      </c>
      <c r="D14" s="348" t="s">
        <v>454</v>
      </c>
      <c r="E14" s="348" t="s">
        <v>455</v>
      </c>
      <c r="F14" s="348" t="s">
        <v>456</v>
      </c>
      <c r="G14" s="349" t="s">
        <v>457</v>
      </c>
    </row>
    <row r="15" spans="1:8" ht="16.5" thickBot="1">
      <c r="A15" s="340">
        <v>1131000</v>
      </c>
      <c r="B15" s="373">
        <v>2076445</v>
      </c>
      <c r="C15" s="341">
        <v>2031007.35</v>
      </c>
      <c r="D15" s="341">
        <v>1253136.8899999999</v>
      </c>
      <c r="E15" s="341">
        <v>1114153.44</v>
      </c>
      <c r="F15" s="342">
        <v>0</v>
      </c>
      <c r="G15" s="350">
        <f>IFERROR(B15-C15-F15,0)</f>
        <v>45437.649999999907</v>
      </c>
    </row>
    <row r="16" spans="1:8" ht="16.5" thickBot="1">
      <c r="A16" s="412" t="s">
        <v>458</v>
      </c>
      <c r="B16" s="412"/>
      <c r="C16" s="350">
        <f>IFERROR(C15/$B$15*100,0)</f>
        <v>97.811757595313139</v>
      </c>
      <c r="D16" s="350">
        <f>IFERROR(D15/$C$15*100,0)</f>
        <v>61.700263664727743</v>
      </c>
      <c r="E16" s="350">
        <f>IFERROR(E15/$B$15*100,0)</f>
        <v>53.656775883782139</v>
      </c>
    </row>
  </sheetData>
  <mergeCells count="15">
    <mergeCell ref="A16:B16"/>
    <mergeCell ref="A13:G13"/>
    <mergeCell ref="A1:G1"/>
    <mergeCell ref="A2:G2"/>
    <mergeCell ref="B4:G4"/>
    <mergeCell ref="B6:G6"/>
    <mergeCell ref="B5:G5"/>
    <mergeCell ref="B7:G7"/>
    <mergeCell ref="B8:G8"/>
    <mergeCell ref="B9:G9"/>
    <mergeCell ref="A10:G10"/>
    <mergeCell ref="A11:B11"/>
    <mergeCell ref="C11:D11"/>
    <mergeCell ref="A12:B12"/>
    <mergeCell ref="C12:D12"/>
  </mergeCells>
  <conditionalFormatting sqref="G12">
    <cfRule type="cellIs" dxfId="551" priority="16" operator="between">
      <formula>66</formula>
      <formula>100</formula>
    </cfRule>
    <cfRule type="cellIs" dxfId="550" priority="17" operator="between">
      <formula>33</formula>
      <formula>66</formula>
    </cfRule>
    <cfRule type="cellIs" dxfId="549" priority="18" operator="between">
      <formula>0</formula>
      <formula>33</formula>
    </cfRule>
  </conditionalFormatting>
  <conditionalFormatting sqref="D16">
    <cfRule type="cellIs" dxfId="548" priority="4" operator="between">
      <formula>66</formula>
      <formula>100</formula>
    </cfRule>
    <cfRule type="cellIs" dxfId="547" priority="5" operator="between">
      <formula>33</formula>
      <formula>66</formula>
    </cfRule>
    <cfRule type="cellIs" dxfId="546" priority="6" operator="between">
      <formula>0</formula>
      <formula>33</formula>
    </cfRule>
  </conditionalFormatting>
  <conditionalFormatting sqref="F12">
    <cfRule type="cellIs" dxfId="545" priority="13" operator="between">
      <formula>$E$12*0</formula>
      <formula>$E$12*0.329999</formula>
    </cfRule>
    <cfRule type="cellIs" dxfId="544" priority="14" operator="between">
      <formula>$E$12*0.33</formula>
      <formula>$E$12*0.6599999</formula>
    </cfRule>
    <cfRule type="cellIs" dxfId="543" priority="15" operator="between">
      <formula>$E$12*0.66</formula>
      <formula>$E$12*1</formula>
    </cfRule>
  </conditionalFormatting>
  <conditionalFormatting sqref="C16">
    <cfRule type="cellIs" dxfId="542" priority="7" operator="between">
      <formula>66</formula>
      <formula>100</formula>
    </cfRule>
    <cfRule type="cellIs" dxfId="541" priority="8" operator="between">
      <formula>33</formula>
      <formula>66</formula>
    </cfRule>
    <cfRule type="cellIs" dxfId="540" priority="9" operator="between">
      <formula>0</formula>
      <formula>33</formula>
    </cfRule>
  </conditionalFormatting>
  <conditionalFormatting sqref="G15">
    <cfRule type="cellIs" dxfId="539" priority="10" operator="between">
      <formula>66</formula>
      <formula>100</formula>
    </cfRule>
    <cfRule type="cellIs" dxfId="538" priority="11" operator="between">
      <formula>33</formula>
      <formula>66</formula>
    </cfRule>
    <cfRule type="cellIs" dxfId="537" priority="12" operator="between">
      <formula>0</formula>
      <formula>33</formula>
    </cfRule>
  </conditionalFormatting>
  <conditionalFormatting sqref="E16">
    <cfRule type="cellIs" dxfId="536" priority="1" operator="between">
      <formula>66</formula>
      <formula>100</formula>
    </cfRule>
    <cfRule type="cellIs" dxfId="535" priority="2" operator="between">
      <formula>33</formula>
      <formula>66</formula>
    </cfRule>
    <cfRule type="cellIs" dxfId="53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39</vt:i4>
      </vt:variant>
      <vt:variant>
        <vt:lpstr>Intervalos nomeados</vt:lpstr>
      </vt:variant>
      <vt:variant>
        <vt:i4>33</vt:i4>
      </vt:variant>
    </vt:vector>
  </HeadingPairs>
  <TitlesOfParts>
    <vt:vector size="72" baseType="lpstr">
      <vt:lpstr>Ação</vt:lpstr>
      <vt:lpstr>2060</vt:lpstr>
      <vt:lpstr>2000</vt:lpstr>
      <vt:lpstr>2008</vt:lpstr>
      <vt:lpstr>2057</vt:lpstr>
      <vt:lpstr>2058</vt:lpstr>
      <vt:lpstr>2061</vt:lpstr>
      <vt:lpstr>1012</vt:lpstr>
      <vt:lpstr>2038</vt:lpstr>
      <vt:lpstr>2039</vt:lpstr>
      <vt:lpstr>2041</vt:lpstr>
      <vt:lpstr>2040</vt:lpstr>
      <vt:lpstr>2042</vt:lpstr>
      <vt:lpstr>1013</vt:lpstr>
      <vt:lpstr>2043</vt:lpstr>
      <vt:lpstr>2044</vt:lpstr>
      <vt:lpstr>2045</vt:lpstr>
      <vt:lpstr>2046</vt:lpstr>
      <vt:lpstr>2047</vt:lpstr>
      <vt:lpstr>2048</vt:lpstr>
      <vt:lpstr>1015</vt:lpstr>
      <vt:lpstr>1690</vt:lpstr>
      <vt:lpstr>1691</vt:lpstr>
      <vt:lpstr>1692</vt:lpstr>
      <vt:lpstr>1693</vt:lpstr>
      <vt:lpstr>1694</vt:lpstr>
      <vt:lpstr>2054</vt:lpstr>
      <vt:lpstr>2055</vt:lpstr>
      <vt:lpstr>2056</vt:lpstr>
      <vt:lpstr>1014</vt:lpstr>
      <vt:lpstr>2049</vt:lpstr>
      <vt:lpstr>2050</vt:lpstr>
      <vt:lpstr>2051</vt:lpstr>
      <vt:lpstr>2052</vt:lpstr>
      <vt:lpstr>2053</vt:lpstr>
      <vt:lpstr>Relat. Sintético das Ações</vt:lpstr>
      <vt:lpstr>4002 Diogenes</vt:lpstr>
      <vt:lpstr>Ação - 4002 DIOGENES</vt:lpstr>
      <vt:lpstr>objetivo temático- EVERCINO</vt:lpstr>
      <vt:lpstr>'1012'!Area_de_impressao</vt:lpstr>
      <vt:lpstr>'1013'!Area_de_impressao</vt:lpstr>
      <vt:lpstr>'1014'!Area_de_impressao</vt:lpstr>
      <vt:lpstr>'1015'!Area_de_impressao</vt:lpstr>
      <vt:lpstr>'2000'!Area_de_impressao</vt:lpstr>
      <vt:lpstr>'2008'!Area_de_impressao</vt:lpstr>
      <vt:lpstr>'2038'!Area_de_impressao</vt:lpstr>
      <vt:lpstr>'2039'!Area_de_impressao</vt:lpstr>
      <vt:lpstr>'2040'!Area_de_impressao</vt:lpstr>
      <vt:lpstr>'2041'!Area_de_impressao</vt:lpstr>
      <vt:lpstr>'2042'!Area_de_impressao</vt:lpstr>
      <vt:lpstr>'2043'!Area_de_impressao</vt:lpstr>
      <vt:lpstr>'2044'!Area_de_impressao</vt:lpstr>
      <vt:lpstr>'2045'!Area_de_impressao</vt:lpstr>
      <vt:lpstr>'2046'!Area_de_impressao</vt:lpstr>
      <vt:lpstr>'2047'!Area_de_impressao</vt:lpstr>
      <vt:lpstr>'2048'!Area_de_impressao</vt:lpstr>
      <vt:lpstr>'2049'!Area_de_impressao</vt:lpstr>
      <vt:lpstr>'2050'!Area_de_impressao</vt:lpstr>
      <vt:lpstr>'2051'!Area_de_impressao</vt:lpstr>
      <vt:lpstr>'2052'!Area_de_impressao</vt:lpstr>
      <vt:lpstr>'2053'!Area_de_impressao</vt:lpstr>
      <vt:lpstr>'2054'!Area_de_impressao</vt:lpstr>
      <vt:lpstr>'2055'!Area_de_impressao</vt:lpstr>
      <vt:lpstr>'2056'!Area_de_impressao</vt:lpstr>
      <vt:lpstr>'2057'!Area_de_impressao</vt:lpstr>
      <vt:lpstr>'2058'!Area_de_impressao</vt:lpstr>
      <vt:lpstr>'2060'!Area_de_impressao</vt:lpstr>
      <vt:lpstr>'2061'!Area_de_impressao</vt:lpstr>
      <vt:lpstr>'4002 Diogenes'!Area_de_impressao</vt:lpstr>
      <vt:lpstr>'Ação - 4002 DIOGENES'!Area_de_impressao</vt:lpstr>
      <vt:lpstr>'objetivo temático- EVERCINO'!Area_de_impressao</vt:lpstr>
      <vt:lpstr>'Relat. Sintético das Ações'!Area_de_impressao</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ANDREIA RISTINA SILVA LEITA</dc:creator>
  <cp:lastModifiedBy>MARIELLA DE PINA SANTOS</cp:lastModifiedBy>
  <cp:lastPrinted>2019-06-17T19:42:16Z</cp:lastPrinted>
  <dcterms:created xsi:type="dcterms:W3CDTF">2014-04-16T13:33:00Z</dcterms:created>
  <dcterms:modified xsi:type="dcterms:W3CDTF">2020-12-08T15:38:56Z</dcterms:modified>
</cp:coreProperties>
</file>