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4240" windowHeight="12435"/>
  </bookViews>
  <sheets>
    <sheet name="Convênios " sheetId="13" r:id="rId1"/>
    <sheet name="Recursos Próprios" sheetId="14" r:id="rId2"/>
    <sheet name="Obras Concluídas" sheetId="15" r:id="rId3"/>
    <sheet name="Plan1" sheetId="16" r:id="rId4"/>
  </sheets>
  <definedNames>
    <definedName name="_xlnm.Print_Area" localSheetId="0">'Convênios '!$A$1:$N$53</definedName>
    <definedName name="_xlnm.Print_Area" localSheetId="1">'Recursos Próprios'!$A$1:$I$46</definedName>
  </definedNames>
  <calcPr calcId="152511"/>
</workbook>
</file>

<file path=xl/calcChain.xml><?xml version="1.0" encoding="utf-8"?>
<calcChain xmlns="http://schemas.openxmlformats.org/spreadsheetml/2006/main">
  <c r="K51" i="13" l="1"/>
  <c r="I24" i="13"/>
  <c r="I21" i="13"/>
  <c r="I20" i="13"/>
  <c r="H18" i="13" l="1"/>
  <c r="I33" i="13"/>
  <c r="I32" i="13"/>
  <c r="I31" i="13"/>
  <c r="I34" i="13"/>
  <c r="I35" i="13"/>
  <c r="I36" i="13"/>
  <c r="I30" i="13"/>
  <c r="K30" i="13" s="1"/>
  <c r="F30" i="13"/>
  <c r="H30" i="13" s="1"/>
  <c r="K18" i="13"/>
  <c r="H9" i="13"/>
  <c r="K49" i="13" l="1"/>
  <c r="K48" i="13"/>
  <c r="K47" i="13"/>
  <c r="K46" i="13"/>
  <c r="K45" i="13"/>
  <c r="K50" i="13"/>
  <c r="K44" i="13"/>
  <c r="K43" i="13"/>
  <c r="K42" i="13"/>
  <c r="K41" i="13"/>
  <c r="K40" i="13"/>
  <c r="I26" i="13"/>
  <c r="H26" i="13"/>
  <c r="K26" i="13" l="1"/>
  <c r="F15" i="13"/>
  <c r="H15" i="13" s="1"/>
  <c r="K15" i="13"/>
  <c r="K14" i="13"/>
  <c r="I28" i="13"/>
  <c r="K28" i="13" s="1"/>
  <c r="F28" i="13"/>
  <c r="H28" i="13" s="1"/>
  <c r="I29" i="13"/>
  <c r="K29" i="13" s="1"/>
  <c r="F27" i="13"/>
  <c r="H27" i="13" s="1"/>
  <c r="F29" i="13"/>
  <c r="H29" i="13" s="1"/>
  <c r="K17" i="13"/>
  <c r="H17" i="13"/>
  <c r="K22" i="13"/>
  <c r="H22" i="13"/>
  <c r="K23" i="13"/>
  <c r="H23" i="13"/>
  <c r="K19" i="13"/>
  <c r="H19" i="13"/>
  <c r="K16" i="13"/>
  <c r="H16" i="13"/>
  <c r="H13" i="13"/>
  <c r="K13" i="13"/>
  <c r="I37" i="13" l="1"/>
  <c r="E17" i="15"/>
  <c r="F11" i="14"/>
  <c r="K12" i="15" l="1"/>
  <c r="K11" i="15"/>
  <c r="H11" i="15"/>
  <c r="K10" i="15"/>
  <c r="H10" i="15"/>
  <c r="D10" i="15"/>
  <c r="K9" i="15"/>
  <c r="H9" i="15"/>
  <c r="D9" i="15"/>
  <c r="K8" i="15"/>
  <c r="H8" i="15"/>
  <c r="D8" i="15"/>
  <c r="F10" i="14" l="1"/>
  <c r="K12" i="13"/>
  <c r="H12" i="13"/>
  <c r="H11" i="13"/>
  <c r="K10" i="13"/>
  <c r="H10" i="13"/>
  <c r="K9" i="13"/>
  <c r="K8" i="13"/>
  <c r="K24" i="13" s="1"/>
  <c r="H8" i="13"/>
  <c r="D8" i="13"/>
  <c r="E41" i="14"/>
  <c r="D40" i="14"/>
  <c r="F9" i="14"/>
  <c r="H24" i="13" l="1"/>
  <c r="F40" i="14"/>
</calcChain>
</file>

<file path=xl/sharedStrings.xml><?xml version="1.0" encoding="utf-8"?>
<sst xmlns="http://schemas.openxmlformats.org/spreadsheetml/2006/main" count="221" uniqueCount="127">
  <si>
    <t>VIGENCIA</t>
  </si>
  <si>
    <t>C. PARTIDA REALIZADA</t>
  </si>
  <si>
    <t>C. PARTIDA PACTUADA</t>
  </si>
  <si>
    <t>789144/2013</t>
  </si>
  <si>
    <t>Construção do Parque Agropecuário</t>
  </si>
  <si>
    <t>824885/2015</t>
  </si>
  <si>
    <t>825224/2015</t>
  </si>
  <si>
    <t>825221/2015</t>
  </si>
  <si>
    <t>PREFEITURA MUNICIPAL DE PORTO NACIONAL –TO</t>
  </si>
  <si>
    <t>SALDO C. PARTIDA  A REALIZAR</t>
  </si>
  <si>
    <t>Av. Murilo /Braga nº. 1887 - Centro - Porto Nacional - TO - CEP: 77.500-000</t>
  </si>
  <si>
    <t>ITEM</t>
  </si>
  <si>
    <t>Nº. SICONV</t>
  </si>
  <si>
    <t>R$ REPASSE</t>
  </si>
  <si>
    <t>OBJETO CONTRATADO</t>
  </si>
  <si>
    <t>Adequações de Estradas Vicinais I</t>
  </si>
  <si>
    <t xml:space="preserve">Adequações de Estradas Vicinais II </t>
  </si>
  <si>
    <t>TOTAL DO CONVENIO</t>
  </si>
  <si>
    <t>VALOR CONTRATADO</t>
  </si>
  <si>
    <t>SALDO A PAGAR</t>
  </si>
  <si>
    <t>VALO  PAGO</t>
  </si>
  <si>
    <t>818927/2015</t>
  </si>
  <si>
    <t>803114/2014</t>
  </si>
  <si>
    <t>837846/2016</t>
  </si>
  <si>
    <t>830035/2016</t>
  </si>
  <si>
    <t>Recapeamento de Vias Urbanas Porto Nacional</t>
  </si>
  <si>
    <t>Pavimentação, Drenagem e Sinalização 2ª Et PERIME</t>
  </si>
  <si>
    <t>Pavimentação, Drenagem e Sinalização 1ª Et PERIME</t>
  </si>
  <si>
    <t>Pav. Dren Pluvial e Sinalizacao Dist. de Luzimangues</t>
  </si>
  <si>
    <t>715209/2009</t>
  </si>
  <si>
    <t>Construção da Praça da Juventude</t>
  </si>
  <si>
    <t>850418/2017</t>
  </si>
  <si>
    <t>Construção de Praça de Esportes</t>
  </si>
  <si>
    <t>852709/2017</t>
  </si>
  <si>
    <t>Reforma Centro Olimpico Adhemar Ferreira da Silva</t>
  </si>
  <si>
    <t>877834/2018</t>
  </si>
  <si>
    <t>Praça Esportiva Alto da Colina</t>
  </si>
  <si>
    <t>Construção do Portal Entrada NORTE</t>
  </si>
  <si>
    <t>822531/2015</t>
  </si>
  <si>
    <t>Reforma da Biblioteca Municipal</t>
  </si>
  <si>
    <t>853862/2017</t>
  </si>
  <si>
    <t>877711/2018</t>
  </si>
  <si>
    <t>Adequações de Estradas Vicinais IV</t>
  </si>
  <si>
    <t>861497/2017</t>
  </si>
  <si>
    <t>827393/2016</t>
  </si>
  <si>
    <t>Pav. Drenagem Pluvial, Passeio Sinalização Viária</t>
  </si>
  <si>
    <t>RELATÓRIO GERAL DE CONVENIOS/CONTRATOS DE REPASSES</t>
  </si>
  <si>
    <t>SOCIAL</t>
  </si>
  <si>
    <t>PROD</t>
  </si>
  <si>
    <t>INFRA</t>
  </si>
  <si>
    <t>ESPORTE</t>
  </si>
  <si>
    <t>TUR/CULT</t>
  </si>
  <si>
    <t>VALOR TOTAL PACTUADO ..............................................</t>
  </si>
  <si>
    <t>TOTAL GERAL DE REPASSES ........................................................................</t>
  </si>
  <si>
    <t>TOTAL DE CONTRAPARTIDA PACTUADA .................................................................................</t>
  </si>
  <si>
    <t>TOTAL DE CONTRAPARTIDA REALIZADA .........................................................................................................</t>
  </si>
  <si>
    <t>SALDO DE DESEMBOLSO DE CONTRA PARTIDA A REALIZAR.......................................................................................................</t>
  </si>
  <si>
    <t>TOTAL CP EM % PACTUADO EM RELAÇAO AO VALOR GLOBAL ...........................................</t>
  </si>
  <si>
    <t>TOTAL DA C.PARTIDA PACTUADA EM %  EM RELAÇAO AO REALIZADO .........................................................</t>
  </si>
  <si>
    <t>UNI/ADM</t>
  </si>
  <si>
    <t>859684/2017</t>
  </si>
  <si>
    <t>Adequações de Estradas Vicinais III</t>
  </si>
  <si>
    <t>Porto Nacional - TO, 13 de Dezembro de 2018.</t>
  </si>
  <si>
    <t>SITUAÇÃO</t>
  </si>
  <si>
    <t>VIGÊNCIA DO CONTRATO</t>
  </si>
  <si>
    <t>EM ANDAMENTO</t>
  </si>
  <si>
    <t xml:space="preserve">CONCLUIDA </t>
  </si>
  <si>
    <t xml:space="preserve">EM ANDAMENTO </t>
  </si>
  <si>
    <t>Pontos de ônibus de Luzimangues</t>
  </si>
  <si>
    <t>Reforma de calçadas e meio fio</t>
  </si>
  <si>
    <t>NÃO SE APLICA</t>
  </si>
  <si>
    <t>Pavimentação de ruas do Setor Brigadeiro</t>
  </si>
  <si>
    <t>Nº. CONTRATO</t>
  </si>
  <si>
    <t>019/2019</t>
  </si>
  <si>
    <t>021/2019</t>
  </si>
  <si>
    <t>EM PROJETO</t>
  </si>
  <si>
    <t>Construção da Orla Distrito de Luzimangues</t>
  </si>
  <si>
    <t>092/2018</t>
  </si>
  <si>
    <t>CONCLUIDA</t>
  </si>
  <si>
    <t>064/2019</t>
  </si>
  <si>
    <t>Drenagem Avenida Contorno</t>
  </si>
  <si>
    <t>PARALISADA</t>
  </si>
  <si>
    <t>881909/2018</t>
  </si>
  <si>
    <t>884951/2019</t>
  </si>
  <si>
    <t>Implantação de infraestrutura urbana e revitalização no setor imperial em Porto Nacional e construção de praças no distrito de Luzimangues</t>
  </si>
  <si>
    <t>895158/2019</t>
  </si>
  <si>
    <t>Implantação da pavimentação asfáltica na avenida marginal sul, contida no perímetro urbano do distrito de luzimangues- ETAPA 01</t>
  </si>
  <si>
    <t>895344/2019</t>
  </si>
  <si>
    <t>Implantação da pavimentação asfáltica na avenida marginal sul, contida no perímetro urbano do distrito de luzimangues- ETAPA 02</t>
  </si>
  <si>
    <t>Estruturação da rede de serviços do sistema único de assistência social (suas) - construcao de unidade(s) publica(s) de
acolhimento</t>
  </si>
  <si>
    <t>897531/2020</t>
  </si>
  <si>
    <t>902682/2020</t>
  </si>
  <si>
    <t>VALOR  PAGO</t>
  </si>
  <si>
    <t>Pav Asfáltica no Município de Porto Nacional - TO (IMPERIAL)</t>
  </si>
  <si>
    <t>REPROGRAMAÇÃO APROVADA</t>
  </si>
  <si>
    <t>AGUARDANDO CREDITO DE RECURSO (AIO)</t>
  </si>
  <si>
    <t>CONVÊNIOS PARA LICITAR</t>
  </si>
  <si>
    <t>LICITAÇÃO</t>
  </si>
  <si>
    <t>FINISA</t>
  </si>
  <si>
    <t>REFORMA DA PRAÇA DO CENTENÁRIO</t>
  </si>
  <si>
    <t>EXECUÇÃO DE REFORMA DA PRAÇA BRIGADEIRO E. GOMES</t>
  </si>
  <si>
    <t>REFORMA DA PRAÇA DO MIRANTE</t>
  </si>
  <si>
    <t>REFORMA DA PRAÇA IRMÃ EDILIA</t>
  </si>
  <si>
    <t>REFORMA DA PRAÇA JARDIM QUERIDO</t>
  </si>
  <si>
    <t>REFORMA DA PRAÇA NOSSA SENHORA APARECIDA</t>
  </si>
  <si>
    <t>REFORMA DA PRAÇA NOVO PLANALTO</t>
  </si>
  <si>
    <t>REFORMA DA PRAÇA VILA NOVA</t>
  </si>
  <si>
    <t>EXECUÇÃO DO PROJETO DE DRENAGEM E RECAPEAMENTO DO JARDIM BRASILIA E BEIRA RIO</t>
  </si>
  <si>
    <t>EXECUÇÃO DO PROJETO DE PAVIMENTAÇÃO COM CALÇADAS, DRENAGEM PLUVIAL, SINALIZAÇÃO E RECAPAGEM COM CBUQ NO SETOR VILA NOVA E SETOR NOVO HORIZONTE</t>
  </si>
  <si>
    <t>EXECUÇÃO DO PROJETO DE PAVIMENTAÇÃO COM CALÇADAS, DRENAGEM PLUVIAL, SINALIZAÇÃO E RECAPAGEM COM CBUQ NO SETOR NOVO PLANALTO E NACIONAL</t>
  </si>
  <si>
    <t>Porto Nacional - TO, 23 de Novembro de 2020.</t>
  </si>
  <si>
    <t>Implantação da pavimentação asfáltica da orla as margens do ribeirão são joão.</t>
  </si>
  <si>
    <t>BANCO DO BRASIL</t>
  </si>
  <si>
    <t>ENERGIA SOLAR</t>
  </si>
  <si>
    <t>MAQUINÁRIO</t>
  </si>
  <si>
    <t>11315.054000/1200-13</t>
  </si>
  <si>
    <t>FNS</t>
  </si>
  <si>
    <t>AQUISIÇÃO DE EQUIPAMENTO/ MATERIAL PERMANENTE</t>
  </si>
  <si>
    <t>11315.054000/1200-14</t>
  </si>
  <si>
    <t>11315.054000/1200-12</t>
  </si>
  <si>
    <t>SSP</t>
  </si>
  <si>
    <t>AQUISIÇÃO DE INSTRUMENTOS BANDA DA GUARDA</t>
  </si>
  <si>
    <t>FUNARTE</t>
  </si>
  <si>
    <t>AQUISIÇÃO DE EQUIPAMENTOS E INSTRUMENTOS BANDA DA GUARDA</t>
  </si>
  <si>
    <t>SENASP</t>
  </si>
  <si>
    <t>AQUISIÇÃO DE VEICULO TIPO VAN A GUARDA MUNICIPAL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</si>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</sst>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R$&quot;\ #,##0.00"/>
  </numFmts>
  <fonts count="20" x14ac:knownFonts="1">
    <font>
      <sz val="10"/>
      <color rgb="FF000000"/>
      <name val="Times New Roman"/>
      <charset val="204"/>
    </font>
    <font>
      <b/>
      <sz val="9"/>
      <name val="Calibri"/>
      <family val="2"/>
    </font>
    <font>
      <b/>
      <sz val="8"/>
      <name val="Calibri"/>
      <family val="2"/>
    </font>
    <font>
      <b/>
      <sz val="8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name val="Arial"/>
      <family val="2"/>
    </font>
    <font>
      <b/>
      <sz val="7"/>
      <name val="Calibri"/>
      <family val="2"/>
    </font>
    <font>
      <b/>
      <sz val="7"/>
      <color rgb="FF00B050"/>
      <name val="Calibri"/>
      <family val="2"/>
    </font>
    <font>
      <b/>
      <sz val="7"/>
      <name val="Calibri"/>
      <family val="2"/>
      <scheme val="minor"/>
    </font>
    <font>
      <b/>
      <sz val="7"/>
      <color rgb="FF00B050"/>
      <name val="Calibri"/>
      <family val="2"/>
      <scheme val="minor"/>
    </font>
    <font>
      <sz val="7"/>
      <color rgb="FF00B050"/>
      <name val="Calibri"/>
      <family val="2"/>
      <scheme val="minor"/>
    </font>
    <font>
      <sz val="7"/>
      <color rgb="FF00B050"/>
      <name val="Arial"/>
      <family val="2"/>
    </font>
    <font>
      <b/>
      <sz val="9.5"/>
      <color rgb="FF000000"/>
      <name val="Calibri"/>
      <family val="2"/>
      <scheme val="minor"/>
    </font>
    <font>
      <b/>
      <sz val="9.5"/>
      <name val="Calibri"/>
      <family val="2"/>
    </font>
    <font>
      <b/>
      <sz val="9.5"/>
      <color rgb="FFFF0000"/>
      <name val="Calibri"/>
      <family val="2"/>
    </font>
    <font>
      <b/>
      <sz val="9.5"/>
      <color theme="1"/>
      <name val="Calibri"/>
      <family val="2"/>
    </font>
    <font>
      <sz val="9.5"/>
      <color rgb="FFFF0000"/>
      <name val="Calibri"/>
      <family val="2"/>
    </font>
    <font>
      <sz val="10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 applyFill="1" applyBorder="1" applyAlignment="1">
      <alignment horizontal="left" vertical="top"/>
    </xf>
    <xf numFmtId="0" fontId="0" fillId="0" borderId="12" xfId="0" applyFill="1" applyBorder="1" applyAlignment="1">
      <alignment horizontal="left" vertical="top"/>
    </xf>
    <xf numFmtId="0" fontId="1" fillId="5" borderId="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3" fillId="0" borderId="25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3" fillId="0" borderId="20" xfId="0" applyFont="1" applyFill="1" applyBorder="1" applyAlignment="1">
      <alignment vertical="top"/>
    </xf>
    <xf numFmtId="0" fontId="3" fillId="0" borderId="12" xfId="0" applyFont="1" applyFill="1" applyBorder="1" applyAlignment="1">
      <alignment vertical="top"/>
    </xf>
    <xf numFmtId="0" fontId="6" fillId="0" borderId="12" xfId="0" applyFont="1" applyFill="1" applyBorder="1" applyAlignment="1">
      <alignment vertical="top"/>
    </xf>
    <xf numFmtId="0" fontId="4" fillId="0" borderId="12" xfId="0" applyFont="1" applyFill="1" applyBorder="1" applyAlignment="1">
      <alignment vertical="top"/>
    </xf>
    <xf numFmtId="0" fontId="1" fillId="5" borderId="3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" fontId="15" fillId="0" borderId="14" xfId="0" applyNumberFormat="1" applyFont="1" applyFill="1" applyBorder="1" applyAlignment="1">
      <alignment horizontal="center" vertical="top" wrapText="1"/>
    </xf>
    <xf numFmtId="0" fontId="14" fillId="0" borderId="37" xfId="0" applyFont="1" applyFill="1" applyBorder="1" applyAlignment="1">
      <alignment horizontal="center" vertical="top"/>
    </xf>
    <xf numFmtId="0" fontId="14" fillId="8" borderId="37" xfId="0" applyFont="1" applyFill="1" applyBorder="1" applyAlignment="1">
      <alignment horizontal="center" vertical="top"/>
    </xf>
    <xf numFmtId="1" fontId="17" fillId="0" borderId="3" xfId="0" applyNumberFormat="1" applyFont="1" applyFill="1" applyBorder="1" applyAlignment="1">
      <alignment horizontal="center" vertical="top" wrapText="1"/>
    </xf>
    <xf numFmtId="0" fontId="14" fillId="8" borderId="38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4" fontId="11" fillId="6" borderId="19" xfId="0" applyNumberFormat="1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4" fontId="15" fillId="0" borderId="15" xfId="0" applyNumberFormat="1" applyFont="1" applyFill="1" applyBorder="1" applyAlignment="1">
      <alignment horizontal="center" vertical="top" wrapText="1"/>
    </xf>
    <xf numFmtId="4" fontId="17" fillId="0" borderId="1" xfId="0" applyNumberFormat="1" applyFont="1" applyFill="1" applyBorder="1" applyAlignment="1">
      <alignment horizontal="center" vertical="top" wrapText="1"/>
    </xf>
    <xf numFmtId="0" fontId="9" fillId="6" borderId="27" xfId="0" applyFont="1" applyFill="1" applyBorder="1" applyAlignment="1">
      <alignment horizontal="center" vertical="top" wrapText="1"/>
    </xf>
    <xf numFmtId="4" fontId="9" fillId="6" borderId="19" xfId="0" applyNumberFormat="1" applyFont="1" applyFill="1" applyBorder="1" applyAlignment="1">
      <alignment horizontal="center" vertical="top" wrapText="1"/>
    </xf>
    <xf numFmtId="4" fontId="9" fillId="6" borderId="34" xfId="0" applyNumberFormat="1" applyFont="1" applyFill="1" applyBorder="1" applyAlignment="1">
      <alignment horizontal="center" vertical="top" wrapText="1"/>
    </xf>
    <xf numFmtId="4" fontId="2" fillId="7" borderId="31" xfId="0" applyNumberFormat="1" applyFont="1" applyFill="1" applyBorder="1" applyAlignment="1">
      <alignment horizontal="center" vertical="top" wrapText="1"/>
    </xf>
    <xf numFmtId="4" fontId="11" fillId="6" borderId="2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15" fillId="0" borderId="15" xfId="0" applyFont="1" applyFill="1" applyBorder="1" applyAlignment="1">
      <alignment horizontal="center" vertical="top" wrapText="1"/>
    </xf>
    <xf numFmtId="4" fontId="15" fillId="0" borderId="42" xfId="0" applyNumberFormat="1" applyFont="1" applyFill="1" applyBorder="1" applyAlignment="1">
      <alignment horizontal="center" vertical="top" wrapText="1"/>
    </xf>
    <xf numFmtId="4" fontId="15" fillId="0" borderId="1" xfId="0" applyNumberFormat="1" applyFont="1" applyFill="1" applyBorder="1" applyAlignment="1">
      <alignment horizontal="center" vertical="top" wrapText="1"/>
    </xf>
    <xf numFmtId="4" fontId="15" fillId="0" borderId="27" xfId="0" applyNumberFormat="1" applyFont="1" applyFill="1" applyBorder="1" applyAlignment="1">
      <alignment horizontal="center" vertical="top" wrapText="1"/>
    </xf>
    <xf numFmtId="164" fontId="15" fillId="0" borderId="15" xfId="0" applyNumberFormat="1" applyFont="1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/>
    </xf>
    <xf numFmtId="0" fontId="15" fillId="0" borderId="17" xfId="0" applyFont="1" applyFill="1" applyBorder="1" applyAlignment="1">
      <alignment horizontal="center" vertical="top" wrapText="1"/>
    </xf>
    <xf numFmtId="4" fontId="15" fillId="0" borderId="17" xfId="0" applyNumberFormat="1" applyFont="1" applyFill="1" applyBorder="1" applyAlignment="1">
      <alignment horizontal="center" vertical="top" wrapText="1"/>
    </xf>
    <xf numFmtId="4" fontId="15" fillId="0" borderId="28" xfId="0" applyNumberFormat="1" applyFont="1" applyFill="1" applyBorder="1" applyAlignment="1">
      <alignment horizontal="center" vertical="top" wrapText="1"/>
    </xf>
    <xf numFmtId="164" fontId="15" fillId="0" borderId="17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64" fontId="15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164" fontId="17" fillId="0" borderId="1" xfId="0" applyNumberFormat="1" applyFont="1" applyFill="1" applyBorder="1" applyAlignment="1">
      <alignment horizontal="center" vertical="top" wrapText="1"/>
    </xf>
    <xf numFmtId="4" fontId="17" fillId="0" borderId="28" xfId="0" applyNumberFormat="1" applyFont="1" applyFill="1" applyBorder="1" applyAlignment="1">
      <alignment horizontal="center" vertical="top" wrapText="1"/>
    </xf>
    <xf numFmtId="4" fontId="17" fillId="0" borderId="2" xfId="0" applyNumberFormat="1" applyFont="1" applyFill="1" applyBorder="1" applyAlignment="1">
      <alignment horizontal="center" vertical="top" wrapText="1"/>
    </xf>
    <xf numFmtId="4" fontId="17" fillId="0" borderId="19" xfId="0" applyNumberFormat="1" applyFont="1" applyFill="1" applyBorder="1" applyAlignment="1">
      <alignment horizontal="center" vertical="top" wrapText="1"/>
    </xf>
    <xf numFmtId="4" fontId="17" fillId="0" borderId="3" xfId="0" applyNumberFormat="1" applyFont="1" applyFill="1" applyBorder="1" applyAlignment="1">
      <alignment horizontal="center" vertical="top" wrapText="1"/>
    </xf>
    <xf numFmtId="14" fontId="17" fillId="0" borderId="10" xfId="0" applyNumberFormat="1" applyFont="1" applyFill="1" applyBorder="1" applyAlignment="1">
      <alignment horizontal="center" vertical="top" wrapText="1"/>
    </xf>
    <xf numFmtId="4" fontId="9" fillId="6" borderId="27" xfId="0" applyNumberFormat="1" applyFont="1" applyFill="1" applyBorder="1" applyAlignment="1">
      <alignment horizontal="center" vertical="top" wrapText="1"/>
    </xf>
    <xf numFmtId="4" fontId="8" fillId="6" borderId="27" xfId="0" applyNumberFormat="1" applyFont="1" applyFill="1" applyBorder="1" applyAlignment="1">
      <alignment horizontal="center" vertical="top" wrapText="1"/>
    </xf>
    <xf numFmtId="4" fontId="9" fillId="6" borderId="35" xfId="0" applyNumberFormat="1" applyFont="1" applyFill="1" applyBorder="1" applyAlignment="1">
      <alignment horizontal="center" vertical="top" wrapText="1"/>
    </xf>
    <xf numFmtId="4" fontId="8" fillId="6" borderId="19" xfId="0" applyNumberFormat="1" applyFont="1" applyFill="1" applyBorder="1" applyAlignment="1">
      <alignment horizontal="center" vertical="top" wrapText="1"/>
    </xf>
    <xf numFmtId="4" fontId="9" fillId="6" borderId="30" xfId="0" applyNumberFormat="1" applyFont="1" applyFill="1" applyBorder="1" applyAlignment="1">
      <alignment horizontal="center" vertical="top" wrapText="1"/>
    </xf>
    <xf numFmtId="4" fontId="8" fillId="6" borderId="33" xfId="0" applyNumberFormat="1" applyFont="1" applyFill="1" applyBorder="1" applyAlignment="1">
      <alignment horizontal="center" vertical="top" wrapText="1"/>
    </xf>
    <xf numFmtId="4" fontId="9" fillId="6" borderId="18" xfId="0" applyNumberFormat="1" applyFont="1" applyFill="1" applyBorder="1" applyAlignment="1">
      <alignment horizontal="center" vertical="top" wrapText="1"/>
    </xf>
    <xf numFmtId="4" fontId="10" fillId="6" borderId="19" xfId="0" applyNumberFormat="1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top" wrapText="1"/>
    </xf>
    <xf numFmtId="0" fontId="12" fillId="6" borderId="24" xfId="0" applyFont="1" applyFill="1" applyBorder="1" applyAlignment="1">
      <alignment horizontal="center" vertical="center" wrapText="1"/>
    </xf>
    <xf numFmtId="4" fontId="10" fillId="6" borderId="24" xfId="0" applyNumberFormat="1" applyFont="1" applyFill="1" applyBorder="1" applyAlignment="1">
      <alignment horizontal="center" vertical="center" wrapText="1"/>
    </xf>
    <xf numFmtId="0" fontId="13" fillId="6" borderId="43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center" vertical="top"/>
    </xf>
    <xf numFmtId="0" fontId="5" fillId="0" borderId="41" xfId="0" applyFont="1" applyFill="1" applyBorder="1" applyAlignment="1">
      <alignment horizontal="center" vertical="top"/>
    </xf>
    <xf numFmtId="0" fontId="3" fillId="0" borderId="25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4" fillId="0" borderId="41" xfId="0" applyFont="1" applyFill="1" applyBorder="1" applyAlignment="1">
      <alignment horizontal="center" vertical="top"/>
    </xf>
    <xf numFmtId="0" fontId="3" fillId="0" borderId="20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 vertical="top"/>
    </xf>
    <xf numFmtId="0" fontId="4" fillId="0" borderId="44" xfId="0" applyFont="1" applyFill="1" applyBorder="1" applyAlignment="1">
      <alignment horizontal="center" vertical="top"/>
    </xf>
    <xf numFmtId="0" fontId="14" fillId="9" borderId="37" xfId="0" applyFont="1" applyFill="1" applyBorder="1" applyAlignment="1">
      <alignment horizontal="center" vertical="top"/>
    </xf>
    <xf numFmtId="1" fontId="17" fillId="9" borderId="3" xfId="0" applyNumberFormat="1" applyFont="1" applyFill="1" applyBorder="1" applyAlignment="1">
      <alignment horizontal="center" vertical="top" wrapText="1"/>
    </xf>
    <xf numFmtId="0" fontId="17" fillId="9" borderId="1" xfId="0" applyFont="1" applyFill="1" applyBorder="1" applyAlignment="1">
      <alignment horizontal="center" vertical="top" wrapText="1"/>
    </xf>
    <xf numFmtId="4" fontId="17" fillId="9" borderId="15" xfId="0" applyNumberFormat="1" applyFont="1" applyFill="1" applyBorder="1" applyAlignment="1">
      <alignment horizontal="center" vertical="top" wrapText="1"/>
    </xf>
    <xf numFmtId="4" fontId="17" fillId="9" borderId="1" xfId="0" applyNumberFormat="1" applyFont="1" applyFill="1" applyBorder="1" applyAlignment="1">
      <alignment horizontal="center" vertical="top" wrapText="1"/>
    </xf>
    <xf numFmtId="4" fontId="17" fillId="9" borderId="2" xfId="0" applyNumberFormat="1" applyFont="1" applyFill="1" applyBorder="1" applyAlignment="1">
      <alignment horizontal="center" vertical="top" wrapText="1"/>
    </xf>
    <xf numFmtId="4" fontId="17" fillId="9" borderId="19" xfId="0" applyNumberFormat="1" applyFont="1" applyFill="1" applyBorder="1" applyAlignment="1">
      <alignment horizontal="center" vertical="top" wrapText="1"/>
    </xf>
    <xf numFmtId="4" fontId="17" fillId="9" borderId="36" xfId="0" applyNumberFormat="1" applyFont="1" applyFill="1" applyBorder="1" applyAlignment="1">
      <alignment horizontal="center" vertical="top" wrapText="1"/>
    </xf>
    <xf numFmtId="164" fontId="17" fillId="9" borderId="1" xfId="0" applyNumberFormat="1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0" fillId="9" borderId="19" xfId="0" applyFill="1" applyBorder="1" applyAlignment="1">
      <alignment horizontal="center" vertical="top"/>
    </xf>
    <xf numFmtId="0" fontId="0" fillId="9" borderId="19" xfId="0" applyFill="1" applyBorder="1" applyAlignment="1">
      <alignment horizontal="center" vertical="center"/>
    </xf>
    <xf numFmtId="0" fontId="0" fillId="9" borderId="0" xfId="0" applyFill="1" applyBorder="1" applyAlignment="1">
      <alignment horizontal="left" vertical="top"/>
    </xf>
    <xf numFmtId="0" fontId="17" fillId="9" borderId="5" xfId="0" applyFont="1" applyFill="1" applyBorder="1" applyAlignment="1">
      <alignment horizontal="center" vertical="top" wrapText="1"/>
    </xf>
    <xf numFmtId="4" fontId="17" fillId="9" borderId="3" xfId="0" applyNumberFormat="1" applyFont="1" applyFill="1" applyBorder="1" applyAlignment="1">
      <alignment horizontal="center" vertical="top" wrapText="1"/>
    </xf>
    <xf numFmtId="4" fontId="16" fillId="9" borderId="29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0" fontId="0" fillId="10" borderId="19" xfId="0" applyFill="1" applyBorder="1" applyAlignment="1">
      <alignment horizontal="center" vertical="center"/>
    </xf>
    <xf numFmtId="1" fontId="15" fillId="9" borderId="14" xfId="0" applyNumberFormat="1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4" fontId="15" fillId="9" borderId="15" xfId="0" applyNumberFormat="1" applyFont="1" applyFill="1" applyBorder="1" applyAlignment="1">
      <alignment horizontal="center" vertical="top" wrapText="1"/>
    </xf>
    <xf numFmtId="4" fontId="15" fillId="9" borderId="1" xfId="0" applyNumberFormat="1" applyFont="1" applyFill="1" applyBorder="1" applyAlignment="1">
      <alignment horizontal="center" vertical="top" wrapText="1"/>
    </xf>
    <xf numFmtId="4" fontId="17" fillId="9" borderId="27" xfId="0" applyNumberFormat="1" applyFont="1" applyFill="1" applyBorder="1" applyAlignment="1">
      <alignment horizontal="center" vertical="top" wrapText="1"/>
    </xf>
    <xf numFmtId="4" fontId="17" fillId="9" borderId="28" xfId="0" applyNumberFormat="1" applyFont="1" applyFill="1" applyBorder="1" applyAlignment="1">
      <alignment horizontal="center" vertical="top" wrapText="1"/>
    </xf>
    <xf numFmtId="4" fontId="16" fillId="9" borderId="2" xfId="0" applyNumberFormat="1" applyFont="1" applyFill="1" applyBorder="1" applyAlignment="1">
      <alignment horizontal="center" vertical="top" wrapText="1"/>
    </xf>
    <xf numFmtId="4" fontId="17" fillId="9" borderId="5" xfId="0" applyNumberFormat="1" applyFont="1" applyFill="1" applyBorder="1" applyAlignment="1">
      <alignment horizontal="center" vertical="top" wrapText="1"/>
    </xf>
    <xf numFmtId="4" fontId="16" fillId="9" borderId="35" xfId="0" applyNumberFormat="1" applyFont="1" applyFill="1" applyBorder="1" applyAlignment="1">
      <alignment horizontal="center" vertical="top" wrapText="1"/>
    </xf>
    <xf numFmtId="14" fontId="0" fillId="0" borderId="19" xfId="0" applyNumberForma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14" fontId="0" fillId="0" borderId="0" xfId="0" applyNumberFormat="1" applyFill="1" applyBorder="1" applyAlignment="1">
      <alignment horizontal="left" vertical="top"/>
    </xf>
    <xf numFmtId="14" fontId="0" fillId="9" borderId="19" xfId="0" applyNumberFormat="1" applyFill="1" applyBorder="1" applyAlignment="1">
      <alignment horizontal="center" vertical="center"/>
    </xf>
    <xf numFmtId="1" fontId="15" fillId="0" borderId="14" xfId="0" applyNumberFormat="1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4" fontId="15" fillId="0" borderId="27" xfId="0" applyNumberFormat="1" applyFont="1" applyFill="1" applyBorder="1" applyAlignment="1">
      <alignment horizontal="center" vertical="center" wrapText="1"/>
    </xf>
    <xf numFmtId="4" fontId="15" fillId="0" borderId="15" xfId="0" applyNumberFormat="1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4" fontId="15" fillId="0" borderId="28" xfId="0" applyNumberFormat="1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4" fontId="15" fillId="9" borderId="1" xfId="0" applyNumberFormat="1" applyFont="1" applyFill="1" applyBorder="1" applyAlignment="1">
      <alignment horizontal="center" vertical="center" wrapText="1"/>
    </xf>
    <xf numFmtId="4" fontId="15" fillId="9" borderId="15" xfId="0" applyNumberFormat="1" applyFont="1" applyFill="1" applyBorder="1" applyAlignment="1">
      <alignment horizontal="center" vertical="center" wrapText="1"/>
    </xf>
    <xf numFmtId="0" fontId="16" fillId="9" borderId="16" xfId="0" applyFont="1" applyFill="1" applyBorder="1" applyAlignment="1">
      <alignment horizontal="center" vertical="center" wrapText="1"/>
    </xf>
    <xf numFmtId="14" fontId="0" fillId="8" borderId="19" xfId="0" applyNumberFormat="1" applyFill="1" applyBorder="1" applyAlignment="1">
      <alignment horizontal="center" vertical="center"/>
    </xf>
    <xf numFmtId="14" fontId="15" fillId="9" borderId="1" xfId="0" applyNumberFormat="1" applyFont="1" applyFill="1" applyBorder="1" applyAlignment="1">
      <alignment horizontal="center" vertical="top" wrapText="1"/>
    </xf>
    <xf numFmtId="0" fontId="19" fillId="8" borderId="19" xfId="0" applyFont="1" applyFill="1" applyBorder="1" applyAlignment="1">
      <alignment horizontal="center" vertical="center"/>
    </xf>
    <xf numFmtId="4" fontId="18" fillId="9" borderId="29" xfId="0" applyNumberFormat="1" applyFont="1" applyFill="1" applyBorder="1" applyAlignment="1">
      <alignment horizontal="center" vertical="center" wrapText="1"/>
    </xf>
    <xf numFmtId="4" fontId="16" fillId="9" borderId="2" xfId="0" applyNumberFormat="1" applyFont="1" applyFill="1" applyBorder="1" applyAlignment="1">
      <alignment horizontal="center" vertical="center" wrapText="1"/>
    </xf>
    <xf numFmtId="14" fontId="0" fillId="9" borderId="19" xfId="0" applyNumberFormat="1" applyFill="1" applyBorder="1" applyAlignment="1">
      <alignment horizontal="center" vertical="top"/>
    </xf>
    <xf numFmtId="0" fontId="14" fillId="11" borderId="37" xfId="0" applyFont="1" applyFill="1" applyBorder="1" applyAlignment="1">
      <alignment horizontal="center" vertical="top"/>
    </xf>
    <xf numFmtId="0" fontId="19" fillId="9" borderId="19" xfId="0" applyFont="1" applyFill="1" applyBorder="1" applyAlignment="1">
      <alignment horizontal="center" vertical="center"/>
    </xf>
    <xf numFmtId="164" fontId="15" fillId="9" borderId="1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19" fillId="9" borderId="19" xfId="0" applyFont="1" applyFill="1" applyBorder="1" applyAlignment="1">
      <alignment horizontal="center" vertical="center" wrapText="1"/>
    </xf>
    <xf numFmtId="4" fontId="17" fillId="9" borderId="45" xfId="0" applyNumberFormat="1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center" wrapText="1"/>
    </xf>
    <xf numFmtId="14" fontId="17" fillId="9" borderId="10" xfId="0" applyNumberFormat="1" applyFont="1" applyFill="1" applyBorder="1" applyAlignment="1">
      <alignment horizontal="center" vertical="top" wrapText="1"/>
    </xf>
    <xf numFmtId="4" fontId="18" fillId="9" borderId="35" xfId="0" applyNumberFormat="1" applyFont="1" applyFill="1" applyBorder="1" applyAlignment="1">
      <alignment horizontal="center" vertical="center" wrapText="1"/>
    </xf>
    <xf numFmtId="1" fontId="17" fillId="9" borderId="4" xfId="0" applyNumberFormat="1" applyFont="1" applyFill="1" applyBorder="1" applyAlignment="1">
      <alignment horizontal="center" vertical="top" wrapText="1"/>
    </xf>
    <xf numFmtId="14" fontId="17" fillId="9" borderId="46" xfId="0" applyNumberFormat="1" applyFont="1" applyFill="1" applyBorder="1" applyAlignment="1">
      <alignment horizontal="center" vertical="top" wrapText="1"/>
    </xf>
    <xf numFmtId="0" fontId="19" fillId="9" borderId="34" xfId="0" applyFont="1" applyFill="1" applyBorder="1" applyAlignment="1">
      <alignment horizontal="center" vertical="center"/>
    </xf>
    <xf numFmtId="1" fontId="17" fillId="9" borderId="19" xfId="0" applyNumberFormat="1" applyFont="1" applyFill="1" applyBorder="1" applyAlignment="1">
      <alignment horizontal="center" vertical="top" wrapText="1"/>
    </xf>
    <xf numFmtId="0" fontId="17" fillId="9" borderId="19" xfId="0" applyFont="1" applyFill="1" applyBorder="1" applyAlignment="1">
      <alignment horizontal="center" vertical="top" wrapText="1"/>
    </xf>
    <xf numFmtId="14" fontId="17" fillId="9" borderId="19" xfId="0" applyNumberFormat="1" applyFont="1" applyFill="1" applyBorder="1" applyAlignment="1">
      <alignment horizontal="center" vertical="top" wrapText="1"/>
    </xf>
    <xf numFmtId="4" fontId="18" fillId="9" borderId="19" xfId="0" applyNumberFormat="1" applyFont="1" applyFill="1" applyBorder="1" applyAlignment="1">
      <alignment horizontal="center" vertical="center" wrapText="1"/>
    </xf>
    <xf numFmtId="4" fontId="18" fillId="9" borderId="19" xfId="0" applyNumberFormat="1" applyFont="1" applyFill="1" applyBorder="1" applyAlignment="1">
      <alignment horizontal="center" vertical="top" wrapText="1"/>
    </xf>
    <xf numFmtId="0" fontId="14" fillId="12" borderId="37" xfId="0" applyFont="1" applyFill="1" applyBorder="1" applyAlignment="1">
      <alignment horizontal="center" vertical="top"/>
    </xf>
    <xf numFmtId="0" fontId="14" fillId="11" borderId="11" xfId="0" applyFont="1" applyFill="1" applyBorder="1" applyAlignment="1">
      <alignment horizontal="center" vertical="top"/>
    </xf>
    <xf numFmtId="4" fontId="17" fillId="9" borderId="47" xfId="0" applyNumberFormat="1" applyFont="1" applyFill="1" applyBorder="1" applyAlignment="1">
      <alignment horizontal="center" vertical="top" wrapText="1"/>
    </xf>
    <xf numFmtId="164" fontId="17" fillId="9" borderId="5" xfId="0" applyNumberFormat="1" applyFont="1" applyFill="1" applyBorder="1" applyAlignment="1">
      <alignment horizontal="center" vertical="top" wrapText="1"/>
    </xf>
    <xf numFmtId="0" fontId="18" fillId="9" borderId="29" xfId="0" applyFont="1" applyFill="1" applyBorder="1" applyAlignment="1">
      <alignment horizontal="center" vertical="center" wrapText="1"/>
    </xf>
    <xf numFmtId="0" fontId="0" fillId="9" borderId="34" xfId="0" applyFill="1" applyBorder="1" applyAlignment="1">
      <alignment horizontal="center" vertical="center"/>
    </xf>
    <xf numFmtId="164" fontId="17" fillId="9" borderId="19" xfId="0" applyNumberFormat="1" applyFont="1" applyFill="1" applyBorder="1" applyAlignment="1">
      <alignment horizontal="center" vertical="top" wrapText="1"/>
    </xf>
    <xf numFmtId="0" fontId="18" fillId="9" borderId="19" xfId="0" applyFont="1" applyFill="1" applyBorder="1" applyAlignment="1">
      <alignment horizontal="center" vertical="center" wrapText="1"/>
    </xf>
    <xf numFmtId="1" fontId="17" fillId="9" borderId="6" xfId="0" applyNumberFormat="1" applyFont="1" applyFill="1" applyBorder="1" applyAlignment="1">
      <alignment vertical="top" wrapText="1"/>
    </xf>
    <xf numFmtId="1" fontId="17" fillId="9" borderId="23" xfId="0" applyNumberFormat="1" applyFont="1" applyFill="1" applyBorder="1" applyAlignment="1">
      <alignment vertical="top" wrapText="1"/>
    </xf>
    <xf numFmtId="165" fontId="17" fillId="9" borderId="6" xfId="0" applyNumberFormat="1" applyFont="1" applyFill="1" applyBorder="1" applyAlignment="1">
      <alignment vertical="top" wrapText="1"/>
    </xf>
    <xf numFmtId="4" fontId="6" fillId="0" borderId="0" xfId="0" applyNumberFormat="1" applyFont="1" applyFill="1" applyBorder="1" applyAlignment="1">
      <alignment vertical="top"/>
    </xf>
    <xf numFmtId="0" fontId="7" fillId="0" borderId="2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" fontId="17" fillId="9" borderId="30" xfId="0" applyNumberFormat="1" applyFont="1" applyFill="1" applyBorder="1" applyAlignment="1">
      <alignment horizontal="center" vertical="top" wrapText="1"/>
    </xf>
    <xf numFmtId="1" fontId="17" fillId="9" borderId="6" xfId="0" applyNumberFormat="1" applyFont="1" applyFill="1" applyBorder="1" applyAlignment="1">
      <alignment horizontal="center" vertical="top" wrapText="1"/>
    </xf>
    <xf numFmtId="1" fontId="17" fillId="9" borderId="23" xfId="0" applyNumberFormat="1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1" fontId="8" fillId="4" borderId="39" xfId="0" applyNumberFormat="1" applyFont="1" applyFill="1" applyBorder="1" applyAlignment="1">
      <alignment horizontal="center" vertical="top" wrapText="1"/>
    </xf>
    <xf numFmtId="1" fontId="8" fillId="4" borderId="18" xfId="0" applyNumberFormat="1" applyFont="1" applyFill="1" applyBorder="1" applyAlignment="1">
      <alignment horizontal="center" vertical="top" wrapText="1"/>
    </xf>
    <xf numFmtId="1" fontId="8" fillId="4" borderId="40" xfId="0" applyNumberFormat="1" applyFont="1" applyFill="1" applyBorder="1" applyAlignment="1">
      <alignment horizontal="center" vertical="top" wrapText="1"/>
    </xf>
    <xf numFmtId="0" fontId="8" fillId="2" borderId="30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10" fillId="4" borderId="30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4" fontId="11" fillId="6" borderId="32" xfId="0" applyNumberFormat="1" applyFont="1" applyFill="1" applyBorder="1" applyAlignment="1">
      <alignment horizontal="center" vertical="center" wrapText="1"/>
    </xf>
    <xf numFmtId="4" fontId="11" fillId="6" borderId="3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619125</xdr:colOff>
      <xdr:row>0</xdr:row>
      <xdr:rowOff>95250</xdr:rowOff>
    </xdr:from>
    <xdr:ext cx="3519042" cy="61595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" y="257175"/>
          <a:ext cx="3519042" cy="6159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85725</xdr:rowOff>
    </xdr:from>
    <xdr:to>
      <xdr:col>6</xdr:col>
      <xdr:colOff>1002448</xdr:colOff>
      <xdr:row>4</xdr:row>
      <xdr:rowOff>53774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3725" y="85725"/>
          <a:ext cx="3517697" cy="6157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0</xdr:row>
      <xdr:rowOff>95250</xdr:rowOff>
    </xdr:from>
    <xdr:ext cx="3519042" cy="61595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95250"/>
          <a:ext cx="3519042" cy="615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view="pageBreakPreview" topLeftCell="A22" zoomScale="110" zoomScaleNormal="110" zoomScaleSheetLayoutView="110" workbookViewId="0">
      <selection activeCell="K51" sqref="K51"/>
    </sheetView>
  </sheetViews>
  <sheetFormatPr defaultRowHeight="12.75" x14ac:dyDescent="0.2"/>
  <cols>
    <col min="1" max="1" width="5.1640625" customWidth="1"/>
    <col min="2" max="2" width="10.1640625" customWidth="1"/>
    <col min="3" max="3" width="13.1640625" customWidth="1"/>
    <col min="4" max="4" width="14" customWidth="1"/>
    <col min="5" max="5" width="13.6640625" customWidth="1"/>
    <col min="6" max="6" width="11.33203125" customWidth="1"/>
    <col min="7" max="8" width="10.83203125" customWidth="1"/>
    <col min="9" max="9" width="17.83203125" customWidth="1"/>
    <col min="10" max="10" width="13.1640625" customWidth="1"/>
    <col min="11" max="11" width="14.5" customWidth="1"/>
    <col min="12" max="12" width="12.6640625" customWidth="1"/>
    <col min="13" max="13" width="31.33203125" style="106" customWidth="1"/>
    <col min="14" max="14" width="21.5" customWidth="1"/>
  </cols>
  <sheetData>
    <row r="1" spans="1:14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07"/>
    </row>
    <row r="2" spans="1:14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07"/>
    </row>
    <row r="3" spans="1:14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07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107"/>
    </row>
    <row r="5" spans="1:14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107"/>
    </row>
    <row r="6" spans="1:14" ht="18.75" customHeight="1" thickBot="1" x14ac:dyDescent="0.25">
      <c r="A6" s="163" t="s">
        <v>46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1:14" ht="36.75" thickBot="1" x14ac:dyDescent="0.25">
      <c r="A7" s="3" t="s">
        <v>11</v>
      </c>
      <c r="B7" s="17" t="s">
        <v>59</v>
      </c>
      <c r="C7" s="4" t="s">
        <v>12</v>
      </c>
      <c r="D7" s="15" t="s">
        <v>17</v>
      </c>
      <c r="E7" s="16" t="s">
        <v>13</v>
      </c>
      <c r="F7" s="2" t="s">
        <v>2</v>
      </c>
      <c r="G7" s="2" t="s">
        <v>1</v>
      </c>
      <c r="H7" s="2" t="s">
        <v>9</v>
      </c>
      <c r="I7" s="2" t="s">
        <v>18</v>
      </c>
      <c r="J7" s="2" t="s">
        <v>92</v>
      </c>
      <c r="K7" s="2" t="s">
        <v>19</v>
      </c>
      <c r="L7" s="2" t="s">
        <v>0</v>
      </c>
      <c r="M7" s="4" t="s">
        <v>14</v>
      </c>
      <c r="N7" s="26" t="s">
        <v>63</v>
      </c>
    </row>
    <row r="8" spans="1:14" s="89" customFormat="1" ht="25.5" x14ac:dyDescent="0.2">
      <c r="A8" s="133">
        <v>1</v>
      </c>
      <c r="B8" s="95" t="s">
        <v>48</v>
      </c>
      <c r="C8" s="96" t="s">
        <v>3</v>
      </c>
      <c r="D8" s="97">
        <f t="shared" ref="D8" si="0">SUM(E8+F8)</f>
        <v>1500000</v>
      </c>
      <c r="E8" s="98">
        <v>1462500</v>
      </c>
      <c r="F8" s="98">
        <v>37500</v>
      </c>
      <c r="G8" s="98">
        <v>22365</v>
      </c>
      <c r="H8" s="98">
        <f t="shared" ref="H8" si="1">SUM(F8-G8)</f>
        <v>15135</v>
      </c>
      <c r="I8" s="98">
        <v>1327536.4099999999</v>
      </c>
      <c r="J8" s="98">
        <v>761289.09</v>
      </c>
      <c r="K8" s="97">
        <f t="shared" ref="K8" si="2">SUM(I8-J8)</f>
        <v>566247.31999999995</v>
      </c>
      <c r="L8" s="135">
        <v>44255</v>
      </c>
      <c r="M8" s="136" t="s">
        <v>4</v>
      </c>
      <c r="N8" s="88" t="s">
        <v>65</v>
      </c>
    </row>
    <row r="9" spans="1:14" s="89" customFormat="1" ht="25.5" x14ac:dyDescent="0.2">
      <c r="A9" s="133">
        <v>2</v>
      </c>
      <c r="B9" s="95" t="s">
        <v>48</v>
      </c>
      <c r="C9" s="96" t="s">
        <v>41</v>
      </c>
      <c r="D9" s="98">
        <v>951536.4</v>
      </c>
      <c r="E9" s="98">
        <v>910536.4</v>
      </c>
      <c r="F9" s="98">
        <v>41000</v>
      </c>
      <c r="G9" s="98">
        <v>8220</v>
      </c>
      <c r="H9" s="98">
        <f>F9-G9</f>
        <v>32780</v>
      </c>
      <c r="I9" s="98">
        <v>951536.4</v>
      </c>
      <c r="J9" s="98">
        <v>182394.63</v>
      </c>
      <c r="K9" s="98">
        <f>SUM(I9-J9)</f>
        <v>769141.77</v>
      </c>
      <c r="L9" s="135">
        <v>44620</v>
      </c>
      <c r="M9" s="136" t="s">
        <v>42</v>
      </c>
      <c r="N9" s="134" t="s">
        <v>65</v>
      </c>
    </row>
    <row r="10" spans="1:14" s="89" customFormat="1" ht="25.5" x14ac:dyDescent="0.2">
      <c r="A10" s="133">
        <v>3</v>
      </c>
      <c r="B10" s="78" t="s">
        <v>49</v>
      </c>
      <c r="C10" s="79" t="s">
        <v>21</v>
      </c>
      <c r="D10" s="80">
        <v>2415773.9700000002</v>
      </c>
      <c r="E10" s="81">
        <v>2372200</v>
      </c>
      <c r="F10" s="81">
        <v>43537.97</v>
      </c>
      <c r="G10" s="81">
        <v>23386.15</v>
      </c>
      <c r="H10" s="81">
        <f>SUM(F10-G10)</f>
        <v>20151.82</v>
      </c>
      <c r="I10" s="100">
        <v>2368121.87</v>
      </c>
      <c r="J10" s="100">
        <v>1182245.6499999999</v>
      </c>
      <c r="K10" s="80">
        <f>SUM(I10-J10)</f>
        <v>1185876.2200000002</v>
      </c>
      <c r="L10" s="85">
        <v>44530</v>
      </c>
      <c r="M10" s="136" t="s">
        <v>28</v>
      </c>
      <c r="N10" s="138" t="s">
        <v>94</v>
      </c>
    </row>
    <row r="11" spans="1:14" s="89" customFormat="1" ht="25.5" x14ac:dyDescent="0.2">
      <c r="A11" s="133">
        <v>5</v>
      </c>
      <c r="B11" s="78" t="s">
        <v>49</v>
      </c>
      <c r="C11" s="79" t="s">
        <v>22</v>
      </c>
      <c r="D11" s="80">
        <v>531572.92000000004</v>
      </c>
      <c r="E11" s="81">
        <v>493100</v>
      </c>
      <c r="F11" s="81">
        <v>38472.92</v>
      </c>
      <c r="G11" s="81">
        <v>16500</v>
      </c>
      <c r="H11" s="81">
        <f>SUM(F11-G11)</f>
        <v>21972.92</v>
      </c>
      <c r="I11" s="81">
        <v>531572.92000000004</v>
      </c>
      <c r="J11" s="81">
        <v>227133.28</v>
      </c>
      <c r="K11" s="80">
        <v>304439.64</v>
      </c>
      <c r="L11" s="85">
        <v>44347</v>
      </c>
      <c r="M11" s="136" t="s">
        <v>25</v>
      </c>
      <c r="N11" s="134" t="s">
        <v>81</v>
      </c>
    </row>
    <row r="12" spans="1:14" s="89" customFormat="1" ht="30.75" customHeight="1" x14ac:dyDescent="0.2">
      <c r="A12" s="133">
        <v>6</v>
      </c>
      <c r="B12" s="78" t="s">
        <v>49</v>
      </c>
      <c r="C12" s="79" t="s">
        <v>23</v>
      </c>
      <c r="D12" s="80">
        <v>495200</v>
      </c>
      <c r="E12" s="81">
        <v>493100</v>
      </c>
      <c r="F12" s="81">
        <v>2100</v>
      </c>
      <c r="G12" s="81">
        <v>893</v>
      </c>
      <c r="H12" s="81">
        <f>SUM(F12-G12)</f>
        <v>1207</v>
      </c>
      <c r="I12" s="81">
        <v>389555.93</v>
      </c>
      <c r="J12" s="81">
        <v>238028.1</v>
      </c>
      <c r="K12" s="80">
        <f>SUM(I12-J12)</f>
        <v>151527.82999999999</v>
      </c>
      <c r="L12" s="85">
        <v>44530</v>
      </c>
      <c r="M12" s="131" t="s">
        <v>26</v>
      </c>
      <c r="N12" s="88" t="s">
        <v>65</v>
      </c>
    </row>
    <row r="13" spans="1:14" s="89" customFormat="1" ht="33" customHeight="1" x14ac:dyDescent="0.2">
      <c r="A13" s="151">
        <v>7</v>
      </c>
      <c r="B13" s="78" t="s">
        <v>49</v>
      </c>
      <c r="C13" s="79" t="s">
        <v>24</v>
      </c>
      <c r="D13" s="80">
        <v>1391200</v>
      </c>
      <c r="E13" s="102">
        <v>1383200</v>
      </c>
      <c r="F13" s="81">
        <v>22575.52</v>
      </c>
      <c r="G13" s="81">
        <v>9371.5400000000009</v>
      </c>
      <c r="H13" s="81">
        <f>F13-G13</f>
        <v>13203.98</v>
      </c>
      <c r="I13" s="81">
        <v>1062851.45</v>
      </c>
      <c r="J13" s="81">
        <v>461631.98</v>
      </c>
      <c r="K13" s="81">
        <f t="shared" ref="K13:K17" si="3">I13-J13</f>
        <v>601219.47</v>
      </c>
      <c r="L13" s="85">
        <v>44347</v>
      </c>
      <c r="M13" s="131" t="s">
        <v>27</v>
      </c>
      <c r="N13" s="88" t="s">
        <v>65</v>
      </c>
    </row>
    <row r="14" spans="1:14" ht="27.75" customHeight="1" x14ac:dyDescent="0.2">
      <c r="A14" s="133">
        <v>8</v>
      </c>
      <c r="B14" s="21" t="s">
        <v>49</v>
      </c>
      <c r="C14" s="49" t="s">
        <v>43</v>
      </c>
      <c r="D14" s="28">
        <v>730000</v>
      </c>
      <c r="E14" s="28">
        <v>700000</v>
      </c>
      <c r="F14" s="28">
        <v>30000</v>
      </c>
      <c r="G14" s="28">
        <v>0</v>
      </c>
      <c r="H14" s="28">
        <v>30000</v>
      </c>
      <c r="I14" s="28">
        <v>618099.93000000005</v>
      </c>
      <c r="J14" s="28">
        <v>549654.86</v>
      </c>
      <c r="K14" s="28">
        <f t="shared" si="3"/>
        <v>68445.070000000065</v>
      </c>
      <c r="L14" s="50">
        <v>44208</v>
      </c>
      <c r="M14" s="110" t="s">
        <v>93</v>
      </c>
      <c r="N14" s="134" t="s">
        <v>65</v>
      </c>
    </row>
    <row r="15" spans="1:14" ht="25.5" x14ac:dyDescent="0.2">
      <c r="A15" s="133">
        <v>9</v>
      </c>
      <c r="B15" s="21" t="s">
        <v>49</v>
      </c>
      <c r="C15" s="49" t="s">
        <v>44</v>
      </c>
      <c r="D15" s="28">
        <v>1273444.3799999999</v>
      </c>
      <c r="E15" s="28">
        <v>1260836.02</v>
      </c>
      <c r="F15" s="28">
        <f>D15-E15</f>
        <v>12608.35999999987</v>
      </c>
      <c r="G15" s="28">
        <v>3572.93</v>
      </c>
      <c r="H15" s="28">
        <f>F15-G15</f>
        <v>9035.4299999998693</v>
      </c>
      <c r="I15" s="28">
        <v>1209836.1000000001</v>
      </c>
      <c r="J15" s="28">
        <v>302791.44</v>
      </c>
      <c r="K15" s="28">
        <f t="shared" si="3"/>
        <v>907044.66000000015</v>
      </c>
      <c r="L15" s="50">
        <v>43616</v>
      </c>
      <c r="M15" s="110" t="s">
        <v>45</v>
      </c>
      <c r="N15" s="105" t="s">
        <v>65</v>
      </c>
    </row>
    <row r="16" spans="1:14" s="89" customFormat="1" ht="20.25" customHeight="1" x14ac:dyDescent="0.2">
      <c r="A16" s="133">
        <v>11</v>
      </c>
      <c r="B16" s="78" t="s">
        <v>50</v>
      </c>
      <c r="C16" s="79" t="s">
        <v>31</v>
      </c>
      <c r="D16" s="80">
        <v>520000</v>
      </c>
      <c r="E16" s="81">
        <v>487500</v>
      </c>
      <c r="F16" s="81">
        <v>32500</v>
      </c>
      <c r="G16" s="81">
        <v>9245</v>
      </c>
      <c r="H16" s="82">
        <f>F16-G16</f>
        <v>23255</v>
      </c>
      <c r="I16" s="83">
        <v>464008.69</v>
      </c>
      <c r="J16" s="139">
        <v>147742.84</v>
      </c>
      <c r="K16" s="80">
        <f t="shared" si="3"/>
        <v>316265.84999999998</v>
      </c>
      <c r="L16" s="85">
        <v>44347</v>
      </c>
      <c r="M16" s="140" t="s">
        <v>32</v>
      </c>
      <c r="N16" s="88" t="s">
        <v>67</v>
      </c>
    </row>
    <row r="17" spans="1:14" s="89" customFormat="1" ht="21.75" customHeight="1" x14ac:dyDescent="0.2">
      <c r="A17" s="133">
        <v>12</v>
      </c>
      <c r="B17" s="78" t="s">
        <v>50</v>
      </c>
      <c r="C17" s="79" t="s">
        <v>35</v>
      </c>
      <c r="D17" s="80">
        <v>227857.14</v>
      </c>
      <c r="E17" s="81">
        <v>222857.14</v>
      </c>
      <c r="F17" s="81">
        <v>5000</v>
      </c>
      <c r="G17" s="81">
        <v>3580</v>
      </c>
      <c r="H17" s="82">
        <f>F17-G17</f>
        <v>1420</v>
      </c>
      <c r="I17" s="83">
        <v>227857.14</v>
      </c>
      <c r="J17" s="91">
        <v>155746.95000000001</v>
      </c>
      <c r="K17" s="80">
        <f t="shared" si="3"/>
        <v>72110.19</v>
      </c>
      <c r="L17" s="85">
        <v>44620</v>
      </c>
      <c r="M17" s="136" t="s">
        <v>36</v>
      </c>
      <c r="N17" s="134" t="s">
        <v>65</v>
      </c>
    </row>
    <row r="18" spans="1:14" s="89" customFormat="1" ht="39.75" customHeight="1" x14ac:dyDescent="0.2">
      <c r="A18" s="133">
        <v>13</v>
      </c>
      <c r="B18" s="78" t="s">
        <v>49</v>
      </c>
      <c r="C18" s="79" t="s">
        <v>82</v>
      </c>
      <c r="D18" s="80">
        <v>1894731.8</v>
      </c>
      <c r="E18" s="81">
        <v>1869731.8</v>
      </c>
      <c r="F18" s="81">
        <v>25000</v>
      </c>
      <c r="G18" s="81">
        <v>0</v>
      </c>
      <c r="H18" s="82">
        <f>F18</f>
        <v>25000</v>
      </c>
      <c r="I18" s="83">
        <v>1894731.8</v>
      </c>
      <c r="J18" s="84">
        <v>0</v>
      </c>
      <c r="K18" s="80">
        <f>I18</f>
        <v>1894731.8</v>
      </c>
      <c r="L18" s="85">
        <v>44620</v>
      </c>
      <c r="M18" s="131" t="s">
        <v>25</v>
      </c>
      <c r="N18" s="138" t="s">
        <v>95</v>
      </c>
    </row>
    <row r="19" spans="1:14" s="89" customFormat="1" ht="28.5" customHeight="1" x14ac:dyDescent="0.2">
      <c r="A19" s="133">
        <v>14</v>
      </c>
      <c r="B19" s="78" t="s">
        <v>50</v>
      </c>
      <c r="C19" s="90" t="s">
        <v>33</v>
      </c>
      <c r="D19" s="80">
        <v>1000000</v>
      </c>
      <c r="E19" s="81">
        <v>975000</v>
      </c>
      <c r="F19" s="81">
        <v>25000</v>
      </c>
      <c r="G19" s="81">
        <v>18075</v>
      </c>
      <c r="H19" s="82">
        <f>F19-G19</f>
        <v>6925</v>
      </c>
      <c r="I19" s="83">
        <v>1000000</v>
      </c>
      <c r="J19" s="91">
        <v>720780.94</v>
      </c>
      <c r="K19" s="80">
        <f>I19-J19</f>
        <v>279219.06000000006</v>
      </c>
      <c r="L19" s="85">
        <v>44347</v>
      </c>
      <c r="M19" s="130" t="s">
        <v>34</v>
      </c>
      <c r="N19" s="88" t="s">
        <v>78</v>
      </c>
    </row>
    <row r="20" spans="1:14" s="89" customFormat="1" ht="17.25" customHeight="1" x14ac:dyDescent="0.2">
      <c r="A20" s="152"/>
      <c r="B20" s="146" t="s">
        <v>112</v>
      </c>
      <c r="C20" s="147"/>
      <c r="D20" s="83">
        <v>5000000</v>
      </c>
      <c r="E20" s="83"/>
      <c r="F20" s="83"/>
      <c r="G20" s="83"/>
      <c r="H20" s="83"/>
      <c r="I20" s="83">
        <f t="shared" ref="I20:I21" si="4">D20</f>
        <v>5000000</v>
      </c>
      <c r="J20" s="83"/>
      <c r="K20" s="83"/>
      <c r="L20" s="148"/>
      <c r="M20" s="149" t="s">
        <v>113</v>
      </c>
      <c r="N20" s="134" t="s">
        <v>65</v>
      </c>
    </row>
    <row r="21" spans="1:14" s="89" customFormat="1" ht="26.25" customHeight="1" x14ac:dyDescent="0.2">
      <c r="A21" s="152"/>
      <c r="B21" s="146" t="s">
        <v>112</v>
      </c>
      <c r="C21" s="147"/>
      <c r="D21" s="83">
        <v>5000000</v>
      </c>
      <c r="E21" s="83"/>
      <c r="F21" s="83"/>
      <c r="G21" s="83"/>
      <c r="H21" s="83"/>
      <c r="I21" s="83">
        <f t="shared" si="4"/>
        <v>5000000</v>
      </c>
      <c r="J21" s="83"/>
      <c r="K21" s="83"/>
      <c r="L21" s="148"/>
      <c r="M21" s="149" t="s">
        <v>114</v>
      </c>
      <c r="N21" s="134" t="s">
        <v>65</v>
      </c>
    </row>
    <row r="22" spans="1:14" s="89" customFormat="1" ht="25.5" customHeight="1" x14ac:dyDescent="0.2">
      <c r="A22" s="133">
        <v>16</v>
      </c>
      <c r="B22" s="78" t="s">
        <v>51</v>
      </c>
      <c r="C22" s="79" t="s">
        <v>60</v>
      </c>
      <c r="D22" s="80">
        <v>5325732.03</v>
      </c>
      <c r="E22" s="81">
        <v>5270732.03</v>
      </c>
      <c r="F22" s="81">
        <v>55000</v>
      </c>
      <c r="G22" s="81">
        <v>2743.4</v>
      </c>
      <c r="H22" s="81">
        <f t="shared" ref="H22:H30" si="5">F22-G22</f>
        <v>52256.6</v>
      </c>
      <c r="I22" s="100">
        <v>4892759.55</v>
      </c>
      <c r="J22" s="81">
        <v>529816.6</v>
      </c>
      <c r="K22" s="80">
        <f>I22-J22</f>
        <v>4362942.95</v>
      </c>
      <c r="L22" s="85">
        <v>44347</v>
      </c>
      <c r="M22" s="137" t="s">
        <v>76</v>
      </c>
      <c r="N22" s="134" t="s">
        <v>81</v>
      </c>
    </row>
    <row r="23" spans="1:14" s="89" customFormat="1" ht="25.5" x14ac:dyDescent="0.2">
      <c r="A23" s="133">
        <v>17</v>
      </c>
      <c r="B23" s="143" t="s">
        <v>51</v>
      </c>
      <c r="C23" s="90" t="s">
        <v>40</v>
      </c>
      <c r="D23" s="153">
        <v>368000</v>
      </c>
      <c r="E23" s="102">
        <v>350000</v>
      </c>
      <c r="F23" s="102">
        <v>18000</v>
      </c>
      <c r="G23" s="102">
        <v>15695</v>
      </c>
      <c r="H23" s="102">
        <f t="shared" si="5"/>
        <v>2305</v>
      </c>
      <c r="I23" s="102">
        <v>332462.07</v>
      </c>
      <c r="J23" s="102">
        <v>291694.86</v>
      </c>
      <c r="K23" s="153">
        <f>I23-J23</f>
        <v>40767.210000000021</v>
      </c>
      <c r="L23" s="154">
        <v>44347</v>
      </c>
      <c r="M23" s="155" t="s">
        <v>39</v>
      </c>
      <c r="N23" s="156" t="s">
        <v>78</v>
      </c>
    </row>
    <row r="24" spans="1:14" s="89" customFormat="1" ht="27" customHeight="1" x14ac:dyDescent="0.2">
      <c r="A24" s="152"/>
      <c r="B24" s="167" t="s">
        <v>126</v>
      </c>
      <c r="C24" s="168"/>
      <c r="D24" s="168"/>
      <c r="E24" s="168"/>
      <c r="F24" s="168"/>
      <c r="G24" s="169"/>
      <c r="H24" s="83">
        <f>SUM(H8:H23)</f>
        <v>254647.74999999988</v>
      </c>
      <c r="I24" s="83">
        <f>SUM(I8:I23)</f>
        <v>27270930.260000002</v>
      </c>
      <c r="J24" s="83"/>
      <c r="K24" s="83">
        <f>SUM(K8:K23)</f>
        <v>11519979.040000003</v>
      </c>
      <c r="L24" s="157"/>
      <c r="M24" s="158"/>
      <c r="N24" s="88"/>
    </row>
    <row r="25" spans="1:14" s="89" customFormat="1" ht="20.25" customHeight="1" x14ac:dyDescent="0.2">
      <c r="A25" s="133">
        <v>18</v>
      </c>
      <c r="B25" s="165" t="s">
        <v>96</v>
      </c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</row>
    <row r="26" spans="1:14" s="89" customFormat="1" ht="73.5" customHeight="1" x14ac:dyDescent="0.2">
      <c r="A26" s="133">
        <v>19</v>
      </c>
      <c r="B26" s="78" t="s">
        <v>49</v>
      </c>
      <c r="C26" s="79" t="s">
        <v>83</v>
      </c>
      <c r="D26" s="80">
        <v>5800000</v>
      </c>
      <c r="E26" s="81">
        <v>5730000</v>
      </c>
      <c r="F26" s="81">
        <v>70000</v>
      </c>
      <c r="G26" s="81">
        <v>0</v>
      </c>
      <c r="H26" s="81">
        <f>F26-G26</f>
        <v>70000</v>
      </c>
      <c r="I26" s="81">
        <f>D26</f>
        <v>5800000</v>
      </c>
      <c r="J26" s="99">
        <v>0</v>
      </c>
      <c r="K26" s="80">
        <f>I26-J26</f>
        <v>5800000</v>
      </c>
      <c r="L26" s="85">
        <v>44895</v>
      </c>
      <c r="M26" s="136" t="s">
        <v>84</v>
      </c>
      <c r="N26" s="134" t="s">
        <v>75</v>
      </c>
    </row>
    <row r="27" spans="1:14" s="89" customFormat="1" ht="63" customHeight="1" x14ac:dyDescent="0.2">
      <c r="A27" s="133">
        <v>20</v>
      </c>
      <c r="B27" s="78" t="s">
        <v>49</v>
      </c>
      <c r="C27" s="79" t="s">
        <v>85</v>
      </c>
      <c r="D27" s="81">
        <v>440201</v>
      </c>
      <c r="E27" s="81">
        <v>432201</v>
      </c>
      <c r="F27" s="81">
        <f>D27-E27</f>
        <v>8000</v>
      </c>
      <c r="G27" s="81">
        <v>0</v>
      </c>
      <c r="H27" s="81">
        <f t="shared" si="5"/>
        <v>8000</v>
      </c>
      <c r="I27" s="81">
        <v>440201</v>
      </c>
      <c r="J27" s="81">
        <v>0</v>
      </c>
      <c r="K27" s="81">
        <v>440201</v>
      </c>
      <c r="L27" s="141">
        <v>44895</v>
      </c>
      <c r="M27" s="142" t="s">
        <v>86</v>
      </c>
      <c r="N27" s="134" t="s">
        <v>75</v>
      </c>
    </row>
    <row r="28" spans="1:14" s="89" customFormat="1" ht="62.25" customHeight="1" x14ac:dyDescent="0.2">
      <c r="A28" s="133">
        <v>21</v>
      </c>
      <c r="B28" s="78" t="s">
        <v>49</v>
      </c>
      <c r="C28" s="79" t="s">
        <v>87</v>
      </c>
      <c r="D28" s="81">
        <v>1160000</v>
      </c>
      <c r="E28" s="81">
        <v>1146000</v>
      </c>
      <c r="F28" s="81">
        <f>D28-E28</f>
        <v>14000</v>
      </c>
      <c r="G28" s="81">
        <v>0</v>
      </c>
      <c r="H28" s="81">
        <f t="shared" si="5"/>
        <v>14000</v>
      </c>
      <c r="I28" s="81">
        <f t="shared" ref="I28:I36" si="6">D28</f>
        <v>1160000</v>
      </c>
      <c r="J28" s="81">
        <v>0</v>
      </c>
      <c r="K28" s="81">
        <f>I28-J28</f>
        <v>1160000</v>
      </c>
      <c r="L28" s="141">
        <v>44895</v>
      </c>
      <c r="M28" s="142" t="s">
        <v>88</v>
      </c>
      <c r="N28" s="134" t="s">
        <v>97</v>
      </c>
    </row>
    <row r="29" spans="1:14" s="89" customFormat="1" ht="73.5" customHeight="1" x14ac:dyDescent="0.2">
      <c r="A29" s="133">
        <v>22</v>
      </c>
      <c r="B29" s="143" t="s">
        <v>47</v>
      </c>
      <c r="C29" s="90" t="s">
        <v>90</v>
      </c>
      <c r="D29" s="102">
        <v>975000</v>
      </c>
      <c r="E29" s="102">
        <v>955000</v>
      </c>
      <c r="F29" s="102">
        <f>D29-E29</f>
        <v>20000</v>
      </c>
      <c r="G29" s="102">
        <v>0</v>
      </c>
      <c r="H29" s="102">
        <f t="shared" si="5"/>
        <v>20000</v>
      </c>
      <c r="I29" s="102">
        <f t="shared" si="6"/>
        <v>975000</v>
      </c>
      <c r="J29" s="102">
        <v>0</v>
      </c>
      <c r="K29" s="102">
        <f>I29-J29</f>
        <v>975000</v>
      </c>
      <c r="L29" s="144">
        <v>45077</v>
      </c>
      <c r="M29" s="130" t="s">
        <v>89</v>
      </c>
      <c r="N29" s="145" t="s">
        <v>75</v>
      </c>
    </row>
    <row r="30" spans="1:14" s="89" customFormat="1" ht="47.25" customHeight="1" x14ac:dyDescent="0.2">
      <c r="A30" s="152"/>
      <c r="B30" s="146" t="s">
        <v>49</v>
      </c>
      <c r="C30" s="147" t="s">
        <v>91</v>
      </c>
      <c r="D30" s="83">
        <v>2000000</v>
      </c>
      <c r="E30" s="83">
        <v>1912356</v>
      </c>
      <c r="F30" s="83">
        <f>D30-E30</f>
        <v>87644</v>
      </c>
      <c r="G30" s="83">
        <v>0</v>
      </c>
      <c r="H30" s="83">
        <f t="shared" si="5"/>
        <v>87644</v>
      </c>
      <c r="I30" s="83">
        <f t="shared" si="6"/>
        <v>2000000</v>
      </c>
      <c r="J30" s="83">
        <v>0</v>
      </c>
      <c r="K30" s="83">
        <f>I30-J30</f>
        <v>2000000</v>
      </c>
      <c r="L30" s="148">
        <v>45443</v>
      </c>
      <c r="M30" s="149" t="s">
        <v>111</v>
      </c>
      <c r="N30" s="134" t="s">
        <v>75</v>
      </c>
    </row>
    <row r="31" spans="1:14" s="89" customFormat="1" ht="32.25" customHeight="1" x14ac:dyDescent="0.2">
      <c r="A31" s="152"/>
      <c r="B31" s="146" t="s">
        <v>120</v>
      </c>
      <c r="C31" s="147"/>
      <c r="D31" s="83">
        <v>100000</v>
      </c>
      <c r="E31" s="83"/>
      <c r="F31" s="83"/>
      <c r="G31" s="83"/>
      <c r="H31" s="83"/>
      <c r="I31" s="83">
        <f t="shared" si="6"/>
        <v>100000</v>
      </c>
      <c r="J31" s="83"/>
      <c r="K31" s="83"/>
      <c r="L31" s="148"/>
      <c r="M31" s="149" t="s">
        <v>121</v>
      </c>
      <c r="N31" s="134"/>
    </row>
    <row r="32" spans="1:14" s="89" customFormat="1" ht="39.75" customHeight="1" x14ac:dyDescent="0.2">
      <c r="A32" s="152"/>
      <c r="B32" s="146" t="s">
        <v>122</v>
      </c>
      <c r="C32" s="147">
        <v>903972</v>
      </c>
      <c r="D32" s="83">
        <v>315000</v>
      </c>
      <c r="E32" s="83"/>
      <c r="F32" s="83"/>
      <c r="G32" s="83"/>
      <c r="H32" s="83"/>
      <c r="I32" s="83">
        <f t="shared" si="6"/>
        <v>315000</v>
      </c>
      <c r="J32" s="83"/>
      <c r="K32" s="83"/>
      <c r="L32" s="148"/>
      <c r="M32" s="149" t="s">
        <v>123</v>
      </c>
      <c r="N32" s="134"/>
    </row>
    <row r="33" spans="1:14" s="89" customFormat="1" ht="33.75" customHeight="1" x14ac:dyDescent="0.2">
      <c r="A33" s="152"/>
      <c r="B33" s="146" t="s">
        <v>124</v>
      </c>
      <c r="C33" s="147">
        <v>893887</v>
      </c>
      <c r="D33" s="83">
        <v>215000</v>
      </c>
      <c r="E33" s="83"/>
      <c r="F33" s="83"/>
      <c r="G33" s="83"/>
      <c r="H33" s="83"/>
      <c r="I33" s="83">
        <f t="shared" si="6"/>
        <v>215000</v>
      </c>
      <c r="J33" s="83"/>
      <c r="K33" s="83"/>
      <c r="L33" s="148"/>
      <c r="M33" s="149" t="s">
        <v>125</v>
      </c>
      <c r="N33" s="134"/>
    </row>
    <row r="34" spans="1:14" s="89" customFormat="1" ht="39.75" customHeight="1" x14ac:dyDescent="0.2">
      <c r="A34" s="152"/>
      <c r="B34" s="146" t="s">
        <v>116</v>
      </c>
      <c r="C34" s="147" t="s">
        <v>119</v>
      </c>
      <c r="D34" s="83">
        <v>250000</v>
      </c>
      <c r="E34" s="83"/>
      <c r="F34" s="83"/>
      <c r="G34" s="83"/>
      <c r="H34" s="83"/>
      <c r="I34" s="83">
        <f t="shared" si="6"/>
        <v>250000</v>
      </c>
      <c r="J34" s="83"/>
      <c r="K34" s="83"/>
      <c r="L34" s="148"/>
      <c r="M34" s="149" t="s">
        <v>117</v>
      </c>
      <c r="N34" s="134"/>
    </row>
    <row r="35" spans="1:14" s="89" customFormat="1" ht="30.75" customHeight="1" x14ac:dyDescent="0.2">
      <c r="A35" s="152"/>
      <c r="B35" s="146" t="s">
        <v>116</v>
      </c>
      <c r="C35" s="147" t="s">
        <v>118</v>
      </c>
      <c r="D35" s="83">
        <v>70456</v>
      </c>
      <c r="E35" s="83"/>
      <c r="F35" s="83"/>
      <c r="G35" s="83"/>
      <c r="H35" s="83"/>
      <c r="I35" s="83">
        <f t="shared" si="6"/>
        <v>70456</v>
      </c>
      <c r="J35" s="83"/>
      <c r="K35" s="83"/>
      <c r="L35" s="148"/>
      <c r="M35" s="149" t="s">
        <v>117</v>
      </c>
      <c r="N35" s="134"/>
    </row>
    <row r="36" spans="1:14" s="89" customFormat="1" ht="27.75" customHeight="1" x14ac:dyDescent="0.2">
      <c r="A36" s="133">
        <v>23</v>
      </c>
      <c r="B36" s="146" t="s">
        <v>116</v>
      </c>
      <c r="C36" s="147" t="s">
        <v>115</v>
      </c>
      <c r="D36" s="83">
        <v>154544</v>
      </c>
      <c r="E36" s="83"/>
      <c r="F36" s="83"/>
      <c r="G36" s="83"/>
      <c r="H36" s="83"/>
      <c r="I36" s="83">
        <f t="shared" si="6"/>
        <v>154544</v>
      </c>
      <c r="J36" s="83"/>
      <c r="K36" s="83"/>
      <c r="L36" s="148"/>
      <c r="M36" s="149" t="s">
        <v>117</v>
      </c>
      <c r="N36" s="134"/>
    </row>
    <row r="37" spans="1:14" s="89" customFormat="1" ht="27.75" customHeight="1" x14ac:dyDescent="0.2">
      <c r="A37" s="152"/>
      <c r="B37" s="167" t="s">
        <v>126</v>
      </c>
      <c r="C37" s="168"/>
      <c r="D37" s="168"/>
      <c r="E37" s="168"/>
      <c r="F37" s="168"/>
      <c r="G37" s="168"/>
      <c r="H37" s="168"/>
      <c r="I37" s="161">
        <f>SUM(I26:I36)</f>
        <v>11480201</v>
      </c>
      <c r="J37" s="159"/>
      <c r="K37" s="159"/>
      <c r="L37" s="159"/>
      <c r="M37" s="159"/>
      <c r="N37" s="160"/>
    </row>
    <row r="38" spans="1:14" s="89" customFormat="1" ht="15.75" customHeight="1" x14ac:dyDescent="0.2">
      <c r="A38" s="133"/>
      <c r="B38" s="165" t="s">
        <v>98</v>
      </c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</row>
    <row r="39" spans="1:14" s="89" customFormat="1" ht="36.75" customHeight="1" x14ac:dyDescent="0.2">
      <c r="A39" s="133">
        <v>24</v>
      </c>
      <c r="B39" s="146" t="s">
        <v>49</v>
      </c>
      <c r="C39" s="147"/>
      <c r="D39" s="83">
        <v>992841.09</v>
      </c>
      <c r="E39" s="83"/>
      <c r="F39" s="83"/>
      <c r="G39" s="83"/>
      <c r="H39" s="83"/>
      <c r="I39" s="83"/>
      <c r="J39" s="83"/>
      <c r="K39" s="83">
        <v>992841.09</v>
      </c>
      <c r="L39" s="148">
        <v>44359</v>
      </c>
      <c r="M39" s="149" t="s">
        <v>99</v>
      </c>
      <c r="N39" s="145" t="s">
        <v>65</v>
      </c>
    </row>
    <row r="40" spans="1:14" s="89" customFormat="1" ht="37.5" customHeight="1" x14ac:dyDescent="0.2">
      <c r="A40" s="133">
        <v>25</v>
      </c>
      <c r="B40" s="146" t="s">
        <v>49</v>
      </c>
      <c r="C40" s="147"/>
      <c r="D40" s="83">
        <v>289311.03000000003</v>
      </c>
      <c r="E40" s="83"/>
      <c r="F40" s="83"/>
      <c r="G40" s="83"/>
      <c r="H40" s="83"/>
      <c r="I40" s="83"/>
      <c r="J40" s="83"/>
      <c r="K40" s="83">
        <f t="shared" ref="K40:K50" si="7">D40</f>
        <v>289311.03000000003</v>
      </c>
      <c r="L40" s="148"/>
      <c r="M40" s="150" t="s">
        <v>100</v>
      </c>
      <c r="N40" s="145"/>
    </row>
    <row r="41" spans="1:14" s="89" customFormat="1" ht="33" customHeight="1" x14ac:dyDescent="0.2">
      <c r="A41" s="133">
        <v>26</v>
      </c>
      <c r="B41" s="146" t="s">
        <v>49</v>
      </c>
      <c r="C41" s="147"/>
      <c r="D41" s="83">
        <v>527536.37</v>
      </c>
      <c r="E41" s="83"/>
      <c r="F41" s="83"/>
      <c r="G41" s="83"/>
      <c r="H41" s="83"/>
      <c r="I41" s="83"/>
      <c r="J41" s="83"/>
      <c r="K41" s="83">
        <f t="shared" si="7"/>
        <v>527536.37</v>
      </c>
      <c r="L41" s="148"/>
      <c r="M41" s="149" t="s">
        <v>101</v>
      </c>
      <c r="N41" s="145"/>
    </row>
    <row r="42" spans="1:14" s="89" customFormat="1" ht="36.75" customHeight="1" x14ac:dyDescent="0.2">
      <c r="A42" s="133">
        <v>27</v>
      </c>
      <c r="B42" s="146" t="s">
        <v>49</v>
      </c>
      <c r="C42" s="147"/>
      <c r="D42" s="83">
        <v>802842.79</v>
      </c>
      <c r="E42" s="83"/>
      <c r="F42" s="83"/>
      <c r="G42" s="83"/>
      <c r="H42" s="83"/>
      <c r="I42" s="83"/>
      <c r="J42" s="83"/>
      <c r="K42" s="83">
        <f t="shared" si="7"/>
        <v>802842.79</v>
      </c>
      <c r="L42" s="148"/>
      <c r="M42" s="149" t="s">
        <v>102</v>
      </c>
      <c r="N42" s="145"/>
    </row>
    <row r="43" spans="1:14" s="89" customFormat="1" ht="30" customHeight="1" x14ac:dyDescent="0.2">
      <c r="A43" s="133">
        <v>28</v>
      </c>
      <c r="B43" s="146" t="s">
        <v>49</v>
      </c>
      <c r="C43" s="147"/>
      <c r="D43" s="83">
        <v>537509.19999999995</v>
      </c>
      <c r="E43" s="83"/>
      <c r="F43" s="83"/>
      <c r="G43" s="83"/>
      <c r="H43" s="83"/>
      <c r="I43" s="83"/>
      <c r="J43" s="83"/>
      <c r="K43" s="83">
        <f t="shared" si="7"/>
        <v>537509.19999999995</v>
      </c>
      <c r="L43" s="148"/>
      <c r="M43" s="149" t="s">
        <v>103</v>
      </c>
      <c r="N43" s="145"/>
    </row>
    <row r="44" spans="1:14" s="89" customFormat="1" ht="40.5" customHeight="1" x14ac:dyDescent="0.2">
      <c r="A44" s="133">
        <v>29</v>
      </c>
      <c r="B44" s="146" t="s">
        <v>49</v>
      </c>
      <c r="C44" s="147"/>
      <c r="D44" s="83">
        <v>579544.41</v>
      </c>
      <c r="E44" s="83"/>
      <c r="F44" s="83"/>
      <c r="G44" s="83"/>
      <c r="H44" s="83"/>
      <c r="I44" s="83"/>
      <c r="J44" s="83"/>
      <c r="K44" s="83">
        <f t="shared" si="7"/>
        <v>579544.41</v>
      </c>
      <c r="L44" s="148"/>
      <c r="M44" s="149" t="s">
        <v>104</v>
      </c>
      <c r="N44" s="145"/>
    </row>
    <row r="45" spans="1:14" s="89" customFormat="1" ht="27.75" customHeight="1" x14ac:dyDescent="0.2">
      <c r="A45" s="133">
        <v>30</v>
      </c>
      <c r="B45" s="146" t="s">
        <v>49</v>
      </c>
      <c r="C45" s="147"/>
      <c r="D45" s="83">
        <v>691428.21</v>
      </c>
      <c r="E45" s="83"/>
      <c r="F45" s="83"/>
      <c r="G45" s="83"/>
      <c r="H45" s="83"/>
      <c r="I45" s="83"/>
      <c r="J45" s="83"/>
      <c r="K45" s="83">
        <f t="shared" si="7"/>
        <v>691428.21</v>
      </c>
      <c r="L45" s="148"/>
      <c r="M45" s="149" t="s">
        <v>105</v>
      </c>
      <c r="N45" s="145"/>
    </row>
    <row r="46" spans="1:14" s="89" customFormat="1" ht="32.25" customHeight="1" x14ac:dyDescent="0.2">
      <c r="A46" s="133">
        <v>31</v>
      </c>
      <c r="B46" s="146" t="s">
        <v>49</v>
      </c>
      <c r="C46" s="147"/>
      <c r="D46" s="83">
        <v>808509.33</v>
      </c>
      <c r="E46" s="83"/>
      <c r="F46" s="83"/>
      <c r="G46" s="83"/>
      <c r="H46" s="83"/>
      <c r="I46" s="83"/>
      <c r="J46" s="83"/>
      <c r="K46" s="83">
        <f t="shared" si="7"/>
        <v>808509.33</v>
      </c>
      <c r="L46" s="148"/>
      <c r="M46" s="149" t="s">
        <v>105</v>
      </c>
      <c r="N46" s="145"/>
    </row>
    <row r="47" spans="1:14" s="89" customFormat="1" ht="24" customHeight="1" x14ac:dyDescent="0.2">
      <c r="A47" s="133">
        <v>32</v>
      </c>
      <c r="B47" s="146" t="s">
        <v>49</v>
      </c>
      <c r="C47" s="147"/>
      <c r="D47" s="83">
        <v>348070.5</v>
      </c>
      <c r="E47" s="83"/>
      <c r="F47" s="83"/>
      <c r="G47" s="83"/>
      <c r="H47" s="83"/>
      <c r="I47" s="83"/>
      <c r="J47" s="83"/>
      <c r="K47" s="83">
        <f t="shared" si="7"/>
        <v>348070.5</v>
      </c>
      <c r="L47" s="148"/>
      <c r="M47" s="149" t="s">
        <v>106</v>
      </c>
      <c r="N47" s="145"/>
    </row>
    <row r="48" spans="1:14" s="89" customFormat="1" ht="63.75" customHeight="1" x14ac:dyDescent="0.2">
      <c r="A48" s="133">
        <v>33</v>
      </c>
      <c r="B48" s="146" t="s">
        <v>49</v>
      </c>
      <c r="C48" s="147"/>
      <c r="D48" s="83">
        <v>2587482.2200000002</v>
      </c>
      <c r="E48" s="83"/>
      <c r="F48" s="83"/>
      <c r="G48" s="83"/>
      <c r="H48" s="83"/>
      <c r="I48" s="83"/>
      <c r="J48" s="83"/>
      <c r="K48" s="83">
        <f t="shared" si="7"/>
        <v>2587482.2200000002</v>
      </c>
      <c r="L48" s="148"/>
      <c r="M48" s="149" t="s">
        <v>107</v>
      </c>
      <c r="N48" s="145"/>
    </row>
    <row r="49" spans="1:14" s="89" customFormat="1" ht="115.5" customHeight="1" x14ac:dyDescent="0.2">
      <c r="A49" s="133">
        <v>34</v>
      </c>
      <c r="B49" s="146" t="s">
        <v>49</v>
      </c>
      <c r="C49" s="147"/>
      <c r="D49" s="83">
        <v>4801030.5599999996</v>
      </c>
      <c r="E49" s="83"/>
      <c r="F49" s="83"/>
      <c r="G49" s="83"/>
      <c r="H49" s="83"/>
      <c r="I49" s="83"/>
      <c r="J49" s="83"/>
      <c r="K49" s="83">
        <f t="shared" si="7"/>
        <v>4801030.5599999996</v>
      </c>
      <c r="L49" s="148"/>
      <c r="M49" s="149" t="s">
        <v>108</v>
      </c>
      <c r="N49" s="145"/>
    </row>
    <row r="50" spans="1:14" s="89" customFormat="1" ht="110.25" customHeight="1" x14ac:dyDescent="0.2">
      <c r="A50" s="133">
        <v>35</v>
      </c>
      <c r="B50" s="146" t="s">
        <v>49</v>
      </c>
      <c r="C50" s="147"/>
      <c r="D50" s="83">
        <v>1732913.94</v>
      </c>
      <c r="E50" s="83"/>
      <c r="F50" s="83"/>
      <c r="G50" s="83"/>
      <c r="H50" s="83"/>
      <c r="I50" s="83"/>
      <c r="J50" s="83"/>
      <c r="K50" s="83">
        <f t="shared" si="7"/>
        <v>1732913.94</v>
      </c>
      <c r="L50" s="148"/>
      <c r="M50" s="149" t="s">
        <v>109</v>
      </c>
      <c r="N50" s="145"/>
    </row>
    <row r="51" spans="1:14" x14ac:dyDescent="0.2">
      <c r="A51" s="5" t="s">
        <v>110</v>
      </c>
      <c r="B51" s="6"/>
      <c r="C51" s="6"/>
      <c r="D51" s="6"/>
      <c r="E51" s="6"/>
      <c r="F51" s="6"/>
      <c r="G51" s="6"/>
      <c r="H51" s="6"/>
      <c r="I51" s="9" t="s">
        <v>126</v>
      </c>
      <c r="J51" s="6"/>
      <c r="K51" s="162">
        <f>SUM(K39:K50)</f>
        <v>14699019.65</v>
      </c>
      <c r="L51" s="6"/>
      <c r="M51" s="111"/>
    </row>
    <row r="52" spans="1:14" x14ac:dyDescent="0.2">
      <c r="A52" s="7" t="s">
        <v>8</v>
      </c>
      <c r="B52" s="8"/>
      <c r="C52" s="8"/>
      <c r="D52" s="8"/>
      <c r="E52" s="8"/>
      <c r="F52" s="8"/>
      <c r="G52" s="8"/>
      <c r="I52" s="9"/>
      <c r="J52" s="9"/>
      <c r="K52" s="9"/>
      <c r="L52" s="10"/>
      <c r="M52" s="112"/>
    </row>
    <row r="53" spans="1:14" ht="13.5" thickBot="1" x14ac:dyDescent="0.25">
      <c r="A53" s="11" t="s">
        <v>10</v>
      </c>
      <c r="B53" s="12"/>
      <c r="C53" s="12"/>
      <c r="D53" s="12"/>
      <c r="E53" s="12"/>
      <c r="F53" s="12"/>
      <c r="G53" s="12"/>
      <c r="H53" s="1"/>
      <c r="I53" s="13"/>
      <c r="J53" s="13"/>
      <c r="K53" s="13"/>
      <c r="L53" s="14"/>
      <c r="M53" s="113"/>
      <c r="N53" s="114"/>
    </row>
    <row r="55" spans="1:14" x14ac:dyDescent="0.2">
      <c r="N55" s="114"/>
    </row>
    <row r="56" spans="1:14" x14ac:dyDescent="0.2">
      <c r="J56" s="114"/>
    </row>
  </sheetData>
  <mergeCells count="5">
    <mergeCell ref="A6:N6"/>
    <mergeCell ref="B25:N25"/>
    <mergeCell ref="B38:N38"/>
    <mergeCell ref="B24:G24"/>
    <mergeCell ref="B37:H37"/>
  </mergeCells>
  <pageMargins left="0.25" right="0.25" top="0.75" bottom="0.75" header="0.3" footer="0.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46"/>
  <sheetViews>
    <sheetView view="pageBreakPreview" zoomScaleNormal="110" zoomScaleSheetLayoutView="100" workbookViewId="0">
      <selection activeCell="I14" sqref="I14"/>
    </sheetView>
  </sheetViews>
  <sheetFormatPr defaultRowHeight="12.75" x14ac:dyDescent="0.2"/>
  <cols>
    <col min="1" max="2" width="9.33203125" style="24"/>
    <col min="3" max="3" width="12.33203125" style="24" customWidth="1"/>
    <col min="4" max="4" width="17.1640625" style="24" customWidth="1"/>
    <col min="5" max="5" width="14" style="24" customWidth="1"/>
    <col min="6" max="6" width="12.83203125" style="24" customWidth="1"/>
    <col min="7" max="7" width="18.83203125" style="24" customWidth="1"/>
    <col min="8" max="8" width="18.33203125" style="24" customWidth="1"/>
    <col min="9" max="9" width="19.83203125" style="24" customWidth="1"/>
  </cols>
  <sheetData>
    <row r="5" spans="1:9" ht="13.5" thickBot="1" x14ac:dyDescent="0.25"/>
    <row r="6" spans="1:9" ht="18.75" thickBot="1" x14ac:dyDescent="0.25">
      <c r="A6" s="173" t="s">
        <v>46</v>
      </c>
      <c r="B6" s="174"/>
      <c r="C6" s="174"/>
      <c r="D6" s="174"/>
      <c r="E6" s="174"/>
      <c r="F6" s="174"/>
      <c r="G6" s="174"/>
    </row>
    <row r="7" spans="1:9" ht="24.75" thickBot="1" x14ac:dyDescent="0.25">
      <c r="A7" s="3" t="s">
        <v>11</v>
      </c>
      <c r="B7" s="17" t="s">
        <v>59</v>
      </c>
      <c r="C7" s="4" t="s">
        <v>72</v>
      </c>
      <c r="D7" s="2" t="s">
        <v>18</v>
      </c>
      <c r="E7" s="2" t="s">
        <v>20</v>
      </c>
      <c r="F7" s="2" t="s">
        <v>19</v>
      </c>
      <c r="G7" s="4" t="s">
        <v>14</v>
      </c>
      <c r="H7" s="26" t="s">
        <v>64</v>
      </c>
      <c r="I7" s="26" t="s">
        <v>63</v>
      </c>
    </row>
    <row r="8" spans="1:9" ht="25.5" x14ac:dyDescent="0.2">
      <c r="A8" s="22">
        <v>1</v>
      </c>
      <c r="B8" s="116" t="s">
        <v>49</v>
      </c>
      <c r="C8" s="117" t="s">
        <v>77</v>
      </c>
      <c r="D8" s="118">
        <v>325864.95</v>
      </c>
      <c r="E8" s="119">
        <v>0</v>
      </c>
      <c r="F8" s="120">
        <v>325864.95</v>
      </c>
      <c r="G8" s="108" t="s">
        <v>69</v>
      </c>
      <c r="H8" s="104">
        <v>43829</v>
      </c>
      <c r="I8" s="105" t="s">
        <v>65</v>
      </c>
    </row>
    <row r="9" spans="1:9" ht="25.5" x14ac:dyDescent="0.2">
      <c r="A9" s="20">
        <v>2</v>
      </c>
      <c r="B9" s="116" t="s">
        <v>49</v>
      </c>
      <c r="C9" s="121" t="s">
        <v>73</v>
      </c>
      <c r="D9" s="122">
        <v>254758.52</v>
      </c>
      <c r="E9" s="122">
        <v>0</v>
      </c>
      <c r="F9" s="120">
        <f t="shared" ref="F9" si="0">SUM(D9-E9)</f>
        <v>254758.52</v>
      </c>
      <c r="G9" s="109" t="s">
        <v>68</v>
      </c>
      <c r="H9" s="115">
        <v>43790</v>
      </c>
      <c r="I9" s="105" t="s">
        <v>65</v>
      </c>
    </row>
    <row r="10" spans="1:9" ht="53.25" customHeight="1" x14ac:dyDescent="0.2">
      <c r="A10" s="20">
        <v>3</v>
      </c>
      <c r="B10" s="116" t="s">
        <v>49</v>
      </c>
      <c r="C10" s="123" t="s">
        <v>74</v>
      </c>
      <c r="D10" s="124">
        <v>304000</v>
      </c>
      <c r="E10" s="124">
        <v>0</v>
      </c>
      <c r="F10" s="125">
        <f>D10-E10</f>
        <v>304000</v>
      </c>
      <c r="G10" s="126" t="s">
        <v>71</v>
      </c>
      <c r="H10" s="127"/>
      <c r="I10" s="129"/>
    </row>
    <row r="11" spans="1:9" ht="25.5" x14ac:dyDescent="0.2">
      <c r="A11" s="20">
        <v>4</v>
      </c>
      <c r="B11" s="116" t="s">
        <v>49</v>
      </c>
      <c r="C11" s="96" t="s">
        <v>79</v>
      </c>
      <c r="D11" s="98">
        <v>241899.17</v>
      </c>
      <c r="E11" s="98">
        <v>0</v>
      </c>
      <c r="F11" s="97">
        <f>D11</f>
        <v>241899.17</v>
      </c>
      <c r="G11" s="93" t="s">
        <v>80</v>
      </c>
      <c r="H11" s="115">
        <v>43870</v>
      </c>
      <c r="I11" s="105" t="s">
        <v>65</v>
      </c>
    </row>
    <row r="12" spans="1:9" x14ac:dyDescent="0.2">
      <c r="A12" s="20">
        <v>5</v>
      </c>
      <c r="B12" s="95"/>
      <c r="C12" s="128"/>
      <c r="D12" s="98"/>
      <c r="E12" s="98"/>
      <c r="F12" s="97"/>
      <c r="G12" s="93"/>
      <c r="H12" s="132"/>
      <c r="I12" s="88"/>
    </row>
    <row r="13" spans="1:9" x14ac:dyDescent="0.2">
      <c r="A13" s="20">
        <v>6</v>
      </c>
      <c r="B13" s="95"/>
      <c r="C13" s="96"/>
      <c r="D13" s="98"/>
      <c r="E13" s="98"/>
      <c r="F13" s="97"/>
      <c r="G13" s="93"/>
      <c r="H13" s="87"/>
      <c r="I13" s="88"/>
    </row>
    <row r="14" spans="1:9" x14ac:dyDescent="0.2">
      <c r="A14" s="20">
        <v>7</v>
      </c>
      <c r="B14" s="95"/>
      <c r="C14" s="128"/>
      <c r="D14" s="98"/>
      <c r="E14" s="98"/>
      <c r="F14" s="98"/>
      <c r="G14" s="93"/>
      <c r="H14" s="132"/>
      <c r="I14" s="88"/>
    </row>
    <row r="15" spans="1:9" x14ac:dyDescent="0.2">
      <c r="A15" s="20">
        <v>8</v>
      </c>
      <c r="B15" s="78"/>
      <c r="C15" s="79"/>
      <c r="D15" s="81"/>
      <c r="E15" s="99"/>
      <c r="F15" s="80"/>
      <c r="G15" s="93"/>
      <c r="H15" s="87"/>
      <c r="I15" s="88"/>
    </row>
    <row r="16" spans="1:9" x14ac:dyDescent="0.2">
      <c r="A16" s="20">
        <v>9</v>
      </c>
      <c r="B16" s="78"/>
      <c r="C16" s="79"/>
      <c r="D16" s="100"/>
      <c r="E16" s="100"/>
      <c r="F16" s="80"/>
      <c r="G16" s="93"/>
      <c r="H16" s="87"/>
      <c r="I16" s="88"/>
    </row>
    <row r="17" spans="1:9" x14ac:dyDescent="0.2">
      <c r="A17" s="20">
        <v>10</v>
      </c>
      <c r="B17" s="78"/>
      <c r="C17" s="79"/>
      <c r="D17" s="81"/>
      <c r="E17" s="81"/>
      <c r="F17" s="80"/>
      <c r="G17" s="93"/>
      <c r="H17" s="87"/>
      <c r="I17" s="88"/>
    </row>
    <row r="18" spans="1:9" x14ac:dyDescent="0.2">
      <c r="A18" s="20">
        <v>11</v>
      </c>
      <c r="B18" s="78"/>
      <c r="C18" s="79"/>
      <c r="D18" s="81"/>
      <c r="E18" s="81"/>
      <c r="F18" s="80"/>
      <c r="G18" s="93"/>
      <c r="H18" s="87"/>
      <c r="I18" s="88"/>
    </row>
    <row r="19" spans="1:9" x14ac:dyDescent="0.2">
      <c r="A19" s="20">
        <v>12</v>
      </c>
      <c r="B19" s="78"/>
      <c r="C19" s="79"/>
      <c r="D19" s="81"/>
      <c r="E19" s="81"/>
      <c r="F19" s="80"/>
      <c r="G19" s="101"/>
      <c r="H19" s="87"/>
      <c r="I19" s="88"/>
    </row>
    <row r="20" spans="1:9" x14ac:dyDescent="0.2">
      <c r="A20" s="20">
        <v>13</v>
      </c>
      <c r="B20" s="78"/>
      <c r="C20" s="79"/>
      <c r="D20" s="81"/>
      <c r="E20" s="81"/>
      <c r="F20" s="81"/>
      <c r="G20" s="101"/>
      <c r="H20" s="87"/>
      <c r="I20" s="88"/>
    </row>
    <row r="21" spans="1:9" x14ac:dyDescent="0.2">
      <c r="A21" s="19">
        <v>14</v>
      </c>
      <c r="B21" s="78"/>
      <c r="C21" s="79"/>
      <c r="D21" s="81"/>
      <c r="E21" s="81"/>
      <c r="F21" s="81"/>
      <c r="G21" s="93"/>
      <c r="H21" s="87"/>
      <c r="I21" s="88"/>
    </row>
    <row r="22" spans="1:9" x14ac:dyDescent="0.2">
      <c r="A22" s="19">
        <v>15</v>
      </c>
      <c r="B22" s="78"/>
      <c r="C22" s="79"/>
      <c r="D22" s="81"/>
      <c r="E22" s="81"/>
      <c r="F22" s="81"/>
      <c r="G22" s="93"/>
      <c r="H22" s="87"/>
      <c r="I22" s="88"/>
    </row>
    <row r="23" spans="1:9" x14ac:dyDescent="0.2">
      <c r="A23" s="19">
        <v>16</v>
      </c>
      <c r="B23" s="78"/>
      <c r="C23" s="79"/>
      <c r="D23" s="102"/>
      <c r="E23" s="102"/>
      <c r="F23" s="81"/>
      <c r="G23" s="101"/>
      <c r="H23" s="87"/>
      <c r="I23" s="88"/>
    </row>
    <row r="24" spans="1:9" x14ac:dyDescent="0.2">
      <c r="A24" s="20">
        <v>17</v>
      </c>
      <c r="B24" s="78"/>
      <c r="C24" s="79"/>
      <c r="D24" s="83"/>
      <c r="E24" s="91"/>
      <c r="F24" s="81"/>
      <c r="G24" s="93"/>
      <c r="H24" s="87"/>
      <c r="I24" s="88"/>
    </row>
    <row r="25" spans="1:9" x14ac:dyDescent="0.2">
      <c r="A25" s="20">
        <v>18</v>
      </c>
      <c r="B25" s="78"/>
      <c r="C25" s="79"/>
      <c r="D25" s="83"/>
      <c r="E25" s="84"/>
      <c r="F25" s="80"/>
      <c r="G25" s="101"/>
      <c r="H25" s="87"/>
      <c r="I25" s="88"/>
    </row>
    <row r="26" spans="1:9" s="89" customFormat="1" x14ac:dyDescent="0.2">
      <c r="A26" s="77">
        <v>20</v>
      </c>
      <c r="B26" s="78"/>
      <c r="C26" s="79"/>
      <c r="D26" s="83"/>
      <c r="E26" s="91"/>
      <c r="F26" s="80"/>
      <c r="G26" s="93"/>
      <c r="H26" s="87"/>
      <c r="I26" s="88"/>
    </row>
    <row r="27" spans="1:9" x14ac:dyDescent="0.2">
      <c r="A27" s="19">
        <v>21</v>
      </c>
      <c r="B27" s="78"/>
      <c r="C27" s="79"/>
      <c r="D27" s="83"/>
      <c r="E27" s="91"/>
      <c r="F27" s="80"/>
      <c r="G27" s="101"/>
      <c r="H27" s="87"/>
      <c r="I27" s="88"/>
    </row>
    <row r="28" spans="1:9" s="89" customFormat="1" x14ac:dyDescent="0.2">
      <c r="A28" s="77">
        <v>23</v>
      </c>
      <c r="B28" s="78"/>
      <c r="C28" s="79"/>
      <c r="D28" s="83"/>
      <c r="E28" s="84"/>
      <c r="F28" s="80"/>
      <c r="G28" s="86"/>
      <c r="H28" s="87"/>
      <c r="I28" s="88"/>
    </row>
    <row r="29" spans="1:9" s="89" customFormat="1" x14ac:dyDescent="0.2">
      <c r="A29" s="77">
        <v>24</v>
      </c>
      <c r="B29" s="78"/>
      <c r="C29" s="90"/>
      <c r="D29" s="83"/>
      <c r="E29" s="91"/>
      <c r="F29" s="80"/>
      <c r="G29" s="92"/>
      <c r="H29" s="87"/>
      <c r="I29" s="88"/>
    </row>
    <row r="30" spans="1:9" s="89" customFormat="1" x14ac:dyDescent="0.2">
      <c r="A30" s="77">
        <v>26</v>
      </c>
      <c r="B30" s="78"/>
      <c r="C30" s="79"/>
      <c r="D30" s="83"/>
      <c r="E30" s="91"/>
      <c r="F30" s="80"/>
      <c r="G30" s="86"/>
      <c r="H30" s="87"/>
      <c r="I30" s="88"/>
    </row>
    <row r="31" spans="1:9" x14ac:dyDescent="0.2">
      <c r="A31" s="20">
        <v>27</v>
      </c>
      <c r="B31" s="78"/>
      <c r="C31" s="79"/>
      <c r="D31" s="100"/>
      <c r="E31" s="81"/>
      <c r="F31" s="81"/>
      <c r="G31" s="93"/>
      <c r="H31" s="87"/>
      <c r="I31" s="88"/>
    </row>
    <row r="32" spans="1:9" x14ac:dyDescent="0.2">
      <c r="A32" s="20">
        <v>28</v>
      </c>
      <c r="B32" s="78"/>
      <c r="C32" s="79"/>
      <c r="D32" s="100"/>
      <c r="E32" s="100"/>
      <c r="F32" s="80"/>
      <c r="G32" s="93"/>
      <c r="H32" s="87"/>
      <c r="I32" s="88"/>
    </row>
    <row r="33" spans="1:9" x14ac:dyDescent="0.2">
      <c r="A33" s="20">
        <v>30</v>
      </c>
      <c r="B33" s="78"/>
      <c r="C33" s="79"/>
      <c r="D33" s="81"/>
      <c r="E33" s="81"/>
      <c r="F33" s="80"/>
      <c r="G33" s="93"/>
      <c r="H33" s="87"/>
      <c r="I33" s="88"/>
    </row>
    <row r="34" spans="1:9" x14ac:dyDescent="0.2">
      <c r="A34" s="20">
        <v>31</v>
      </c>
      <c r="B34" s="78"/>
      <c r="C34" s="79"/>
      <c r="D34" s="81"/>
      <c r="E34" s="81"/>
      <c r="F34" s="80"/>
      <c r="G34" s="93"/>
      <c r="H34" s="87"/>
      <c r="I34" s="88"/>
    </row>
    <row r="35" spans="1:9" x14ac:dyDescent="0.2">
      <c r="A35" s="20">
        <v>35</v>
      </c>
      <c r="B35" s="78"/>
      <c r="C35" s="79"/>
      <c r="D35" s="81"/>
      <c r="E35" s="81"/>
      <c r="F35" s="81"/>
      <c r="G35" s="103"/>
      <c r="H35" s="87"/>
      <c r="I35" s="88"/>
    </row>
    <row r="36" spans="1:9" x14ac:dyDescent="0.2">
      <c r="A36" s="20">
        <v>37</v>
      </c>
      <c r="B36" s="78"/>
      <c r="C36" s="79"/>
      <c r="D36" s="81"/>
      <c r="E36" s="81"/>
      <c r="F36" s="81"/>
      <c r="G36" s="93"/>
      <c r="H36" s="87"/>
      <c r="I36" s="88"/>
    </row>
    <row r="37" spans="1:9" x14ac:dyDescent="0.2">
      <c r="A37" s="175" t="s">
        <v>52</v>
      </c>
      <c r="B37" s="176"/>
      <c r="C37" s="177"/>
      <c r="D37" s="56"/>
      <c r="E37" s="57"/>
      <c r="F37" s="29"/>
      <c r="G37" s="58"/>
      <c r="H37" s="42"/>
    </row>
    <row r="38" spans="1:9" x14ac:dyDescent="0.2">
      <c r="A38" s="178" t="s">
        <v>53</v>
      </c>
      <c r="B38" s="179"/>
      <c r="C38" s="179"/>
      <c r="D38" s="30"/>
      <c r="E38" s="59"/>
      <c r="F38" s="30"/>
      <c r="G38" s="60"/>
      <c r="H38" s="42"/>
    </row>
    <row r="39" spans="1:9" ht="13.5" thickBot="1" x14ac:dyDescent="0.25">
      <c r="A39" s="180" t="s">
        <v>54</v>
      </c>
      <c r="B39" s="181"/>
      <c r="C39" s="181"/>
      <c r="D39" s="31"/>
      <c r="E39" s="59"/>
      <c r="F39" s="31"/>
      <c r="G39" s="60"/>
      <c r="H39" s="42"/>
    </row>
    <row r="40" spans="1:9" ht="13.5" thickBot="1" x14ac:dyDescent="0.25">
      <c r="A40" s="182" t="s">
        <v>55</v>
      </c>
      <c r="B40" s="183"/>
      <c r="C40" s="183"/>
      <c r="D40" s="32">
        <f>SUM(D8:D39)</f>
        <v>1126522.6399999999</v>
      </c>
      <c r="E40" s="61"/>
      <c r="F40" s="32">
        <f>SUM(F8:F39)</f>
        <v>1126522.6399999999</v>
      </c>
      <c r="G40" s="60"/>
      <c r="H40" s="42"/>
    </row>
    <row r="41" spans="1:9" ht="13.5" thickBot="1" x14ac:dyDescent="0.25">
      <c r="A41" s="172" t="s">
        <v>56</v>
      </c>
      <c r="B41" s="171"/>
      <c r="C41" s="171"/>
      <c r="D41" s="62"/>
      <c r="E41" s="32">
        <f>SUM(E8:E40)</f>
        <v>0</v>
      </c>
      <c r="F41" s="184"/>
      <c r="G41" s="185"/>
      <c r="H41" s="42"/>
    </row>
    <row r="42" spans="1:9" x14ac:dyDescent="0.2">
      <c r="A42" s="170" t="s">
        <v>57</v>
      </c>
      <c r="B42" s="171"/>
      <c r="C42" s="171"/>
      <c r="D42" s="63"/>
      <c r="E42" s="64"/>
      <c r="F42" s="25"/>
      <c r="G42" s="65"/>
      <c r="H42" s="42"/>
    </row>
    <row r="43" spans="1:9" ht="13.5" thickBot="1" x14ac:dyDescent="0.25">
      <c r="A43" s="172" t="s">
        <v>58</v>
      </c>
      <c r="B43" s="171"/>
      <c r="C43" s="171"/>
      <c r="D43" s="66"/>
      <c r="E43" s="67"/>
      <c r="F43" s="33"/>
      <c r="G43" s="68"/>
      <c r="H43" s="42"/>
    </row>
    <row r="44" spans="1:9" x14ac:dyDescent="0.2">
      <c r="A44" s="69" t="s">
        <v>62</v>
      </c>
      <c r="B44" s="34"/>
      <c r="C44" s="34"/>
      <c r="D44" s="34"/>
      <c r="E44" s="34"/>
      <c r="F44" s="34"/>
      <c r="G44" s="70"/>
    </row>
    <row r="45" spans="1:9" x14ac:dyDescent="0.2">
      <c r="A45" s="71" t="s">
        <v>8</v>
      </c>
      <c r="B45" s="72"/>
      <c r="C45" s="72"/>
      <c r="D45" s="35"/>
      <c r="E45" s="35"/>
      <c r="F45" s="35"/>
      <c r="G45" s="73"/>
    </row>
    <row r="46" spans="1:9" ht="13.5" thickBot="1" x14ac:dyDescent="0.25">
      <c r="A46" s="74" t="s">
        <v>10</v>
      </c>
      <c r="B46" s="75"/>
      <c r="C46" s="75"/>
      <c r="D46" s="36"/>
      <c r="E46" s="36"/>
      <c r="F46" s="36"/>
      <c r="G46" s="76"/>
    </row>
  </sheetData>
  <mergeCells count="9">
    <mergeCell ref="A42:C42"/>
    <mergeCell ref="A43:C43"/>
    <mergeCell ref="A6:G6"/>
    <mergeCell ref="A37:C37"/>
    <mergeCell ref="A38:C38"/>
    <mergeCell ref="A39:C39"/>
    <mergeCell ref="A40:C40"/>
    <mergeCell ref="A41:C41"/>
    <mergeCell ref="F41:G41"/>
  </mergeCells>
  <pageMargins left="0.511811024" right="0.511811024" top="0.78740157499999996" bottom="0.78740157499999996" header="0.31496062000000002" footer="0.31496062000000002"/>
  <pageSetup paperSize="9" scale="78" orientation="portrait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17"/>
  <sheetViews>
    <sheetView topLeftCell="B1" zoomScale="90" zoomScaleNormal="90" workbookViewId="0">
      <selection activeCell="E16" sqref="E16"/>
    </sheetView>
  </sheetViews>
  <sheetFormatPr defaultRowHeight="12.75" x14ac:dyDescent="0.2"/>
  <cols>
    <col min="4" max="4" width="16" customWidth="1"/>
    <col min="5" max="5" width="15.1640625" customWidth="1"/>
    <col min="6" max="6" width="13" customWidth="1"/>
    <col min="7" max="7" width="12.1640625" customWidth="1"/>
    <col min="8" max="8" width="11.5" customWidth="1"/>
    <col min="9" max="9" width="13" customWidth="1"/>
    <col min="10" max="10" width="12.83203125" customWidth="1"/>
    <col min="11" max="11" width="13.83203125" customWidth="1"/>
    <col min="12" max="12" width="14" customWidth="1"/>
    <col min="13" max="13" width="15.1640625" customWidth="1"/>
    <col min="14" max="14" width="18.33203125" customWidth="1"/>
    <col min="15" max="15" width="16.33203125" customWidth="1"/>
  </cols>
  <sheetData>
    <row r="6" spans="1:15" ht="18.75" customHeight="1" thickBot="1" x14ac:dyDescent="0.25">
      <c r="A6" s="163" t="s">
        <v>46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</row>
    <row r="7" spans="1:15" ht="36.75" thickBot="1" x14ac:dyDescent="0.25">
      <c r="A7" s="3" t="s">
        <v>11</v>
      </c>
      <c r="B7" s="17" t="s">
        <v>59</v>
      </c>
      <c r="C7" s="4" t="s">
        <v>12</v>
      </c>
      <c r="D7" s="15" t="s">
        <v>17</v>
      </c>
      <c r="E7" s="16" t="s">
        <v>13</v>
      </c>
      <c r="F7" s="2" t="s">
        <v>2</v>
      </c>
      <c r="G7" s="2" t="s">
        <v>1</v>
      </c>
      <c r="H7" s="2" t="s">
        <v>9</v>
      </c>
      <c r="I7" s="2" t="s">
        <v>18</v>
      </c>
      <c r="J7" s="2" t="s">
        <v>20</v>
      </c>
      <c r="K7" s="2" t="s">
        <v>19</v>
      </c>
      <c r="L7" s="2" t="s">
        <v>0</v>
      </c>
      <c r="M7" s="4" t="s">
        <v>14</v>
      </c>
      <c r="N7" s="26" t="s">
        <v>64</v>
      </c>
      <c r="O7" s="26" t="s">
        <v>63</v>
      </c>
    </row>
    <row r="8" spans="1:15" ht="38.25" x14ac:dyDescent="0.2">
      <c r="A8" s="22">
        <v>1</v>
      </c>
      <c r="B8" s="18" t="s">
        <v>48</v>
      </c>
      <c r="C8" s="37" t="s">
        <v>6</v>
      </c>
      <c r="D8" s="38">
        <f t="shared" ref="D8:D10" si="0">SUM(E8+F8)</f>
        <v>1970914.29</v>
      </c>
      <c r="E8" s="27">
        <v>1950000</v>
      </c>
      <c r="F8" s="27">
        <v>20914.29</v>
      </c>
      <c r="G8" s="27">
        <v>20914.29</v>
      </c>
      <c r="H8" s="39">
        <f t="shared" ref="H8:H10" si="1">SUM(F8-G8)</f>
        <v>0</v>
      </c>
      <c r="I8" s="39">
        <v>1876144.65</v>
      </c>
      <c r="J8" s="40">
        <v>1694120.9</v>
      </c>
      <c r="K8" s="27">
        <f>SUM(I8-J8)</f>
        <v>182023.75</v>
      </c>
      <c r="L8" s="41">
        <v>43434</v>
      </c>
      <c r="M8" s="108" t="s">
        <v>15</v>
      </c>
      <c r="N8" s="105" t="s">
        <v>70</v>
      </c>
      <c r="O8" s="94" t="s">
        <v>66</v>
      </c>
    </row>
    <row r="9" spans="1:15" ht="38.25" x14ac:dyDescent="0.2">
      <c r="A9" s="20">
        <v>2</v>
      </c>
      <c r="B9" s="18" t="s">
        <v>48</v>
      </c>
      <c r="C9" s="43" t="s">
        <v>5</v>
      </c>
      <c r="D9" s="27">
        <f t="shared" si="0"/>
        <v>1024213.61</v>
      </c>
      <c r="E9" s="44">
        <v>975000</v>
      </c>
      <c r="F9" s="44">
        <v>49213.61</v>
      </c>
      <c r="G9" s="44">
        <v>33990</v>
      </c>
      <c r="H9" s="39">
        <f t="shared" si="1"/>
        <v>15223.61</v>
      </c>
      <c r="I9" s="45">
        <v>1024213.61</v>
      </c>
      <c r="J9" s="45">
        <v>727749.55</v>
      </c>
      <c r="K9" s="27">
        <f t="shared" ref="K9:K10" si="2">SUM(I9-J9)</f>
        <v>296464.05999999994</v>
      </c>
      <c r="L9" s="46">
        <v>43434</v>
      </c>
      <c r="M9" s="109" t="s">
        <v>16</v>
      </c>
      <c r="N9" s="105" t="s">
        <v>70</v>
      </c>
      <c r="O9" s="94" t="s">
        <v>66</v>
      </c>
    </row>
    <row r="10" spans="1:15" ht="38.25" x14ac:dyDescent="0.2">
      <c r="A10" s="20">
        <v>3</v>
      </c>
      <c r="B10" s="18" t="s">
        <v>48</v>
      </c>
      <c r="C10" s="47" t="s">
        <v>7</v>
      </c>
      <c r="D10" s="27">
        <f t="shared" si="0"/>
        <v>995000</v>
      </c>
      <c r="E10" s="39">
        <v>975000</v>
      </c>
      <c r="F10" s="39">
        <v>20000</v>
      </c>
      <c r="G10" s="39">
        <v>20000</v>
      </c>
      <c r="H10" s="39">
        <f t="shared" si="1"/>
        <v>0</v>
      </c>
      <c r="I10" s="39">
        <v>942600.42</v>
      </c>
      <c r="J10" s="39">
        <v>848340.37</v>
      </c>
      <c r="K10" s="27">
        <f t="shared" si="2"/>
        <v>94260.050000000047</v>
      </c>
      <c r="L10" s="48">
        <v>43434</v>
      </c>
      <c r="M10" s="109" t="s">
        <v>61</v>
      </c>
      <c r="N10" s="105" t="s">
        <v>70</v>
      </c>
      <c r="O10" s="94" t="s">
        <v>66</v>
      </c>
    </row>
    <row r="11" spans="1:15" ht="38.25" x14ac:dyDescent="0.2">
      <c r="A11" s="20">
        <v>17</v>
      </c>
      <c r="B11" s="21" t="s">
        <v>50</v>
      </c>
      <c r="C11" s="49" t="s">
        <v>29</v>
      </c>
      <c r="D11" s="28">
        <v>1423317.57</v>
      </c>
      <c r="E11" s="28">
        <v>1365000</v>
      </c>
      <c r="F11" s="28">
        <v>58317.57</v>
      </c>
      <c r="G11" s="28">
        <v>58317.57</v>
      </c>
      <c r="H11" s="52">
        <f>SUM(F11-G11)</f>
        <v>0</v>
      </c>
      <c r="I11" s="53">
        <v>1403204.05</v>
      </c>
      <c r="J11" s="54">
        <v>1207647.17</v>
      </c>
      <c r="K11" s="28">
        <f>SUM(I11-J11)</f>
        <v>195556.88000000012</v>
      </c>
      <c r="L11" s="55">
        <v>43434</v>
      </c>
      <c r="M11" s="110" t="s">
        <v>30</v>
      </c>
      <c r="N11" s="105" t="s">
        <v>70</v>
      </c>
      <c r="O11" s="94" t="s">
        <v>66</v>
      </c>
    </row>
    <row r="12" spans="1:15" ht="38.25" x14ac:dyDescent="0.2">
      <c r="A12" s="20">
        <v>27</v>
      </c>
      <c r="B12" s="21" t="s">
        <v>51</v>
      </c>
      <c r="C12" s="49" t="s">
        <v>38</v>
      </c>
      <c r="D12" s="28">
        <v>928500</v>
      </c>
      <c r="E12" s="28">
        <v>877500</v>
      </c>
      <c r="F12" s="28">
        <v>51000</v>
      </c>
      <c r="G12" s="28">
        <v>17990.349999999999</v>
      </c>
      <c r="H12" s="28">
        <v>43440</v>
      </c>
      <c r="I12" s="51">
        <v>890637.1</v>
      </c>
      <c r="J12" s="28">
        <v>326782.59999999998</v>
      </c>
      <c r="K12" s="28">
        <f>SUM(I12-J12)</f>
        <v>563854.5</v>
      </c>
      <c r="L12" s="55">
        <v>43434</v>
      </c>
      <c r="M12" s="110" t="s">
        <v>37</v>
      </c>
      <c r="N12" s="105" t="s">
        <v>70</v>
      </c>
      <c r="O12" s="94" t="s">
        <v>66</v>
      </c>
    </row>
    <row r="15" spans="1:15" x14ac:dyDescent="0.2">
      <c r="E15" s="114">
        <v>43809</v>
      </c>
    </row>
    <row r="16" spans="1:15" x14ac:dyDescent="0.2">
      <c r="E16">
        <v>90</v>
      </c>
    </row>
    <row r="17" spans="5:5" x14ac:dyDescent="0.2">
      <c r="E17" s="114">
        <f>E15+E16</f>
        <v>43899</v>
      </c>
    </row>
  </sheetData>
  <mergeCells count="1">
    <mergeCell ref="A6:O6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Convênios </vt:lpstr>
      <vt:lpstr>Recursos Próprios</vt:lpstr>
      <vt:lpstr>Obras Concluídas</vt:lpstr>
      <vt:lpstr>Plan1</vt:lpstr>
      <vt:lpstr>'Convênios '!Area_de_impressao</vt:lpstr>
      <vt:lpstr>'Recursos Próprios'!Area_de_impressao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cgcon</dc:creator>
  <cp:lastModifiedBy>MARIELLA DE PINA SANTOS</cp:lastModifiedBy>
  <cp:lastPrinted>2020-09-09T14:40:43Z</cp:lastPrinted>
  <dcterms:created xsi:type="dcterms:W3CDTF">2017-08-02T14:25:03Z</dcterms:created>
  <dcterms:modified xsi:type="dcterms:W3CDTF">2020-12-11T10:16:39Z</dcterms:modified>
</cp:coreProperties>
</file>